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2" documentId="102_{D98F5F2F-2616-4C43-A44A-01CB278BF415}" xr6:coauthVersionLast="40" xr6:coauthVersionMax="40" xr10:uidLastSave="{6EEBF219-9BB5-6944-AE9D-D0AC966080A5}"/>
  <bookViews>
    <workbookView xWindow="-120" yWindow="-120" windowWidth="20730" windowHeight="11160" firstSheet="7" activeTab="3"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 name="Statuses" sheetId="16" r:id="rId14"/>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Moves!$B$1:$O$721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9" i="13" l="1"/>
  <c r="Q170" i="13"/>
  <c r="P170" i="13"/>
  <c r="P169" i="13"/>
  <c r="P158" i="13"/>
  <c r="Q158" i="13"/>
  <c r="P157" i="13"/>
  <c r="Q157" i="13"/>
  <c r="Q168" i="13"/>
  <c r="AO2" i="15"/>
  <c r="AN2" i="15"/>
  <c r="AK7" i="15"/>
  <c r="AJ7" i="15"/>
  <c r="AK6" i="15"/>
  <c r="AJ6" i="15"/>
  <c r="AL6" i="15"/>
  <c r="AK2" i="15"/>
  <c r="AJ2" i="15"/>
  <c r="V22" i="2"/>
  <c r="Y4" i="15"/>
  <c r="X4" i="15"/>
  <c r="X2" i="15"/>
  <c r="X3" i="15"/>
  <c r="Y2" i="15"/>
  <c r="T7" i="15"/>
  <c r="V8" i="15"/>
  <c r="U8" i="15"/>
  <c r="T8" i="15"/>
  <c r="U7" i="15"/>
  <c r="U6" i="15"/>
  <c r="T6" i="15"/>
  <c r="U5" i="15"/>
  <c r="V5" i="15"/>
  <c r="U2" i="15"/>
  <c r="T3" i="15"/>
  <c r="P168" i="13"/>
  <c r="P161" i="13"/>
  <c r="Q161" i="13"/>
  <c r="P146" i="13"/>
  <c r="Q146" i="13"/>
  <c r="P130" i="13"/>
  <c r="Q130" i="13"/>
  <c r="P122" i="13"/>
  <c r="Q122" i="13"/>
  <c r="P123" i="13"/>
  <c r="Q123" i="13"/>
  <c r="P124" i="13"/>
  <c r="Q124" i="13"/>
  <c r="P125" i="13"/>
  <c r="Q125" i="13"/>
  <c r="P126" i="13"/>
  <c r="Q126" i="13"/>
  <c r="P120" i="13"/>
  <c r="Q120" i="13"/>
  <c r="P121" i="13"/>
  <c r="Q121" i="13"/>
  <c r="P115" i="13"/>
  <c r="P116" i="13"/>
  <c r="P117" i="13"/>
  <c r="P118" i="13"/>
  <c r="P119" i="13"/>
  <c r="Q119" i="13"/>
  <c r="Q115" i="13"/>
  <c r="Q116" i="13"/>
  <c r="Q117" i="13"/>
  <c r="Q118" i="13"/>
  <c r="P86" i="13"/>
  <c r="Q86" i="13"/>
  <c r="P87" i="13"/>
  <c r="Q87" i="13"/>
  <c r="P88" i="13"/>
  <c r="Q88" i="13"/>
  <c r="P89" i="13"/>
  <c r="Q89" i="13"/>
  <c r="P90" i="13"/>
  <c r="Q90" i="13"/>
  <c r="P91" i="13"/>
  <c r="Q91" i="13"/>
  <c r="P92" i="13"/>
  <c r="Q92" i="13"/>
  <c r="P93" i="13"/>
  <c r="Q93" i="13"/>
  <c r="P94" i="13"/>
  <c r="Q94" i="13"/>
  <c r="P95" i="13"/>
  <c r="Q95" i="13"/>
  <c r="P96" i="13"/>
  <c r="Q96" i="13"/>
  <c r="P97" i="13"/>
  <c r="Q97" i="13"/>
  <c r="P98" i="13"/>
  <c r="Q98" i="13"/>
  <c r="P99" i="13"/>
  <c r="Q99" i="13"/>
  <c r="P100" i="13"/>
  <c r="Q100" i="13"/>
  <c r="P101" i="13"/>
  <c r="Q101" i="13"/>
  <c r="P102" i="13"/>
  <c r="Q102" i="13"/>
  <c r="P103" i="13"/>
  <c r="Q103" i="13"/>
  <c r="P104" i="13"/>
  <c r="Q104" i="13"/>
  <c r="P105" i="13"/>
  <c r="Q105" i="13"/>
  <c r="P106" i="13"/>
  <c r="Q106" i="13"/>
  <c r="P107" i="13"/>
  <c r="Q107" i="13"/>
  <c r="P108" i="13"/>
  <c r="Q108" i="13"/>
  <c r="P109" i="13"/>
  <c r="Q109" i="13"/>
  <c r="P110" i="13"/>
  <c r="Q110" i="13"/>
  <c r="P111" i="13"/>
  <c r="Q111" i="13"/>
  <c r="P112" i="13"/>
  <c r="Q112" i="13"/>
  <c r="P113" i="13"/>
  <c r="Q113" i="13"/>
  <c r="P114" i="13"/>
  <c r="Q114" i="13"/>
  <c r="Q4" i="15"/>
  <c r="P4" i="15"/>
  <c r="P3" i="15"/>
  <c r="Q3" i="15"/>
  <c r="R2" i="15"/>
  <c r="Q2" i="15"/>
  <c r="P2" i="15"/>
  <c r="P85" i="13"/>
  <c r="Q85" i="13"/>
  <c r="P605" i="13"/>
  <c r="Q605" i="13"/>
  <c r="P606" i="13"/>
  <c r="Q606" i="13"/>
  <c r="P607" i="13"/>
  <c r="Q607" i="13"/>
  <c r="P608" i="13"/>
  <c r="Q608" i="13"/>
  <c r="P609" i="13"/>
  <c r="Q609" i="13"/>
  <c r="P610" i="13"/>
  <c r="Q610" i="13"/>
  <c r="P611" i="13"/>
  <c r="Q611" i="13"/>
  <c r="P612" i="13"/>
  <c r="Q612" i="13"/>
  <c r="P613" i="13"/>
  <c r="Q613" i="13"/>
  <c r="P614" i="13"/>
  <c r="Q614" i="13"/>
  <c r="P615" i="13"/>
  <c r="Q615" i="13"/>
  <c r="P616" i="13"/>
  <c r="Q616" i="13"/>
  <c r="P617" i="13"/>
  <c r="Q617" i="13"/>
  <c r="P618" i="13"/>
  <c r="Q618" i="13"/>
  <c r="P619" i="13"/>
  <c r="Q619" i="13"/>
  <c r="P620" i="13"/>
  <c r="Q620" i="13"/>
  <c r="P621" i="13"/>
  <c r="Q621" i="13"/>
  <c r="P622" i="13"/>
  <c r="Q622" i="13"/>
  <c r="P623" i="13"/>
  <c r="Q623" i="13"/>
  <c r="P624" i="13"/>
  <c r="Q624" i="13"/>
  <c r="P625" i="13"/>
  <c r="Q625" i="13"/>
  <c r="P626" i="13"/>
  <c r="Q626" i="13"/>
  <c r="P627" i="13"/>
  <c r="Q627" i="13"/>
  <c r="P628" i="13"/>
  <c r="Q628" i="13"/>
  <c r="P629" i="13"/>
  <c r="Q629" i="13"/>
  <c r="P630" i="13"/>
  <c r="Q630" i="13"/>
  <c r="P631" i="13"/>
  <c r="Q631" i="13"/>
  <c r="P632" i="13"/>
  <c r="Q632" i="13"/>
  <c r="P633" i="13"/>
  <c r="Q633" i="13"/>
  <c r="P634" i="13"/>
  <c r="Q634" i="13"/>
  <c r="P635" i="13"/>
  <c r="Q635" i="13"/>
  <c r="P636" i="13"/>
  <c r="Q636" i="13"/>
  <c r="P637" i="13"/>
  <c r="Q637" i="13"/>
  <c r="P638" i="13"/>
  <c r="Q638" i="13"/>
  <c r="P639" i="13"/>
  <c r="Q639" i="13"/>
  <c r="P640" i="13"/>
  <c r="Q640" i="13"/>
  <c r="P641" i="13"/>
  <c r="Q641" i="13"/>
  <c r="P642" i="13"/>
  <c r="Q642" i="13"/>
  <c r="P643" i="13"/>
  <c r="Q643" i="13"/>
  <c r="P644" i="13"/>
  <c r="Q644" i="13"/>
  <c r="P645" i="13"/>
  <c r="Q645" i="13"/>
  <c r="P646" i="13"/>
  <c r="Q646" i="13"/>
  <c r="P647" i="13"/>
  <c r="Q647" i="13"/>
  <c r="P648" i="13"/>
  <c r="Q648" i="13"/>
  <c r="P649" i="13"/>
  <c r="Q649" i="13"/>
  <c r="P650" i="13"/>
  <c r="Q650" i="13"/>
  <c r="P651" i="13"/>
  <c r="Q651" i="13"/>
  <c r="P652" i="13"/>
  <c r="Q652" i="13"/>
  <c r="P653" i="13"/>
  <c r="Q653" i="13"/>
  <c r="P654" i="13"/>
  <c r="Q654" i="13"/>
  <c r="P655" i="13"/>
  <c r="Q655" i="13"/>
  <c r="P656" i="13"/>
  <c r="Q656" i="13"/>
  <c r="P657" i="13"/>
  <c r="Q657" i="13"/>
  <c r="P658" i="13"/>
  <c r="Q658" i="13"/>
  <c r="P659" i="13"/>
  <c r="Q659" i="13"/>
  <c r="P660" i="13"/>
  <c r="Q660" i="13"/>
  <c r="P661" i="13"/>
  <c r="Q661" i="13"/>
  <c r="P662" i="13"/>
  <c r="Q662" i="13"/>
  <c r="P663" i="13"/>
  <c r="Q663" i="13"/>
  <c r="P664" i="13"/>
  <c r="Q664" i="13"/>
  <c r="P665" i="13"/>
  <c r="Q665" i="13"/>
  <c r="P666" i="13"/>
  <c r="Q666" i="13"/>
  <c r="P667" i="13"/>
  <c r="Q667" i="13"/>
  <c r="P668" i="13"/>
  <c r="Q668" i="13"/>
  <c r="P669" i="13"/>
  <c r="Q669" i="13"/>
  <c r="P670" i="13"/>
  <c r="Q670" i="13"/>
  <c r="P671" i="13"/>
  <c r="Q671" i="13"/>
  <c r="P672" i="13"/>
  <c r="Q672" i="13"/>
  <c r="P673" i="13"/>
  <c r="Q673" i="13"/>
  <c r="P674" i="13"/>
  <c r="Q674" i="13"/>
  <c r="P675" i="13"/>
  <c r="Q675" i="13"/>
  <c r="P676" i="13"/>
  <c r="Q676" i="13"/>
  <c r="P677" i="13"/>
  <c r="Q677" i="13"/>
  <c r="P678" i="13"/>
  <c r="Q678" i="13"/>
  <c r="P679" i="13"/>
  <c r="Q679" i="13"/>
  <c r="P680" i="13"/>
  <c r="Q680" i="13"/>
  <c r="P681" i="13"/>
  <c r="Q681" i="13"/>
  <c r="P682" i="13"/>
  <c r="Q682" i="13"/>
  <c r="P683" i="13"/>
  <c r="Q683" i="13"/>
  <c r="P684" i="13"/>
  <c r="Q684" i="13"/>
  <c r="P685" i="13"/>
  <c r="Q685" i="13"/>
  <c r="P686" i="13"/>
  <c r="Q686" i="13"/>
  <c r="P687" i="13"/>
  <c r="Q687" i="13"/>
  <c r="P688" i="13"/>
  <c r="Q688" i="13"/>
  <c r="P689" i="13"/>
  <c r="Q689" i="13"/>
  <c r="P690" i="13"/>
  <c r="Q690" i="13"/>
  <c r="P691" i="13"/>
  <c r="Q691" i="13"/>
  <c r="P692" i="13"/>
  <c r="Q692" i="13"/>
  <c r="P693" i="13"/>
  <c r="Q693" i="13"/>
  <c r="P694" i="13"/>
  <c r="Q694" i="13"/>
  <c r="P695" i="13"/>
  <c r="Q695" i="13"/>
  <c r="P696" i="13"/>
  <c r="Q696" i="13"/>
  <c r="P697" i="13"/>
  <c r="Q697" i="13"/>
  <c r="P698" i="13"/>
  <c r="Q698" i="13"/>
  <c r="P699" i="13"/>
  <c r="Q699" i="13"/>
  <c r="P700" i="13"/>
  <c r="Q700" i="13"/>
  <c r="P701" i="13"/>
  <c r="Q701" i="13"/>
  <c r="P702" i="13"/>
  <c r="Q702" i="13"/>
  <c r="P703" i="13"/>
  <c r="Q703" i="13"/>
  <c r="P704" i="13"/>
  <c r="Q704" i="13"/>
  <c r="P705" i="13"/>
  <c r="Q705" i="13"/>
  <c r="P706" i="13"/>
  <c r="Q706" i="13"/>
  <c r="P707" i="13"/>
  <c r="Q707" i="13"/>
  <c r="P708" i="13"/>
  <c r="Q708" i="13"/>
  <c r="P709" i="13"/>
  <c r="Q709" i="13"/>
  <c r="P710" i="13"/>
  <c r="Q710" i="13"/>
  <c r="P711" i="13"/>
  <c r="Q711" i="13"/>
  <c r="P712" i="13"/>
  <c r="Q712" i="13"/>
  <c r="P713" i="13"/>
  <c r="Q713" i="13"/>
  <c r="P714" i="13"/>
  <c r="Q714" i="13"/>
  <c r="P715" i="13"/>
  <c r="Q715" i="13"/>
  <c r="P716" i="13"/>
  <c r="Q716" i="13"/>
  <c r="P717" i="13"/>
  <c r="Q717" i="13"/>
  <c r="P718" i="13"/>
  <c r="Q718" i="13"/>
  <c r="P719" i="13"/>
  <c r="Q719" i="13"/>
  <c r="P720" i="13"/>
  <c r="Q720" i="13"/>
  <c r="P721" i="13"/>
  <c r="Q721" i="13"/>
  <c r="P3" i="13"/>
  <c r="Q3" i="13"/>
  <c r="P4" i="13"/>
  <c r="Q4" i="13"/>
  <c r="P5" i="13"/>
  <c r="Q5" i="13"/>
  <c r="P6" i="13"/>
  <c r="Q6" i="13"/>
  <c r="P7" i="13"/>
  <c r="Q7" i="13"/>
  <c r="P8" i="13"/>
  <c r="Q8" i="13"/>
  <c r="P9" i="13"/>
  <c r="Q9" i="13"/>
  <c r="P10" i="13"/>
  <c r="Q10" i="13"/>
  <c r="P11" i="13"/>
  <c r="Q11" i="13"/>
  <c r="P12" i="13"/>
  <c r="Q12" i="13"/>
  <c r="P13" i="13"/>
  <c r="Q13" i="13"/>
  <c r="P14" i="13"/>
  <c r="Q14" i="13"/>
  <c r="P15" i="13"/>
  <c r="Q15" i="13"/>
  <c r="P16" i="13"/>
  <c r="Q16" i="13"/>
  <c r="P17" i="13"/>
  <c r="Q17" i="13"/>
  <c r="P18" i="13"/>
  <c r="Q18" i="13"/>
  <c r="P19" i="13"/>
  <c r="Q19" i="13"/>
  <c r="P20" i="13"/>
  <c r="Q20" i="13"/>
  <c r="P21" i="13"/>
  <c r="Q21" i="13"/>
  <c r="P22" i="13"/>
  <c r="Q22" i="13"/>
  <c r="P23" i="13"/>
  <c r="Q23" i="13"/>
  <c r="P24" i="13"/>
  <c r="Q24" i="13"/>
  <c r="P25" i="13"/>
  <c r="Q25" i="13"/>
  <c r="P26" i="13"/>
  <c r="Q26" i="13"/>
  <c r="P27" i="13"/>
  <c r="Q27" i="13"/>
  <c r="P28" i="13"/>
  <c r="Q28" i="13"/>
  <c r="P29" i="13"/>
  <c r="Q29" i="13"/>
  <c r="P30" i="13"/>
  <c r="Q30" i="13"/>
  <c r="P31" i="13"/>
  <c r="Q31" i="13"/>
  <c r="P32" i="13"/>
  <c r="Q32" i="13"/>
  <c r="P33" i="13"/>
  <c r="Q33" i="13"/>
  <c r="P34" i="13"/>
  <c r="Q34" i="13"/>
  <c r="P35" i="13"/>
  <c r="Q35" i="13"/>
  <c r="P36" i="13"/>
  <c r="Q36" i="13"/>
  <c r="P37" i="13"/>
  <c r="Q37" i="13"/>
  <c r="P38" i="13"/>
  <c r="Q38" i="13"/>
  <c r="P39" i="13"/>
  <c r="Q39" i="13"/>
  <c r="P40" i="13"/>
  <c r="Q40" i="13"/>
  <c r="P41" i="13"/>
  <c r="Q41" i="13"/>
  <c r="P42" i="13"/>
  <c r="Q42" i="13"/>
  <c r="P43" i="13"/>
  <c r="Q43" i="13"/>
  <c r="P44" i="13"/>
  <c r="Q44" i="13"/>
  <c r="P45" i="13"/>
  <c r="Q45" i="13"/>
  <c r="P46" i="13"/>
  <c r="Q46" i="13"/>
  <c r="P47" i="13"/>
  <c r="Q47" i="13"/>
  <c r="P48" i="13"/>
  <c r="Q48" i="13"/>
  <c r="P49" i="13"/>
  <c r="Q49" i="13"/>
  <c r="P50" i="13"/>
  <c r="Q50" i="13"/>
  <c r="P51" i="13"/>
  <c r="Q51" i="13"/>
  <c r="P52" i="13"/>
  <c r="Q52" i="13"/>
  <c r="P53" i="13"/>
  <c r="Q53" i="13"/>
  <c r="P54" i="13"/>
  <c r="Q54" i="13"/>
  <c r="P55" i="13"/>
  <c r="Q55" i="13"/>
  <c r="P56" i="13"/>
  <c r="Q56" i="13"/>
  <c r="P57" i="13"/>
  <c r="Q57" i="13"/>
  <c r="P58" i="13"/>
  <c r="Q58" i="13"/>
  <c r="P59" i="13"/>
  <c r="Q59" i="13"/>
  <c r="P60" i="13"/>
  <c r="Q60" i="13"/>
  <c r="P61" i="13"/>
  <c r="Q61" i="13"/>
  <c r="P62" i="13"/>
  <c r="Q62" i="13"/>
  <c r="P63" i="13"/>
  <c r="Q63" i="13"/>
  <c r="P64" i="13"/>
  <c r="Q64" i="13"/>
  <c r="P65" i="13"/>
  <c r="Q65" i="13"/>
  <c r="P66" i="13"/>
  <c r="Q66" i="13"/>
  <c r="P67" i="13"/>
  <c r="Q67" i="13"/>
  <c r="P68" i="13"/>
  <c r="Q68" i="13"/>
  <c r="P69" i="13"/>
  <c r="Q69" i="13"/>
  <c r="P70" i="13"/>
  <c r="Q70" i="13"/>
  <c r="P71" i="13"/>
  <c r="Q71" i="13"/>
  <c r="P72" i="13"/>
  <c r="Q72" i="13"/>
  <c r="P73" i="13"/>
  <c r="Q73" i="13"/>
  <c r="P74" i="13"/>
  <c r="Q74" i="13"/>
  <c r="P75" i="13"/>
  <c r="Q75" i="13"/>
  <c r="P76" i="13"/>
  <c r="Q76" i="13"/>
  <c r="P77" i="13"/>
  <c r="Q77" i="13"/>
  <c r="P78" i="13"/>
  <c r="Q78" i="13"/>
  <c r="P79" i="13"/>
  <c r="Q79" i="13"/>
  <c r="P80" i="13"/>
  <c r="Q80" i="13"/>
  <c r="P81" i="13"/>
  <c r="Q81" i="13"/>
  <c r="P82" i="13"/>
  <c r="Q82" i="13"/>
  <c r="P83" i="13"/>
  <c r="Q83" i="13"/>
  <c r="P84" i="13"/>
  <c r="Q84" i="13"/>
  <c r="P127" i="13"/>
  <c r="Q127" i="13"/>
  <c r="P128" i="13"/>
  <c r="Q128" i="13"/>
  <c r="P129" i="13"/>
  <c r="Q129" i="13"/>
  <c r="P131" i="13"/>
  <c r="Q131" i="13"/>
  <c r="P132" i="13"/>
  <c r="Q132" i="13"/>
  <c r="P133" i="13"/>
  <c r="Q133" i="13"/>
  <c r="P134" i="13"/>
  <c r="Q134" i="13"/>
  <c r="P135" i="13"/>
  <c r="Q135" i="13"/>
  <c r="P136" i="13"/>
  <c r="Q136" i="13"/>
  <c r="P137" i="13"/>
  <c r="Q137" i="13"/>
  <c r="P138" i="13"/>
  <c r="Q138" i="13"/>
  <c r="P139" i="13"/>
  <c r="Q139" i="13"/>
  <c r="P140" i="13"/>
  <c r="Q140" i="13"/>
  <c r="P141" i="13"/>
  <c r="Q141" i="13"/>
  <c r="P142" i="13"/>
  <c r="Q142" i="13"/>
  <c r="P143" i="13"/>
  <c r="Q143" i="13"/>
  <c r="P144" i="13"/>
  <c r="Q144" i="13"/>
  <c r="P145" i="13"/>
  <c r="Q145" i="13"/>
  <c r="P147" i="13"/>
  <c r="Q147" i="13"/>
  <c r="P148" i="13"/>
  <c r="Q148" i="13"/>
  <c r="P149" i="13"/>
  <c r="Q149" i="13"/>
  <c r="P150" i="13"/>
  <c r="Q150" i="13"/>
  <c r="P151" i="13"/>
  <c r="Q151" i="13"/>
  <c r="P152" i="13"/>
  <c r="Q152" i="13"/>
  <c r="P153" i="13"/>
  <c r="Q153" i="13"/>
  <c r="P154" i="13"/>
  <c r="Q154" i="13"/>
  <c r="P155" i="13"/>
  <c r="Q155" i="13"/>
  <c r="P156" i="13"/>
  <c r="Q156" i="13"/>
  <c r="P159" i="13"/>
  <c r="Q159" i="13"/>
  <c r="P160" i="13"/>
  <c r="Q160" i="13"/>
  <c r="P162" i="13"/>
  <c r="Q162" i="13"/>
  <c r="P163" i="13"/>
  <c r="Q163" i="13"/>
  <c r="P164" i="13"/>
  <c r="Q164" i="13"/>
  <c r="P165" i="13"/>
  <c r="Q165" i="13"/>
  <c r="P167" i="13"/>
  <c r="Q167" i="13"/>
  <c r="P171" i="13"/>
  <c r="Q171" i="13"/>
  <c r="P172" i="13"/>
  <c r="Q172" i="13"/>
  <c r="P173" i="13"/>
  <c r="Q173" i="13"/>
  <c r="P174" i="13"/>
  <c r="Q174" i="13"/>
  <c r="P175" i="13"/>
  <c r="Q175" i="13"/>
  <c r="P176" i="13"/>
  <c r="Q176" i="13"/>
  <c r="P177" i="13"/>
  <c r="Q177" i="13"/>
  <c r="P178" i="13"/>
  <c r="Q178" i="13"/>
  <c r="P179" i="13"/>
  <c r="Q179" i="13"/>
  <c r="P180" i="13"/>
  <c r="Q180" i="13"/>
  <c r="P181" i="13"/>
  <c r="Q181" i="13"/>
  <c r="P182" i="13"/>
  <c r="Q182" i="13"/>
  <c r="P183" i="13"/>
  <c r="Q183" i="13"/>
  <c r="P184" i="13"/>
  <c r="Q184" i="13"/>
  <c r="P185" i="13"/>
  <c r="Q185" i="13"/>
  <c r="P186" i="13"/>
  <c r="Q186" i="13"/>
  <c r="P187" i="13"/>
  <c r="Q187" i="13"/>
  <c r="P188" i="13"/>
  <c r="Q188" i="13"/>
  <c r="P189" i="13"/>
  <c r="Q189" i="13"/>
  <c r="P190" i="13"/>
  <c r="Q190" i="13"/>
  <c r="P191" i="13"/>
  <c r="Q191" i="13"/>
  <c r="P192" i="13"/>
  <c r="Q192" i="13"/>
  <c r="P193" i="13"/>
  <c r="Q193" i="13"/>
  <c r="P194" i="13"/>
  <c r="Q194" i="13"/>
  <c r="P195" i="13"/>
  <c r="Q195" i="13"/>
  <c r="P196" i="13"/>
  <c r="Q196" i="13"/>
  <c r="P197" i="13"/>
  <c r="Q197" i="13"/>
  <c r="P198" i="13"/>
  <c r="Q198" i="13"/>
  <c r="P199" i="13"/>
  <c r="Q199" i="13"/>
  <c r="P200" i="13"/>
  <c r="Q200" i="13"/>
  <c r="P201" i="13"/>
  <c r="Q201" i="13"/>
  <c r="P202" i="13"/>
  <c r="Q202" i="13"/>
  <c r="P203" i="13"/>
  <c r="Q203" i="13"/>
  <c r="P204" i="13"/>
  <c r="Q204" i="13"/>
  <c r="P205" i="13"/>
  <c r="Q205" i="13"/>
  <c r="P206" i="13"/>
  <c r="Q206" i="13"/>
  <c r="P207" i="13"/>
  <c r="Q207" i="13"/>
  <c r="P208" i="13"/>
  <c r="Q208" i="13"/>
  <c r="P209" i="13"/>
  <c r="Q209" i="13"/>
  <c r="P210" i="13"/>
  <c r="Q210" i="13"/>
  <c r="P211" i="13"/>
  <c r="Q211" i="13"/>
  <c r="P212" i="13"/>
  <c r="Q212" i="13"/>
  <c r="P213" i="13"/>
  <c r="Q213" i="13"/>
  <c r="P214" i="13"/>
  <c r="Q214" i="13"/>
  <c r="P215" i="13"/>
  <c r="Q215" i="13"/>
  <c r="P216" i="13"/>
  <c r="Q216" i="13"/>
  <c r="P217" i="13"/>
  <c r="Q217" i="13"/>
  <c r="P218" i="13"/>
  <c r="Q218" i="13"/>
  <c r="P219" i="13"/>
  <c r="Q219" i="13"/>
  <c r="P220" i="13"/>
  <c r="Q220" i="13"/>
  <c r="P221" i="13"/>
  <c r="Q221" i="13"/>
  <c r="P222" i="13"/>
  <c r="Q222" i="13"/>
  <c r="P223" i="13"/>
  <c r="Q223" i="13"/>
  <c r="P224" i="13"/>
  <c r="Q224" i="13"/>
  <c r="P225" i="13"/>
  <c r="Q225" i="13"/>
  <c r="P226" i="13"/>
  <c r="Q226" i="13"/>
  <c r="P227" i="13"/>
  <c r="Q227" i="13"/>
  <c r="P228" i="13"/>
  <c r="Q228" i="13"/>
  <c r="P229" i="13"/>
  <c r="Q229" i="13"/>
  <c r="P230" i="13"/>
  <c r="Q230" i="13"/>
  <c r="P231" i="13"/>
  <c r="Q231" i="13"/>
  <c r="P232" i="13"/>
  <c r="Q232" i="13"/>
  <c r="P233" i="13"/>
  <c r="Q233" i="13"/>
  <c r="P234" i="13"/>
  <c r="Q234" i="13"/>
  <c r="P235" i="13"/>
  <c r="Q235" i="13"/>
  <c r="P236" i="13"/>
  <c r="Q236" i="13"/>
  <c r="P237" i="13"/>
  <c r="Q237" i="13"/>
  <c r="P238" i="13"/>
  <c r="Q238" i="13"/>
  <c r="P239" i="13"/>
  <c r="Q239" i="13"/>
  <c r="P240" i="13"/>
  <c r="Q240" i="13"/>
  <c r="P241" i="13"/>
  <c r="Q241" i="13"/>
  <c r="P242" i="13"/>
  <c r="Q242" i="13"/>
  <c r="P243" i="13"/>
  <c r="Q243" i="13"/>
  <c r="P244" i="13"/>
  <c r="Q244" i="13"/>
  <c r="P245" i="13"/>
  <c r="Q245" i="13"/>
  <c r="P246" i="13"/>
  <c r="Q246" i="13"/>
  <c r="P247" i="13"/>
  <c r="Q247" i="13"/>
  <c r="P248" i="13"/>
  <c r="Q248" i="13"/>
  <c r="P249" i="13"/>
  <c r="Q249" i="13"/>
  <c r="P250" i="13"/>
  <c r="Q250" i="13"/>
  <c r="P251" i="13"/>
  <c r="Q251" i="13"/>
  <c r="P252" i="13"/>
  <c r="Q252" i="13"/>
  <c r="P253" i="13"/>
  <c r="Q253" i="13"/>
  <c r="P254" i="13"/>
  <c r="Q254" i="13"/>
  <c r="P255" i="13"/>
  <c r="Q255" i="13"/>
  <c r="P256" i="13"/>
  <c r="Q256" i="13"/>
  <c r="P257" i="13"/>
  <c r="Q257" i="13"/>
  <c r="P258" i="13"/>
  <c r="Q258" i="13"/>
  <c r="P259" i="13"/>
  <c r="Q259" i="13"/>
  <c r="P260" i="13"/>
  <c r="Q260" i="13"/>
  <c r="P261" i="13"/>
  <c r="Q261" i="13"/>
  <c r="P262" i="13"/>
  <c r="Q262" i="13"/>
  <c r="P263" i="13"/>
  <c r="Q263" i="13"/>
  <c r="P264" i="13"/>
  <c r="Q264" i="13"/>
  <c r="P265" i="13"/>
  <c r="Q265" i="13"/>
  <c r="P266" i="13"/>
  <c r="Q266" i="13"/>
  <c r="P267" i="13"/>
  <c r="Q267" i="13"/>
  <c r="P268" i="13"/>
  <c r="Q268" i="13"/>
  <c r="P269" i="13"/>
  <c r="Q269" i="13"/>
  <c r="P270" i="13"/>
  <c r="Q270" i="13"/>
  <c r="P271" i="13"/>
  <c r="Q271" i="13"/>
  <c r="P272" i="13"/>
  <c r="Q272" i="13"/>
  <c r="P273" i="13"/>
  <c r="Q273" i="13"/>
  <c r="P274" i="13"/>
  <c r="Q274" i="13"/>
  <c r="P275" i="13"/>
  <c r="Q275" i="13"/>
  <c r="P276" i="13"/>
  <c r="Q276" i="13"/>
  <c r="P277" i="13"/>
  <c r="Q277" i="13"/>
  <c r="P278" i="13"/>
  <c r="Q278" i="13"/>
  <c r="P279" i="13"/>
  <c r="Q279" i="13"/>
  <c r="P280" i="13"/>
  <c r="Q280" i="13"/>
  <c r="P281" i="13"/>
  <c r="Q281" i="13"/>
  <c r="P282" i="13"/>
  <c r="Q282" i="13"/>
  <c r="P283" i="13"/>
  <c r="Q283" i="13"/>
  <c r="P284" i="13"/>
  <c r="Q284" i="13"/>
  <c r="P285" i="13"/>
  <c r="Q285" i="13"/>
  <c r="P286" i="13"/>
  <c r="Q286" i="13"/>
  <c r="P287" i="13"/>
  <c r="Q287" i="13"/>
  <c r="P288" i="13"/>
  <c r="Q288" i="13"/>
  <c r="P289" i="13"/>
  <c r="Q289" i="13"/>
  <c r="P290" i="13"/>
  <c r="Q290" i="13"/>
  <c r="P291" i="13"/>
  <c r="Q291" i="13"/>
  <c r="P292" i="13"/>
  <c r="Q292" i="13"/>
  <c r="P293" i="13"/>
  <c r="Q293" i="13"/>
  <c r="P294" i="13"/>
  <c r="Q294" i="13"/>
  <c r="P295" i="13"/>
  <c r="Q295" i="13"/>
  <c r="P296" i="13"/>
  <c r="Q296" i="13"/>
  <c r="P297" i="13"/>
  <c r="Q297" i="13"/>
  <c r="P298" i="13"/>
  <c r="Q298" i="13"/>
  <c r="P299" i="13"/>
  <c r="Q299" i="13"/>
  <c r="P300" i="13"/>
  <c r="Q300" i="13"/>
  <c r="P301" i="13"/>
  <c r="Q301" i="13"/>
  <c r="P302" i="13"/>
  <c r="Q302" i="13"/>
  <c r="P303" i="13"/>
  <c r="Q303" i="13"/>
  <c r="P304" i="13"/>
  <c r="Q304" i="13"/>
  <c r="P305" i="13"/>
  <c r="Q305" i="13"/>
  <c r="P306" i="13"/>
  <c r="Q306" i="13"/>
  <c r="P307" i="13"/>
  <c r="Q307" i="13"/>
  <c r="P308" i="13"/>
  <c r="Q308" i="13"/>
  <c r="P309" i="13"/>
  <c r="Q309" i="13"/>
  <c r="P310" i="13"/>
  <c r="Q310" i="13"/>
  <c r="P311" i="13"/>
  <c r="Q311" i="13"/>
  <c r="P312" i="13"/>
  <c r="Q312" i="13"/>
  <c r="P313" i="13"/>
  <c r="Q313" i="13"/>
  <c r="P314" i="13"/>
  <c r="Q314" i="13"/>
  <c r="P315" i="13"/>
  <c r="Q315" i="13"/>
  <c r="P316" i="13"/>
  <c r="Q316" i="13"/>
  <c r="P317" i="13"/>
  <c r="Q317" i="13"/>
  <c r="P318" i="13"/>
  <c r="Q318" i="13"/>
  <c r="P319" i="13"/>
  <c r="Q319" i="13"/>
  <c r="P320" i="13"/>
  <c r="Q320" i="13"/>
  <c r="P321" i="13"/>
  <c r="Q321" i="13"/>
  <c r="P322" i="13"/>
  <c r="Q322" i="13"/>
  <c r="P323" i="13"/>
  <c r="Q323" i="13"/>
  <c r="P324" i="13"/>
  <c r="Q324" i="13"/>
  <c r="P325" i="13"/>
  <c r="Q325" i="13"/>
  <c r="P326" i="13"/>
  <c r="Q326" i="13"/>
  <c r="P327" i="13"/>
  <c r="Q327" i="13"/>
  <c r="P328" i="13"/>
  <c r="Q328" i="13"/>
  <c r="P329" i="13"/>
  <c r="Q329" i="13"/>
  <c r="P330" i="13"/>
  <c r="Q330" i="13"/>
  <c r="P331" i="13"/>
  <c r="Q331" i="13"/>
  <c r="P332" i="13"/>
  <c r="Q332" i="13"/>
  <c r="P333" i="13"/>
  <c r="Q333" i="13"/>
  <c r="P334" i="13"/>
  <c r="Q334" i="13"/>
  <c r="P335" i="13"/>
  <c r="Q335" i="13"/>
  <c r="P336" i="13"/>
  <c r="Q336" i="13"/>
  <c r="P337" i="13"/>
  <c r="Q337" i="13"/>
  <c r="P338" i="13"/>
  <c r="Q338" i="13"/>
  <c r="P339" i="13"/>
  <c r="Q339" i="13"/>
  <c r="P340" i="13"/>
  <c r="Q340" i="13"/>
  <c r="P341" i="13"/>
  <c r="Q341" i="13"/>
  <c r="P342" i="13"/>
  <c r="Q342" i="13"/>
  <c r="P343" i="13"/>
  <c r="Q343" i="13"/>
  <c r="P344" i="13"/>
  <c r="Q344" i="13"/>
  <c r="P345" i="13"/>
  <c r="Q345" i="13"/>
  <c r="P346" i="13"/>
  <c r="Q346" i="13"/>
  <c r="P347" i="13"/>
  <c r="Q347" i="13"/>
  <c r="P348" i="13"/>
  <c r="Q348" i="13"/>
  <c r="P349" i="13"/>
  <c r="Q349" i="13"/>
  <c r="P350" i="13"/>
  <c r="Q350" i="13"/>
  <c r="P351" i="13"/>
  <c r="Q351" i="13"/>
  <c r="P352" i="13"/>
  <c r="Q352" i="13"/>
  <c r="P353" i="13"/>
  <c r="Q353" i="13"/>
  <c r="P354" i="13"/>
  <c r="Q354" i="13"/>
  <c r="P355" i="13"/>
  <c r="Q355" i="13"/>
  <c r="P356" i="13"/>
  <c r="Q356" i="13"/>
  <c r="P357" i="13"/>
  <c r="Q357" i="13"/>
  <c r="P358" i="13"/>
  <c r="Q358" i="13"/>
  <c r="P359" i="13"/>
  <c r="Q359" i="13"/>
  <c r="P360" i="13"/>
  <c r="Q360" i="13"/>
  <c r="P361" i="13"/>
  <c r="Q361" i="13"/>
  <c r="P362" i="13"/>
  <c r="Q362" i="13"/>
  <c r="P363" i="13"/>
  <c r="Q363" i="13"/>
  <c r="P364" i="13"/>
  <c r="Q364" i="13"/>
  <c r="P365" i="13"/>
  <c r="Q365" i="13"/>
  <c r="P366" i="13"/>
  <c r="Q366" i="13"/>
  <c r="P367" i="13"/>
  <c r="Q367" i="13"/>
  <c r="P368" i="13"/>
  <c r="Q368" i="13"/>
  <c r="P369" i="13"/>
  <c r="Q369" i="13"/>
  <c r="P370" i="13"/>
  <c r="Q370" i="13"/>
  <c r="P371" i="13"/>
  <c r="Q371" i="13"/>
  <c r="P372" i="13"/>
  <c r="Q372" i="13"/>
  <c r="P373" i="13"/>
  <c r="Q373" i="13"/>
  <c r="P374" i="13"/>
  <c r="Q374" i="13"/>
  <c r="P375" i="13"/>
  <c r="Q375" i="13"/>
  <c r="P376" i="13"/>
  <c r="Q376" i="13"/>
  <c r="P377" i="13"/>
  <c r="Q377" i="13"/>
  <c r="P378" i="13"/>
  <c r="Q378" i="13"/>
  <c r="P379" i="13"/>
  <c r="Q379" i="13"/>
  <c r="P380" i="13"/>
  <c r="Q380" i="13"/>
  <c r="P381" i="13"/>
  <c r="Q381" i="13"/>
  <c r="P382" i="13"/>
  <c r="Q382" i="13"/>
  <c r="P383" i="13"/>
  <c r="Q383" i="13"/>
  <c r="P384" i="13"/>
  <c r="Q384" i="13"/>
  <c r="P385" i="13"/>
  <c r="Q385" i="13"/>
  <c r="P386" i="13"/>
  <c r="Q386" i="13"/>
  <c r="P387" i="13"/>
  <c r="Q387" i="13"/>
  <c r="P388" i="13"/>
  <c r="Q388" i="13"/>
  <c r="P389" i="13"/>
  <c r="Q389" i="13"/>
  <c r="P390" i="13"/>
  <c r="Q390" i="13"/>
  <c r="P391" i="13"/>
  <c r="Q391" i="13"/>
  <c r="P392" i="13"/>
  <c r="Q392" i="13"/>
  <c r="P393" i="13"/>
  <c r="Q393" i="13"/>
  <c r="P394" i="13"/>
  <c r="Q394" i="13"/>
  <c r="P395" i="13"/>
  <c r="Q395" i="13"/>
  <c r="P396" i="13"/>
  <c r="Q396" i="13"/>
  <c r="P397" i="13"/>
  <c r="Q397" i="13"/>
  <c r="P398" i="13"/>
  <c r="Q398" i="13"/>
  <c r="P399" i="13"/>
  <c r="Q399" i="13"/>
  <c r="P400" i="13"/>
  <c r="Q400" i="13"/>
  <c r="P401" i="13"/>
  <c r="Q401" i="13"/>
  <c r="P402" i="13"/>
  <c r="Q402" i="13"/>
  <c r="P403" i="13"/>
  <c r="Q403" i="13"/>
  <c r="P404" i="13"/>
  <c r="Q404" i="13"/>
  <c r="P405" i="13"/>
  <c r="Q405" i="13"/>
  <c r="P406" i="13"/>
  <c r="Q406" i="13"/>
  <c r="P407" i="13"/>
  <c r="Q407" i="13"/>
  <c r="P408" i="13"/>
  <c r="Q408" i="13"/>
  <c r="P409" i="13"/>
  <c r="Q409" i="13"/>
  <c r="P410" i="13"/>
  <c r="Q410" i="13"/>
  <c r="P411" i="13"/>
  <c r="Q411" i="13"/>
  <c r="P412" i="13"/>
  <c r="Q412" i="13"/>
  <c r="P413" i="13"/>
  <c r="Q413" i="13"/>
  <c r="P414" i="13"/>
  <c r="Q414" i="13"/>
  <c r="P415" i="13"/>
  <c r="Q415" i="13"/>
  <c r="P416" i="13"/>
  <c r="Q416" i="13"/>
  <c r="P417" i="13"/>
  <c r="Q417" i="13"/>
  <c r="P418" i="13"/>
  <c r="Q418" i="13"/>
  <c r="P419" i="13"/>
  <c r="Q419" i="13"/>
  <c r="P420" i="13"/>
  <c r="Q420" i="13"/>
  <c r="P421" i="13"/>
  <c r="Q421" i="13"/>
  <c r="P422" i="13"/>
  <c r="Q422" i="13"/>
  <c r="P423" i="13"/>
  <c r="Q423" i="13"/>
  <c r="P424" i="13"/>
  <c r="Q424" i="13"/>
  <c r="P425" i="13"/>
  <c r="Q425" i="13"/>
  <c r="P426" i="13"/>
  <c r="Q426" i="13"/>
  <c r="P427" i="13"/>
  <c r="Q427" i="13"/>
  <c r="P428" i="13"/>
  <c r="Q428" i="13"/>
  <c r="P429" i="13"/>
  <c r="Q429" i="13"/>
  <c r="P430" i="13"/>
  <c r="Q430" i="13"/>
  <c r="P431" i="13"/>
  <c r="Q431" i="13"/>
  <c r="P432" i="13"/>
  <c r="Q432" i="13"/>
  <c r="P433" i="13"/>
  <c r="Q433" i="13"/>
  <c r="P434" i="13"/>
  <c r="Q434" i="13"/>
  <c r="P435" i="13"/>
  <c r="Q435" i="13"/>
  <c r="P436" i="13"/>
  <c r="Q436" i="13"/>
  <c r="P437" i="13"/>
  <c r="Q437" i="13"/>
  <c r="P438" i="13"/>
  <c r="Q438" i="13"/>
  <c r="P439" i="13"/>
  <c r="Q439" i="13"/>
  <c r="P440" i="13"/>
  <c r="Q440" i="13"/>
  <c r="P441" i="13"/>
  <c r="Q441" i="13"/>
  <c r="P442" i="13"/>
  <c r="Q442" i="13"/>
  <c r="P443" i="13"/>
  <c r="Q443" i="13"/>
  <c r="P444" i="13"/>
  <c r="Q444" i="13"/>
  <c r="P445" i="13"/>
  <c r="Q445" i="13"/>
  <c r="P446" i="13"/>
  <c r="Q446" i="13"/>
  <c r="P447" i="13"/>
  <c r="Q447" i="13"/>
  <c r="P448" i="13"/>
  <c r="Q448" i="13"/>
  <c r="P449" i="13"/>
  <c r="Q449" i="13"/>
  <c r="P450" i="13"/>
  <c r="Q450" i="13"/>
  <c r="P451" i="13"/>
  <c r="Q451" i="13"/>
  <c r="P452" i="13"/>
  <c r="Q452" i="13"/>
  <c r="P453" i="13"/>
  <c r="Q453" i="13"/>
  <c r="P454" i="13"/>
  <c r="Q454" i="13"/>
  <c r="P455" i="13"/>
  <c r="Q455" i="13"/>
  <c r="P456" i="13"/>
  <c r="Q456" i="13"/>
  <c r="P457" i="13"/>
  <c r="Q457" i="13"/>
  <c r="P458" i="13"/>
  <c r="Q458" i="13"/>
  <c r="P459" i="13"/>
  <c r="Q459" i="13"/>
  <c r="P460" i="13"/>
  <c r="Q460" i="13"/>
  <c r="P461" i="13"/>
  <c r="Q461" i="13"/>
  <c r="P462" i="13"/>
  <c r="Q462" i="13"/>
  <c r="P463" i="13"/>
  <c r="Q463" i="13"/>
  <c r="P464" i="13"/>
  <c r="Q464" i="13"/>
  <c r="P465" i="13"/>
  <c r="Q465" i="13"/>
  <c r="P466" i="13"/>
  <c r="Q466" i="13"/>
  <c r="P467" i="13"/>
  <c r="Q467" i="13"/>
  <c r="P468" i="13"/>
  <c r="Q468" i="13"/>
  <c r="P469" i="13"/>
  <c r="Q469" i="13"/>
  <c r="P470" i="13"/>
  <c r="Q470" i="13"/>
  <c r="P471" i="13"/>
  <c r="Q471" i="13"/>
  <c r="P472" i="13"/>
  <c r="Q472" i="13"/>
  <c r="P473" i="13"/>
  <c r="Q473" i="13"/>
  <c r="P474" i="13"/>
  <c r="Q474" i="13"/>
  <c r="P475" i="13"/>
  <c r="Q475" i="13"/>
  <c r="P476" i="13"/>
  <c r="Q476" i="13"/>
  <c r="P477" i="13"/>
  <c r="Q477" i="13"/>
  <c r="P478" i="13"/>
  <c r="Q478" i="13"/>
  <c r="P479" i="13"/>
  <c r="Q479" i="13"/>
  <c r="P480" i="13"/>
  <c r="Q480" i="13"/>
  <c r="P481" i="13"/>
  <c r="Q481" i="13"/>
  <c r="P482" i="13"/>
  <c r="Q482" i="13"/>
  <c r="P483" i="13"/>
  <c r="Q483" i="13"/>
  <c r="P484" i="13"/>
  <c r="Q484" i="13"/>
  <c r="P485" i="13"/>
  <c r="Q485" i="13"/>
  <c r="P486" i="13"/>
  <c r="Q486" i="13"/>
  <c r="P487" i="13"/>
  <c r="Q487" i="13"/>
  <c r="P488" i="13"/>
  <c r="Q488" i="13"/>
  <c r="P489" i="13"/>
  <c r="Q489" i="13"/>
  <c r="P490" i="13"/>
  <c r="Q490" i="13"/>
  <c r="P491" i="13"/>
  <c r="Q491" i="13"/>
  <c r="P492" i="13"/>
  <c r="Q492" i="13"/>
  <c r="P493" i="13"/>
  <c r="Q493" i="13"/>
  <c r="P494" i="13"/>
  <c r="Q494" i="13"/>
  <c r="P495" i="13"/>
  <c r="Q495" i="13"/>
  <c r="P496" i="13"/>
  <c r="Q496" i="13"/>
  <c r="P497" i="13"/>
  <c r="Q497" i="13"/>
  <c r="P498" i="13"/>
  <c r="Q498" i="13"/>
  <c r="P499" i="13"/>
  <c r="Q499" i="13"/>
  <c r="P500" i="13"/>
  <c r="Q500" i="13"/>
  <c r="P501" i="13"/>
  <c r="Q501" i="13"/>
  <c r="P502" i="13"/>
  <c r="Q502" i="13"/>
  <c r="P503" i="13"/>
  <c r="Q503" i="13"/>
  <c r="P504" i="13"/>
  <c r="Q504" i="13"/>
  <c r="P166" i="13"/>
  <c r="Q166" i="13"/>
  <c r="P505" i="13"/>
  <c r="Q505" i="13"/>
  <c r="P506" i="13"/>
  <c r="Q506" i="13"/>
  <c r="P507" i="13"/>
  <c r="Q507" i="13"/>
  <c r="P508" i="13"/>
  <c r="Q508" i="13"/>
  <c r="P509" i="13"/>
  <c r="Q509" i="13"/>
  <c r="P510" i="13"/>
  <c r="Q510" i="13"/>
  <c r="P511" i="13"/>
  <c r="Q511" i="13"/>
  <c r="P512" i="13"/>
  <c r="Q512" i="13"/>
  <c r="P513" i="13"/>
  <c r="Q513" i="13"/>
  <c r="P514" i="13"/>
  <c r="Q514" i="13"/>
  <c r="P515" i="13"/>
  <c r="Q515" i="13"/>
  <c r="P516" i="13"/>
  <c r="Q516" i="13"/>
  <c r="P517" i="13"/>
  <c r="Q517" i="13"/>
  <c r="P518" i="13"/>
  <c r="Q518" i="13"/>
  <c r="P519" i="13"/>
  <c r="Q519" i="13"/>
  <c r="P520" i="13"/>
  <c r="Q520" i="13"/>
  <c r="P521" i="13"/>
  <c r="Q521" i="13"/>
  <c r="P522" i="13"/>
  <c r="Q522" i="13"/>
  <c r="P523" i="13"/>
  <c r="Q523" i="13"/>
  <c r="P524" i="13"/>
  <c r="Q524" i="13"/>
  <c r="P525" i="13"/>
  <c r="Q525" i="13"/>
  <c r="P526" i="13"/>
  <c r="Q526" i="13"/>
  <c r="P527" i="13"/>
  <c r="Q527" i="13"/>
  <c r="P528" i="13"/>
  <c r="Q528" i="13"/>
  <c r="P529" i="13"/>
  <c r="Q529" i="13"/>
  <c r="P530" i="13"/>
  <c r="Q530" i="13"/>
  <c r="P531" i="13"/>
  <c r="Q531" i="13"/>
  <c r="P532" i="13"/>
  <c r="Q532" i="13"/>
  <c r="P533" i="13"/>
  <c r="Q533" i="13"/>
  <c r="P534" i="13"/>
  <c r="Q534" i="13"/>
  <c r="P535" i="13"/>
  <c r="Q535" i="13"/>
  <c r="P536" i="13"/>
  <c r="Q536" i="13"/>
  <c r="P537" i="13"/>
  <c r="Q537" i="13"/>
  <c r="P538" i="13"/>
  <c r="Q538" i="13"/>
  <c r="P539" i="13"/>
  <c r="Q539" i="13"/>
  <c r="P540" i="13"/>
  <c r="Q540" i="13"/>
  <c r="P541" i="13"/>
  <c r="Q541" i="13"/>
  <c r="P542" i="13"/>
  <c r="Q542" i="13"/>
  <c r="P543" i="13"/>
  <c r="Q543" i="13"/>
  <c r="P544" i="13"/>
  <c r="Q544" i="13"/>
  <c r="P545" i="13"/>
  <c r="Q545" i="13"/>
  <c r="P546" i="13"/>
  <c r="Q546" i="13"/>
  <c r="P547" i="13"/>
  <c r="Q547" i="13"/>
  <c r="P548" i="13"/>
  <c r="Q548" i="13"/>
  <c r="P549" i="13"/>
  <c r="Q549" i="13"/>
  <c r="P550" i="13"/>
  <c r="Q550" i="13"/>
  <c r="P551" i="13"/>
  <c r="Q551" i="13"/>
  <c r="P552" i="13"/>
  <c r="Q552" i="13"/>
  <c r="P553" i="13"/>
  <c r="Q553" i="13"/>
  <c r="P554" i="13"/>
  <c r="Q554" i="13"/>
  <c r="P555" i="13"/>
  <c r="Q555" i="13"/>
  <c r="P556" i="13"/>
  <c r="Q556" i="13"/>
  <c r="P557" i="13"/>
  <c r="Q557" i="13"/>
  <c r="P558" i="13"/>
  <c r="Q558" i="13"/>
  <c r="P559" i="13"/>
  <c r="Q559" i="13"/>
  <c r="P560" i="13"/>
  <c r="Q560" i="13"/>
  <c r="P561" i="13"/>
  <c r="Q561" i="13"/>
  <c r="P562" i="13"/>
  <c r="Q562" i="13"/>
  <c r="P563" i="13"/>
  <c r="Q563" i="13"/>
  <c r="P564" i="13"/>
  <c r="Q564" i="13"/>
  <c r="P565" i="13"/>
  <c r="Q565" i="13"/>
  <c r="P566" i="13"/>
  <c r="Q566" i="13"/>
  <c r="P567" i="13"/>
  <c r="Q567" i="13"/>
  <c r="P568" i="13"/>
  <c r="Q568" i="13"/>
  <c r="P569" i="13"/>
  <c r="Q569" i="13"/>
  <c r="P570" i="13"/>
  <c r="Q570" i="13"/>
  <c r="P571" i="13"/>
  <c r="Q571" i="13"/>
  <c r="P572" i="13"/>
  <c r="Q572" i="13"/>
  <c r="P573" i="13"/>
  <c r="Q573" i="13"/>
  <c r="P574" i="13"/>
  <c r="Q574" i="13"/>
  <c r="P575" i="13"/>
  <c r="Q575" i="13"/>
  <c r="P576" i="13"/>
  <c r="Q576" i="13"/>
  <c r="P577" i="13"/>
  <c r="Q577" i="13"/>
  <c r="P578" i="13"/>
  <c r="Q578" i="13"/>
  <c r="P579" i="13"/>
  <c r="Q579" i="13"/>
  <c r="P580" i="13"/>
  <c r="Q580" i="13"/>
  <c r="P581" i="13"/>
  <c r="Q581" i="13"/>
  <c r="P582" i="13"/>
  <c r="Q582" i="13"/>
  <c r="P583" i="13"/>
  <c r="Q583" i="13"/>
  <c r="P584" i="13"/>
  <c r="Q584" i="13"/>
  <c r="P585" i="13"/>
  <c r="Q585" i="13"/>
  <c r="P586" i="13"/>
  <c r="Q586" i="13"/>
  <c r="P587" i="13"/>
  <c r="Q587" i="13"/>
  <c r="P588" i="13"/>
  <c r="Q588" i="13"/>
  <c r="P589" i="13"/>
  <c r="Q589" i="13"/>
  <c r="P590" i="13"/>
  <c r="Q590" i="13"/>
  <c r="P591" i="13"/>
  <c r="Q591" i="13"/>
  <c r="P592" i="13"/>
  <c r="Q592" i="13"/>
  <c r="P593" i="13"/>
  <c r="Q593" i="13"/>
  <c r="P594" i="13"/>
  <c r="Q594" i="13"/>
  <c r="P595" i="13"/>
  <c r="Q595" i="13"/>
  <c r="P596" i="13"/>
  <c r="Q596" i="13"/>
  <c r="P597" i="13"/>
  <c r="Q597" i="13"/>
  <c r="P598" i="13"/>
  <c r="Q598" i="13"/>
  <c r="P599" i="13"/>
  <c r="Q599" i="13"/>
  <c r="P600" i="13"/>
  <c r="Q600" i="13"/>
  <c r="P601" i="13"/>
  <c r="Q601" i="13"/>
  <c r="P602" i="13"/>
  <c r="Q602" i="13"/>
  <c r="P603" i="13"/>
  <c r="Q603" i="13"/>
  <c r="P604" i="13"/>
  <c r="Q604" i="13"/>
  <c r="P2" i="13"/>
  <c r="Q2" i="13"/>
  <c r="M8" i="15"/>
  <c r="M7" i="15"/>
  <c r="M6" i="15"/>
  <c r="L5" i="15"/>
  <c r="L4" i="15"/>
  <c r="L2" i="15"/>
  <c r="N3" i="15"/>
  <c r="M3" i="15"/>
  <c r="L3" i="15"/>
  <c r="AT145" i="3"/>
  <c r="AT175" i="3"/>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E1054" i="7"/>
  <c r="F1054" i="7"/>
  <c r="G1054" i="7"/>
  <c r="H1054" i="7"/>
  <c r="I1054" i="7"/>
  <c r="J1054" i="7"/>
  <c r="K1054" i="7"/>
  <c r="L1054" i="7"/>
  <c r="M1054" i="7"/>
  <c r="N1054" i="7"/>
  <c r="O1054" i="7"/>
  <c r="P1054" i="7"/>
  <c r="Q1054" i="7"/>
  <c r="R1054" i="7"/>
  <c r="S1054" i="7"/>
  <c r="T1054" i="7"/>
  <c r="U1054" i="7"/>
  <c r="V1054" i="7"/>
  <c r="W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E1058" i="7"/>
  <c r="F1058" i="7"/>
  <c r="G1058" i="7"/>
  <c r="H1058" i="7"/>
  <c r="I1058" i="7"/>
  <c r="J1058" i="7"/>
  <c r="K1058" i="7"/>
  <c r="L1058" i="7"/>
  <c r="M1058" i="7"/>
  <c r="N1058" i="7"/>
  <c r="O1058" i="7"/>
  <c r="P1058" i="7"/>
  <c r="Q1058" i="7"/>
  <c r="R1058" i="7"/>
  <c r="S1058" i="7"/>
  <c r="T1058" i="7"/>
  <c r="U1058" i="7"/>
  <c r="V1058" i="7"/>
  <c r="W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E1062" i="7"/>
  <c r="F1062" i="7"/>
  <c r="G1062" i="7"/>
  <c r="H1062" i="7"/>
  <c r="I1062" i="7"/>
  <c r="J1062" i="7"/>
  <c r="K1062" i="7"/>
  <c r="L1062" i="7"/>
  <c r="M1062" i="7"/>
  <c r="N1062" i="7"/>
  <c r="O1062" i="7"/>
  <c r="P1062" i="7"/>
  <c r="Q1062" i="7"/>
  <c r="R1062" i="7"/>
  <c r="S1062" i="7"/>
  <c r="T1062" i="7"/>
  <c r="U1062" i="7"/>
  <c r="V1062" i="7"/>
  <c r="W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E1066" i="7"/>
  <c r="F1066" i="7"/>
  <c r="G1066" i="7"/>
  <c r="H1066" i="7"/>
  <c r="I1066" i="7"/>
  <c r="J1066" i="7"/>
  <c r="K1066" i="7"/>
  <c r="L1066" i="7"/>
  <c r="M1066" i="7"/>
  <c r="N1066" i="7"/>
  <c r="O1066" i="7"/>
  <c r="P1066" i="7"/>
  <c r="Q1066" i="7"/>
  <c r="R1066" i="7"/>
  <c r="S1066" i="7"/>
  <c r="T1066" i="7"/>
  <c r="U1066" i="7"/>
  <c r="V1066" i="7"/>
  <c r="W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c r="AT225" i="3"/>
  <c r="AR1032" i="7"/>
  <c r="AT226" i="3"/>
  <c r="AR1033" i="7"/>
  <c r="AT227" i="3"/>
  <c r="AR1034" i="7"/>
  <c r="AT228" i="3"/>
  <c r="AR1035" i="7"/>
  <c r="AT229" i="3"/>
  <c r="AR1036" i="7"/>
  <c r="AT231" i="3"/>
  <c r="AR1038" i="7"/>
  <c r="AT232" i="3"/>
  <c r="AR1039" i="7"/>
  <c r="AT223" i="3"/>
  <c r="AR1030" i="7"/>
  <c r="AT221" i="3"/>
  <c r="AR1028" i="7"/>
  <c r="Z146" i="3"/>
  <c r="AJ146" i="3"/>
  <c r="AH953" i="7"/>
  <c r="Z147" i="3"/>
  <c r="X954" i="7"/>
  <c r="Z148" i="3"/>
  <c r="AJ148" i="3"/>
  <c r="AH955" i="7"/>
  <c r="Z149" i="3"/>
  <c r="X956" i="7"/>
  <c r="F149" i="3"/>
  <c r="D956" i="7"/>
  <c r="AR132" i="7"/>
  <c r="F150" i="3"/>
  <c r="D957" i="7"/>
  <c r="F151" i="3"/>
  <c r="D958" i="7"/>
  <c r="AR133" i="7"/>
  <c r="F152" i="3"/>
  <c r="D959" i="7"/>
  <c r="F153" i="3"/>
  <c r="D960" i="7"/>
  <c r="AR143" i="7"/>
  <c r="F154" i="3"/>
  <c r="D961" i="7"/>
  <c r="AR202" i="7"/>
  <c r="F155" i="3"/>
  <c r="D962" i="7"/>
  <c r="AR204" i="7"/>
  <c r="F156" i="3"/>
  <c r="D963" i="7"/>
  <c r="AR207" i="7"/>
  <c r="F157" i="3"/>
  <c r="D964" i="7"/>
  <c r="AR212" i="7"/>
  <c r="F158" i="3"/>
  <c r="D965" i="7"/>
  <c r="F159" i="3"/>
  <c r="D966" i="7"/>
  <c r="AR215" i="7"/>
  <c r="F160" i="3"/>
  <c r="D967" i="7"/>
  <c r="AR223" i="7"/>
  <c r="F161" i="3"/>
  <c r="D968" i="7"/>
  <c r="AR226" i="7"/>
  <c r="F162" i="3"/>
  <c r="D969" i="7"/>
  <c r="AR228" i="7"/>
  <c r="F163" i="3"/>
  <c r="D970" i="7"/>
  <c r="AR235" i="7"/>
  <c r="F164" i="3"/>
  <c r="D971" i="7"/>
  <c r="AR236" i="7"/>
  <c r="F165" i="3"/>
  <c r="D972" i="7"/>
  <c r="AR303" i="7"/>
  <c r="F166" i="3"/>
  <c r="D973" i="7"/>
  <c r="AR304" i="7"/>
  <c r="F167" i="3"/>
  <c r="D974" i="7"/>
  <c r="AR313" i="7"/>
  <c r="F168" i="3"/>
  <c r="D975" i="7"/>
  <c r="AR312" i="7"/>
  <c r="F169" i="3"/>
  <c r="D976" i="7"/>
  <c r="AR314" i="7"/>
  <c r="F170" i="3"/>
  <c r="D977" i="7"/>
  <c r="AR315" i="7"/>
  <c r="F171" i="3"/>
  <c r="D978" i="7"/>
  <c r="F172" i="3"/>
  <c r="D979" i="7"/>
  <c r="AR328" i="7"/>
  <c r="F173" i="3"/>
  <c r="D980" i="7"/>
  <c r="F174" i="3"/>
  <c r="D981" i="7"/>
  <c r="F175" i="3"/>
  <c r="D982" i="7"/>
  <c r="F176" i="3"/>
  <c r="D983" i="7"/>
  <c r="F177" i="3"/>
  <c r="D984" i="7"/>
  <c r="AR352" i="7"/>
  <c r="F178" i="3"/>
  <c r="D985" i="7"/>
  <c r="AR353" i="7"/>
  <c r="F179" i="3"/>
  <c r="D986" i="7"/>
  <c r="AR358" i="7"/>
  <c r="F180" i="3"/>
  <c r="D987" i="7"/>
  <c r="AR360" i="7"/>
  <c r="F181" i="3"/>
  <c r="D988" i="7"/>
  <c r="AR370" i="7"/>
  <c r="F182" i="3"/>
  <c r="D989" i="7"/>
  <c r="F183" i="3"/>
  <c r="AT182" i="3"/>
  <c r="AR989" i="7"/>
  <c r="F184" i="3"/>
  <c r="D991" i="7"/>
  <c r="AR418" i="7"/>
  <c r="F185" i="3"/>
  <c r="D992" i="7"/>
  <c r="AR442" i="7"/>
  <c r="F186" i="3"/>
  <c r="D993" i="7"/>
  <c r="AR443" i="7"/>
  <c r="F187" i="3"/>
  <c r="D994" i="7"/>
  <c r="AR456" i="7"/>
  <c r="F188" i="3"/>
  <c r="D995" i="7"/>
  <c r="AR480" i="7"/>
  <c r="F189" i="3"/>
  <c r="D996" i="7"/>
  <c r="AR532" i="7"/>
  <c r="F190" i="3"/>
  <c r="D997" i="7"/>
  <c r="F191" i="3"/>
  <c r="AT190" i="3"/>
  <c r="AR997" i="7"/>
  <c r="F192" i="3"/>
  <c r="D999" i="7"/>
  <c r="AR551" i="7"/>
  <c r="F193" i="3"/>
  <c r="D1000" i="7"/>
  <c r="AR557" i="7"/>
  <c r="F194" i="3"/>
  <c r="D1001" i="7"/>
  <c r="AR562" i="7"/>
  <c r="F195" i="3"/>
  <c r="D1002" i="7"/>
  <c r="AR588" i="7"/>
  <c r="F196" i="3"/>
  <c r="D1003" i="7"/>
  <c r="AR616" i="7"/>
  <c r="F197" i="3"/>
  <c r="D1004" i="7"/>
  <c r="AR619" i="7"/>
  <c r="F198" i="3"/>
  <c r="D1005" i="7"/>
  <c r="AR622" i="7"/>
  <c r="F199" i="3"/>
  <c r="D1006" i="7"/>
  <c r="AR632" i="7"/>
  <c r="F200" i="3"/>
  <c r="D1007" i="7"/>
  <c r="AR633" i="7"/>
  <c r="F201" i="3"/>
  <c r="D1008" i="7"/>
  <c r="AR677" i="7"/>
  <c r="F202" i="3"/>
  <c r="D1009" i="7"/>
  <c r="AR702" i="7"/>
  <c r="F203" i="3"/>
  <c r="D1010" i="7"/>
  <c r="AR703" i="7"/>
  <c r="F204" i="3"/>
  <c r="D1011" i="7"/>
  <c r="AR704" i="7"/>
  <c r="F205" i="3"/>
  <c r="D1012" i="7"/>
  <c r="AR708" i="7"/>
  <c r="F206" i="3"/>
  <c r="D1013" i="7"/>
  <c r="AR742" i="7"/>
  <c r="F207" i="3"/>
  <c r="D1014" i="7"/>
  <c r="AR747" i="7"/>
  <c r="F208" i="3"/>
  <c r="D1015" i="7"/>
  <c r="AR765" i="7"/>
  <c r="F209" i="3"/>
  <c r="D1016" i="7"/>
  <c r="F210" i="3"/>
  <c r="D1017" i="7"/>
  <c r="F211" i="3"/>
  <c r="D1018" i="7"/>
  <c r="AR772" i="7"/>
  <c r="F212" i="3"/>
  <c r="D1019" i="7"/>
  <c r="AR775" i="7"/>
  <c r="F213" i="3"/>
  <c r="D1020" i="7"/>
  <c r="AR776" i="7"/>
  <c r="F214" i="3"/>
  <c r="D1021" i="7"/>
  <c r="AR777" i="7"/>
  <c r="F215" i="3"/>
  <c r="D1022" i="7"/>
  <c r="AR778" i="7"/>
  <c r="F216" i="3"/>
  <c r="D1023" i="7"/>
  <c r="AR779" i="7"/>
  <c r="F217" i="3"/>
  <c r="D1024" i="7"/>
  <c r="AR780" i="7"/>
  <c r="F218" i="3"/>
  <c r="D1025" i="7"/>
  <c r="AR781" i="7"/>
  <c r="F219" i="3"/>
  <c r="D1026" i="7"/>
  <c r="AR782" i="7"/>
  <c r="F220" i="3"/>
  <c r="D1027" i="7"/>
  <c r="AR647" i="7"/>
  <c r="F221" i="3"/>
  <c r="D1028" i="7"/>
  <c r="F222" i="3"/>
  <c r="D1029" i="7"/>
  <c r="F223" i="3"/>
  <c r="D1030" i="7"/>
  <c r="F224" i="3"/>
  <c r="D1031" i="7"/>
  <c r="F225" i="3"/>
  <c r="D1032" i="7"/>
  <c r="F226" i="3"/>
  <c r="D1033" i="7"/>
  <c r="F227" i="3"/>
  <c r="D1034" i="7"/>
  <c r="F228" i="3"/>
  <c r="D1035" i="7"/>
  <c r="F229" i="3"/>
  <c r="D1036" i="7"/>
  <c r="F230" i="3"/>
  <c r="D1037" i="7"/>
  <c r="AR801" i="7"/>
  <c r="F231" i="3"/>
  <c r="D1038" i="7"/>
  <c r="F232" i="3"/>
  <c r="D1039" i="7"/>
  <c r="F233" i="3"/>
  <c r="D1040" i="7"/>
  <c r="F234" i="3"/>
  <c r="D1041" i="7"/>
  <c r="F235" i="3"/>
  <c r="D1042" i="7"/>
  <c r="F236" i="3"/>
  <c r="D1043" i="7"/>
  <c r="F237" i="3"/>
  <c r="D1044" i="7"/>
  <c r="F238" i="3"/>
  <c r="D1045" i="7"/>
  <c r="F239" i="3"/>
  <c r="D1046" i="7"/>
  <c r="F240" i="3"/>
  <c r="D1047" i="7"/>
  <c r="F241" i="3"/>
  <c r="D1048" i="7"/>
  <c r="F242" i="3"/>
  <c r="D1049" i="7"/>
  <c r="F243" i="3"/>
  <c r="D1050" i="7"/>
  <c r="F244" i="3"/>
  <c r="D1051" i="7"/>
  <c r="F245" i="3"/>
  <c r="D1052" i="7"/>
  <c r="F246" i="3"/>
  <c r="D1053" i="7"/>
  <c r="F247" i="3"/>
  <c r="D1054" i="7"/>
  <c r="F248" i="3"/>
  <c r="D1055" i="7"/>
  <c r="F249" i="3"/>
  <c r="D1056" i="7"/>
  <c r="F250" i="3"/>
  <c r="D1057" i="7"/>
  <c r="F251" i="3"/>
  <c r="D1058" i="7"/>
  <c r="F252" i="3"/>
  <c r="D1059" i="7"/>
  <c r="F253" i="3"/>
  <c r="D1060" i="7"/>
  <c r="F254" i="3"/>
  <c r="D1061" i="7"/>
  <c r="F255" i="3"/>
  <c r="D1062" i="7"/>
  <c r="F256" i="3"/>
  <c r="D1063" i="7"/>
  <c r="F257" i="3"/>
  <c r="D1064" i="7"/>
  <c r="F258" i="3"/>
  <c r="D1065" i="7"/>
  <c r="F259" i="3"/>
  <c r="D1066" i="7"/>
  <c r="F260" i="3"/>
  <c r="D1067" i="7"/>
  <c r="F261" i="3"/>
  <c r="D1068" i="7"/>
  <c r="F148" i="3"/>
  <c r="D955" i="7"/>
  <c r="AR627" i="7"/>
  <c r="F147" i="3"/>
  <c r="D954" i="7"/>
  <c r="AR242" i="7"/>
  <c r="F146" i="3"/>
  <c r="D953" i="7"/>
  <c r="AR129" i="7"/>
  <c r="AT158" i="3"/>
  <c r="AR965" i="7"/>
  <c r="Z153" i="3"/>
  <c r="AJ153" i="3"/>
  <c r="AH960" i="7"/>
  <c r="AT152" i="3"/>
  <c r="AR959" i="7"/>
  <c r="AT149" i="3"/>
  <c r="AR956" i="7"/>
  <c r="AT140" i="3"/>
  <c r="AR947" i="7"/>
  <c r="Z121" i="3"/>
  <c r="AJ121" i="3"/>
  <c r="AH928" i="7"/>
  <c r="F121" i="3"/>
  <c r="AT120" i="3"/>
  <c r="AR927" i="7"/>
  <c r="AT47" i="3"/>
  <c r="AR854" i="7"/>
  <c r="Z42" i="3"/>
  <c r="X849" i="7"/>
  <c r="Z43" i="3"/>
  <c r="X850" i="7"/>
  <c r="Z44" i="3"/>
  <c r="X851" i="7"/>
  <c r="Z45" i="3"/>
  <c r="X852" i="7"/>
  <c r="Z46" i="3"/>
  <c r="X853" i="7"/>
  <c r="Z47" i="3"/>
  <c r="X854" i="7"/>
  <c r="Z48" i="3"/>
  <c r="X855" i="7"/>
  <c r="Z49" i="3"/>
  <c r="X856" i="7"/>
  <c r="Z50" i="3"/>
  <c r="Z51" i="3"/>
  <c r="X858" i="7"/>
  <c r="Z52" i="3"/>
  <c r="X859" i="7"/>
  <c r="Z53" i="3"/>
  <c r="X860" i="7"/>
  <c r="Z54" i="3"/>
  <c r="X861" i="7"/>
  <c r="Z55" i="3"/>
  <c r="X862" i="7"/>
  <c r="Z56" i="3"/>
  <c r="X863" i="7"/>
  <c r="Z57" i="3"/>
  <c r="X864" i="7"/>
  <c r="Z58" i="3"/>
  <c r="X865" i="7"/>
  <c r="Z59" i="3"/>
  <c r="X866" i="7"/>
  <c r="Z60" i="3"/>
  <c r="Z61" i="3"/>
  <c r="X868" i="7"/>
  <c r="Z62" i="3"/>
  <c r="X869" i="7"/>
  <c r="Z63" i="3"/>
  <c r="X870" i="7"/>
  <c r="Z64" i="3"/>
  <c r="X871" i="7"/>
  <c r="Z65" i="3"/>
  <c r="Z66" i="3"/>
  <c r="Z67" i="3"/>
  <c r="X874" i="7"/>
  <c r="Z68" i="3"/>
  <c r="X875" i="7"/>
  <c r="Z69" i="3"/>
  <c r="X876" i="7"/>
  <c r="Z70" i="3"/>
  <c r="X877" i="7"/>
  <c r="Z71" i="3"/>
  <c r="X878" i="7"/>
  <c r="Z72" i="3"/>
  <c r="Z73" i="3"/>
  <c r="X880" i="7"/>
  <c r="Z74" i="3"/>
  <c r="Z75" i="3"/>
  <c r="X882" i="7"/>
  <c r="Z76" i="3"/>
  <c r="Z77" i="3"/>
  <c r="X884" i="7"/>
  <c r="Z78" i="3"/>
  <c r="Z79" i="3"/>
  <c r="X886" i="7"/>
  <c r="Z80" i="3"/>
  <c r="Z81" i="3"/>
  <c r="X888" i="7"/>
  <c r="Z82" i="3"/>
  <c r="Z83" i="3"/>
  <c r="X890" i="7"/>
  <c r="Z84" i="3"/>
  <c r="Z85" i="3"/>
  <c r="X892" i="7"/>
  <c r="Z86" i="3"/>
  <c r="Z87" i="3"/>
  <c r="X894" i="7"/>
  <c r="Z88" i="3"/>
  <c r="X895" i="7"/>
  <c r="Z89" i="3"/>
  <c r="AJ89" i="3"/>
  <c r="AH896" i="7"/>
  <c r="Z90" i="3"/>
  <c r="X897" i="7"/>
  <c r="Z91" i="3"/>
  <c r="Z92" i="3"/>
  <c r="X899" i="7"/>
  <c r="Z93" i="3"/>
  <c r="AJ93" i="3"/>
  <c r="AH900" i="7"/>
  <c r="Z94" i="3"/>
  <c r="X901" i="7"/>
  <c r="Z95" i="3"/>
  <c r="X902" i="7"/>
  <c r="Z96" i="3"/>
  <c r="X903" i="7"/>
  <c r="Z97" i="3"/>
  <c r="X904" i="7"/>
  <c r="Z98" i="3"/>
  <c r="X905" i="7"/>
  <c r="Z99" i="3"/>
  <c r="X906" i="7"/>
  <c r="Z100" i="3"/>
  <c r="Z101" i="3"/>
  <c r="X908" i="7"/>
  <c r="Z102" i="3"/>
  <c r="X909" i="7"/>
  <c r="Z103" i="3"/>
  <c r="X910" i="7"/>
  <c r="Z104" i="3"/>
  <c r="X911" i="7"/>
  <c r="Z105" i="3"/>
  <c r="X912" i="7"/>
  <c r="Z106" i="3"/>
  <c r="X913" i="7"/>
  <c r="Z107" i="3"/>
  <c r="X914" i="7"/>
  <c r="Z108" i="3"/>
  <c r="X915" i="7"/>
  <c r="Z109" i="3"/>
  <c r="X916" i="7"/>
  <c r="Z110" i="3"/>
  <c r="X917" i="7"/>
  <c r="Z111" i="3"/>
  <c r="X918" i="7"/>
  <c r="Z112" i="3"/>
  <c r="Z113" i="3"/>
  <c r="X920" i="7"/>
  <c r="Z114" i="3"/>
  <c r="X921" i="7"/>
  <c r="Z115" i="3"/>
  <c r="X922" i="7"/>
  <c r="Z116" i="3"/>
  <c r="X923" i="7"/>
  <c r="Z117" i="3"/>
  <c r="X924" i="7"/>
  <c r="Z118" i="3"/>
  <c r="X925" i="7"/>
  <c r="Z119" i="3"/>
  <c r="X926" i="7"/>
  <c r="Z120" i="3"/>
  <c r="Z122" i="3"/>
  <c r="X929" i="7"/>
  <c r="Z123" i="3"/>
  <c r="X930" i="7"/>
  <c r="Z124" i="3"/>
  <c r="Z125" i="3"/>
  <c r="X932" i="7"/>
  <c r="Z126" i="3"/>
  <c r="X933" i="7"/>
  <c r="Z127" i="3"/>
  <c r="X934" i="7"/>
  <c r="Z128" i="3"/>
  <c r="X935" i="7"/>
  <c r="Z129" i="3"/>
  <c r="X936" i="7"/>
  <c r="Z130" i="3"/>
  <c r="X937" i="7"/>
  <c r="Z131" i="3"/>
  <c r="X938" i="7"/>
  <c r="Z132" i="3"/>
  <c r="X939" i="7"/>
  <c r="Z133" i="3"/>
  <c r="X940" i="7"/>
  <c r="Z134" i="3"/>
  <c r="X941" i="7"/>
  <c r="Z135" i="3"/>
  <c r="X942" i="7"/>
  <c r="Z136" i="3"/>
  <c r="X943" i="7"/>
  <c r="Z137" i="3"/>
  <c r="X944" i="7"/>
  <c r="Z138" i="3"/>
  <c r="X945" i="7"/>
  <c r="Z139" i="3"/>
  <c r="X946" i="7"/>
  <c r="Z140" i="3"/>
  <c r="X947" i="7"/>
  <c r="Z141" i="3"/>
  <c r="X948" i="7"/>
  <c r="Z142" i="3"/>
  <c r="X949" i="7"/>
  <c r="Z143" i="3"/>
  <c r="X950" i="7"/>
  <c r="Z144" i="3"/>
  <c r="X951" i="7"/>
  <c r="Z145" i="3"/>
  <c r="X952" i="7"/>
  <c r="Z150" i="3"/>
  <c r="X957" i="7"/>
  <c r="Z151" i="3"/>
  <c r="X958" i="7"/>
  <c r="Z152" i="3"/>
  <c r="X959" i="7"/>
  <c r="Z154" i="3"/>
  <c r="X961" i="7"/>
  <c r="Z155" i="3"/>
  <c r="X962" i="7"/>
  <c r="Z156" i="3"/>
  <c r="X963" i="7"/>
  <c r="Z157" i="3"/>
  <c r="X964" i="7"/>
  <c r="Z158" i="3"/>
  <c r="X965" i="7"/>
  <c r="Z159" i="3"/>
  <c r="X966" i="7"/>
  <c r="Z160" i="3"/>
  <c r="X967" i="7"/>
  <c r="Z161" i="3"/>
  <c r="X968" i="7"/>
  <c r="Z162" i="3"/>
  <c r="X969" i="7"/>
  <c r="Z163" i="3"/>
  <c r="X970" i="7"/>
  <c r="Z164" i="3"/>
  <c r="X971" i="7"/>
  <c r="Z165" i="3"/>
  <c r="X972" i="7"/>
  <c r="Z166" i="3"/>
  <c r="X973" i="7"/>
  <c r="Z167" i="3"/>
  <c r="X974" i="7"/>
  <c r="Z168" i="3"/>
  <c r="X975" i="7"/>
  <c r="Z169" i="3"/>
  <c r="X976" i="7"/>
  <c r="Z170" i="3"/>
  <c r="X977" i="7"/>
  <c r="Z171" i="3"/>
  <c r="X978" i="7"/>
  <c r="Z172" i="3"/>
  <c r="X979" i="7"/>
  <c r="Z173" i="3"/>
  <c r="X980" i="7"/>
  <c r="Z174" i="3"/>
  <c r="X981" i="7"/>
  <c r="Z175" i="3"/>
  <c r="X982" i="7"/>
  <c r="Z176" i="3"/>
  <c r="X983" i="7"/>
  <c r="Z177" i="3"/>
  <c r="X984" i="7"/>
  <c r="Z178" i="3"/>
  <c r="X985" i="7"/>
  <c r="Z179" i="3"/>
  <c r="X986" i="7"/>
  <c r="Z180" i="3"/>
  <c r="X987" i="7"/>
  <c r="Z181" i="3"/>
  <c r="X988" i="7"/>
  <c r="Z182" i="3"/>
  <c r="X989" i="7"/>
  <c r="Z183" i="3"/>
  <c r="X990" i="7"/>
  <c r="Z184" i="3"/>
  <c r="X991" i="7"/>
  <c r="Z185" i="3"/>
  <c r="X992" i="7"/>
  <c r="Z186" i="3"/>
  <c r="X993" i="7"/>
  <c r="Z187" i="3"/>
  <c r="X994" i="7"/>
  <c r="Z188" i="3"/>
  <c r="X995" i="7"/>
  <c r="Z189" i="3"/>
  <c r="X996" i="7"/>
  <c r="Z190" i="3"/>
  <c r="X997" i="7"/>
  <c r="Z191" i="3"/>
  <c r="X998" i="7"/>
  <c r="Z192" i="3"/>
  <c r="X999" i="7"/>
  <c r="Z193" i="3"/>
  <c r="X1000" i="7"/>
  <c r="Z194" i="3"/>
  <c r="X1001" i="7"/>
  <c r="Z195" i="3"/>
  <c r="X1002" i="7"/>
  <c r="Z196" i="3"/>
  <c r="X1003" i="7"/>
  <c r="Z197" i="3"/>
  <c r="X1004" i="7"/>
  <c r="Z198" i="3"/>
  <c r="X1005" i="7"/>
  <c r="Z199" i="3"/>
  <c r="X1006" i="7"/>
  <c r="Z200" i="3"/>
  <c r="X1007" i="7"/>
  <c r="Z201" i="3"/>
  <c r="X1008" i="7"/>
  <c r="Z202" i="3"/>
  <c r="X1009" i="7"/>
  <c r="Z203" i="3"/>
  <c r="X1010" i="7"/>
  <c r="Z204" i="3"/>
  <c r="X1011" i="7"/>
  <c r="Z205" i="3"/>
  <c r="X1012" i="7"/>
  <c r="Z206" i="3"/>
  <c r="X1013" i="7"/>
  <c r="Z207" i="3"/>
  <c r="X1014" i="7"/>
  <c r="Z208" i="3"/>
  <c r="AJ208" i="3"/>
  <c r="AH1015" i="7"/>
  <c r="Z209" i="3"/>
  <c r="X1016" i="7"/>
  <c r="Z210" i="3"/>
  <c r="X1017" i="7"/>
  <c r="Z211" i="3"/>
  <c r="AJ211" i="3"/>
  <c r="AH1018" i="7"/>
  <c r="Z212" i="3"/>
  <c r="AJ212" i="3"/>
  <c r="AH1019" i="7"/>
  <c r="Z213" i="3"/>
  <c r="AJ213" i="3"/>
  <c r="AH1020" i="7"/>
  <c r="Z214" i="3"/>
  <c r="AJ214" i="3"/>
  <c r="AH1021" i="7"/>
  <c r="Z215" i="3"/>
  <c r="AJ215" i="3"/>
  <c r="AH1022" i="7"/>
  <c r="Z216" i="3"/>
  <c r="X1023" i="7"/>
  <c r="Z217" i="3"/>
  <c r="AJ217" i="3"/>
  <c r="AH1024" i="7"/>
  <c r="Z218" i="3"/>
  <c r="X1025" i="7"/>
  <c r="Z219" i="3"/>
  <c r="AJ219" i="3"/>
  <c r="AH1026" i="7"/>
  <c r="Z220" i="3"/>
  <c r="AJ220" i="3"/>
  <c r="AH1027" i="7"/>
  <c r="Z221" i="3"/>
  <c r="AJ221" i="3"/>
  <c r="AH1028" i="7"/>
  <c r="Z222" i="3"/>
  <c r="AJ222" i="3"/>
  <c r="AH1029" i="7"/>
  <c r="Z223" i="3"/>
  <c r="AJ223" i="3"/>
  <c r="AH1030" i="7"/>
  <c r="Z224" i="3"/>
  <c r="X1031" i="7"/>
  <c r="Z225" i="3"/>
  <c r="AJ225" i="3"/>
  <c r="AH1032" i="7"/>
  <c r="Z226" i="3"/>
  <c r="X1033" i="7"/>
  <c r="Z227" i="3"/>
  <c r="AJ227" i="3"/>
  <c r="AH1034" i="7"/>
  <c r="Z228" i="3"/>
  <c r="AJ228" i="3"/>
  <c r="AH1035" i="7"/>
  <c r="Z229" i="3"/>
  <c r="AJ229" i="3"/>
  <c r="AH1036" i="7"/>
  <c r="Z230" i="3"/>
  <c r="AJ230" i="3"/>
  <c r="AH1037" i="7"/>
  <c r="Z231" i="3"/>
  <c r="AJ231" i="3"/>
  <c r="AH1038" i="7"/>
  <c r="Z232" i="3"/>
  <c r="X1039" i="7"/>
  <c r="Z233" i="3"/>
  <c r="AJ233" i="3"/>
  <c r="AH1040" i="7"/>
  <c r="Z234" i="3"/>
  <c r="X1041" i="7"/>
  <c r="Z235" i="3"/>
  <c r="AJ235" i="3"/>
  <c r="AH1042" i="7"/>
  <c r="Z236" i="3"/>
  <c r="AJ236" i="3"/>
  <c r="AH1043" i="7"/>
  <c r="Z237" i="3"/>
  <c r="AJ237" i="3"/>
  <c r="AH1044" i="7"/>
  <c r="Z238" i="3"/>
  <c r="AJ238" i="3"/>
  <c r="AH1045" i="7"/>
  <c r="Z239" i="3"/>
  <c r="AJ239" i="3"/>
  <c r="AH1046" i="7"/>
  <c r="Z240" i="3"/>
  <c r="X1047" i="7"/>
  <c r="Z241" i="3"/>
  <c r="AJ241" i="3"/>
  <c r="AH1048" i="7"/>
  <c r="Z242" i="3"/>
  <c r="X1049" i="7"/>
  <c r="AJ242" i="3"/>
  <c r="AH1049" i="7"/>
  <c r="Z243" i="3"/>
  <c r="AJ243" i="3"/>
  <c r="AH1050" i="7"/>
  <c r="Z244" i="3"/>
  <c r="AJ244" i="3"/>
  <c r="AH1051" i="7"/>
  <c r="Z245" i="3"/>
  <c r="AJ245" i="3"/>
  <c r="AH1052" i="7"/>
  <c r="Z246" i="3"/>
  <c r="AJ246" i="3"/>
  <c r="AH1053" i="7"/>
  <c r="Z247" i="3"/>
  <c r="AJ247" i="3"/>
  <c r="AH1054" i="7"/>
  <c r="Z248" i="3"/>
  <c r="X1055" i="7"/>
  <c r="Z249" i="3"/>
  <c r="AJ249" i="3"/>
  <c r="AH1056" i="7"/>
  <c r="Z250" i="3"/>
  <c r="X1057" i="7"/>
  <c r="Z251" i="3"/>
  <c r="AJ251" i="3"/>
  <c r="AH1058" i="7"/>
  <c r="Z252" i="3"/>
  <c r="AJ252" i="3"/>
  <c r="AH1059" i="7"/>
  <c r="Z253" i="3"/>
  <c r="AJ253" i="3"/>
  <c r="AH1060" i="7"/>
  <c r="Z254" i="3"/>
  <c r="AJ254" i="3"/>
  <c r="AH1061" i="7"/>
  <c r="Z255" i="3"/>
  <c r="X1062" i="7"/>
  <c r="Z256" i="3"/>
  <c r="AJ256" i="3"/>
  <c r="AH1063" i="7"/>
  <c r="Z257" i="3"/>
  <c r="AJ257" i="3"/>
  <c r="AH1064" i="7"/>
  <c r="Z258" i="3"/>
  <c r="AJ258" i="3"/>
  <c r="AH1065" i="7"/>
  <c r="Z259" i="3"/>
  <c r="AJ259" i="3"/>
  <c r="AH1066" i="7"/>
  <c r="Z260" i="3"/>
  <c r="AJ260" i="3"/>
  <c r="AH1067" i="7"/>
  <c r="Z261" i="3"/>
  <c r="X1068" i="7"/>
  <c r="F54" i="3"/>
  <c r="D861" i="7"/>
  <c r="F49" i="3"/>
  <c r="D856" i="7"/>
  <c r="F50" i="3"/>
  <c r="D857" i="7"/>
  <c r="F51" i="3"/>
  <c r="F52" i="3"/>
  <c r="D859" i="7"/>
  <c r="F53" i="3"/>
  <c r="D860" i="7"/>
  <c r="F55" i="3"/>
  <c r="D862" i="7"/>
  <c r="F56" i="3"/>
  <c r="F57" i="3"/>
  <c r="D864" i="7"/>
  <c r="F58" i="3"/>
  <c r="AT57" i="3"/>
  <c r="F59" i="3"/>
  <c r="D866" i="7"/>
  <c r="F60" i="3"/>
  <c r="F61" i="3"/>
  <c r="D868" i="7"/>
  <c r="F62" i="3"/>
  <c r="F63" i="3"/>
  <c r="D870" i="7"/>
  <c r="F64" i="3"/>
  <c r="D871" i="7"/>
  <c r="F65" i="3"/>
  <c r="D872" i="7"/>
  <c r="F66" i="3"/>
  <c r="D873" i="7"/>
  <c r="F67" i="3"/>
  <c r="D874" i="7"/>
  <c r="F68" i="3"/>
  <c r="F69" i="3"/>
  <c r="D876" i="7"/>
  <c r="F70" i="3"/>
  <c r="D877" i="7"/>
  <c r="F71" i="3"/>
  <c r="F72" i="3"/>
  <c r="F73" i="3"/>
  <c r="D880" i="7"/>
  <c r="F74" i="3"/>
  <c r="F75" i="3"/>
  <c r="D882" i="7"/>
  <c r="F76" i="3"/>
  <c r="D883" i="7"/>
  <c r="F77" i="3"/>
  <c r="D884" i="7"/>
  <c r="F78" i="3"/>
  <c r="D885" i="7"/>
  <c r="F79" i="3"/>
  <c r="D886" i="7"/>
  <c r="F80" i="3"/>
  <c r="F81" i="3"/>
  <c r="D888" i="7"/>
  <c r="F82" i="3"/>
  <c r="F83" i="3"/>
  <c r="D890" i="7"/>
  <c r="F84" i="3"/>
  <c r="D891" i="7"/>
  <c r="F85" i="3"/>
  <c r="F86" i="3"/>
  <c r="D893" i="7"/>
  <c r="F87" i="3"/>
  <c r="F88" i="3"/>
  <c r="D895" i="7"/>
  <c r="F89" i="3"/>
  <c r="AT88" i="3"/>
  <c r="AR895" i="7"/>
  <c r="F90" i="3"/>
  <c r="D897" i="7"/>
  <c r="F91" i="3"/>
  <c r="F92" i="3"/>
  <c r="D899" i="7"/>
  <c r="F93" i="3"/>
  <c r="AT92" i="3"/>
  <c r="AR899" i="7"/>
  <c r="F94" i="3"/>
  <c r="D901" i="7"/>
  <c r="F95" i="3"/>
  <c r="F96" i="3"/>
  <c r="D903" i="7"/>
  <c r="F97" i="3"/>
  <c r="D904" i="7"/>
  <c r="F98" i="3"/>
  <c r="D905" i="7"/>
  <c r="F99" i="3"/>
  <c r="D906" i="7"/>
  <c r="F100" i="3"/>
  <c r="D907" i="7"/>
  <c r="F101" i="3"/>
  <c r="D908" i="7"/>
  <c r="F102" i="3"/>
  <c r="F103" i="3"/>
  <c r="D910" i="7"/>
  <c r="F104" i="3"/>
  <c r="F105" i="3"/>
  <c r="D912" i="7"/>
  <c r="F106" i="3"/>
  <c r="F107" i="3"/>
  <c r="D914" i="7"/>
  <c r="F108" i="3"/>
  <c r="F109" i="3"/>
  <c r="D916" i="7"/>
  <c r="F110" i="3"/>
  <c r="F111" i="3"/>
  <c r="D918" i="7"/>
  <c r="F112" i="3"/>
  <c r="D919" i="7"/>
  <c r="F113" i="3"/>
  <c r="D920" i="7"/>
  <c r="F114" i="3"/>
  <c r="F115" i="3"/>
  <c r="D922" i="7"/>
  <c r="F116" i="3"/>
  <c r="F117" i="3"/>
  <c r="D924" i="7"/>
  <c r="F118" i="3"/>
  <c r="F119" i="3"/>
  <c r="D926" i="7"/>
  <c r="F120" i="3"/>
  <c r="F122" i="3"/>
  <c r="D929" i="7"/>
  <c r="F123" i="3"/>
  <c r="D930" i="7"/>
  <c r="F124" i="3"/>
  <c r="D931" i="7"/>
  <c r="F125" i="3"/>
  <c r="D932" i="7"/>
  <c r="F126" i="3"/>
  <c r="F127" i="3"/>
  <c r="D934" i="7"/>
  <c r="F128" i="3"/>
  <c r="D935" i="7"/>
  <c r="F129" i="3"/>
  <c r="D936" i="7"/>
  <c r="F130" i="3"/>
  <c r="D937" i="7"/>
  <c r="F131" i="3"/>
  <c r="D938" i="7"/>
  <c r="F132" i="3"/>
  <c r="D939" i="7"/>
  <c r="F133" i="3"/>
  <c r="D940" i="7"/>
  <c r="F134" i="3"/>
  <c r="D941" i="7"/>
  <c r="F135" i="3"/>
  <c r="D942" i="7"/>
  <c r="F136" i="3"/>
  <c r="D943" i="7"/>
  <c r="F137" i="3"/>
  <c r="D944" i="7"/>
  <c r="F138" i="3"/>
  <c r="D945" i="7"/>
  <c r="F139" i="3"/>
  <c r="D946" i="7"/>
  <c r="AR84" i="7"/>
  <c r="F140" i="3"/>
  <c r="D947" i="7"/>
  <c r="F141" i="3"/>
  <c r="D948" i="7"/>
  <c r="AR116" i="7"/>
  <c r="F142" i="3"/>
  <c r="D949" i="7"/>
  <c r="AR123" i="7"/>
  <c r="F143" i="3"/>
  <c r="D950" i="7"/>
  <c r="AR128" i="7"/>
  <c r="F144" i="3"/>
  <c r="D951" i="7"/>
  <c r="AR125" i="7"/>
  <c r="F145" i="3"/>
  <c r="D952" i="7"/>
  <c r="F46" i="3"/>
  <c r="D853" i="7"/>
  <c r="F47" i="3"/>
  <c r="X1058" i="7"/>
  <c r="X1054" i="7"/>
  <c r="AT209" i="3"/>
  <c r="AR1016" i="7"/>
  <c r="D990" i="7"/>
  <c r="AJ147" i="3"/>
  <c r="AH954" i="7"/>
  <c r="X1066" i="7"/>
  <c r="D998" i="7"/>
  <c r="AR339" i="7"/>
  <c r="AR338" i="7"/>
  <c r="AU953" i="7"/>
  <c r="X928" i="7"/>
  <c r="D928" i="7"/>
  <c r="X896" i="7"/>
  <c r="D896" i="7"/>
  <c r="AT126" i="3"/>
  <c r="AR933" i="7"/>
  <c r="D933" i="7"/>
  <c r="AT84" i="3"/>
  <c r="AR891" i="7"/>
  <c r="D892" i="7"/>
  <c r="AU1065" i="7"/>
  <c r="AU1061" i="7"/>
  <c r="AU1053" i="7"/>
  <c r="X1050" i="7"/>
  <c r="X1046" i="7"/>
  <c r="X1042" i="7"/>
  <c r="X1038" i="7"/>
  <c r="AU1037" i="7"/>
  <c r="X1030" i="7"/>
  <c r="X1022" i="7"/>
  <c r="AU1021" i="7"/>
  <c r="X1018" i="7"/>
  <c r="AT119" i="3"/>
  <c r="AR926" i="7"/>
  <c r="D927" i="7"/>
  <c r="AT115" i="3"/>
  <c r="AR922" i="7"/>
  <c r="D923" i="7"/>
  <c r="AT107" i="3"/>
  <c r="AR914" i="7"/>
  <c r="D915" i="7"/>
  <c r="AT103" i="3"/>
  <c r="AR910" i="7"/>
  <c r="D911" i="7"/>
  <c r="AT79" i="3"/>
  <c r="AR886" i="7"/>
  <c r="D887" i="7"/>
  <c r="AT71" i="3"/>
  <c r="AR878" i="7"/>
  <c r="D879" i="7"/>
  <c r="AT67" i="3"/>
  <c r="AR874" i="7"/>
  <c r="D875" i="7"/>
  <c r="AT59" i="3"/>
  <c r="AR866" i="7"/>
  <c r="D867" i="7"/>
  <c r="AT55" i="3"/>
  <c r="AR862" i="7"/>
  <c r="D863" i="7"/>
  <c r="AT50" i="3"/>
  <c r="AR857" i="7"/>
  <c r="D858" i="7"/>
  <c r="AJ91" i="3"/>
  <c r="AH898" i="7"/>
  <c r="X898" i="7"/>
  <c r="AJ63" i="3"/>
  <c r="AH870" i="7"/>
  <c r="AJ60" i="3"/>
  <c r="AH867" i="7"/>
  <c r="X867" i="7"/>
  <c r="AJ149" i="3"/>
  <c r="AH956" i="7"/>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J84" i="3"/>
  <c r="AH891" i="7"/>
  <c r="AU891" i="7"/>
  <c r="X891" i="7"/>
  <c r="AJ76" i="3"/>
  <c r="AH883" i="7"/>
  <c r="X883" i="7"/>
  <c r="AJ72" i="3"/>
  <c r="AH879" i="7"/>
  <c r="AU879" i="7"/>
  <c r="X879" i="7"/>
  <c r="AU1049" i="7"/>
  <c r="AU1045" i="7"/>
  <c r="X1034" i="7"/>
  <c r="AU1029" i="7"/>
  <c r="X1026" i="7"/>
  <c r="AT94" i="3"/>
  <c r="AR901" i="7"/>
  <c r="D902" i="7"/>
  <c r="AT90" i="3"/>
  <c r="AR897" i="7"/>
  <c r="D898" i="7"/>
  <c r="AT86" i="3"/>
  <c r="AR893" i="7"/>
  <c r="D894" i="7"/>
  <c r="AT70" i="3"/>
  <c r="AR877" i="7"/>
  <c r="D878" i="7"/>
  <c r="AJ182" i="3"/>
  <c r="AH989" i="7"/>
  <c r="AU989" i="7"/>
  <c r="AJ86" i="3"/>
  <c r="AH893" i="7"/>
  <c r="X893" i="7"/>
  <c r="AJ82" i="3"/>
  <c r="AH889" i="7"/>
  <c r="X889" i="7"/>
  <c r="AJ78" i="3"/>
  <c r="AH885" i="7"/>
  <c r="X885" i="7"/>
  <c r="AJ74" i="3"/>
  <c r="AH881" i="7"/>
  <c r="X881" i="7"/>
  <c r="AJ66" i="3"/>
  <c r="AH873" i="7"/>
  <c r="X873" i="7"/>
  <c r="AU1067" i="7"/>
  <c r="X1064" i="7"/>
  <c r="AU1063" i="7"/>
  <c r="X1060" i="7"/>
  <c r="AU1059" i="7"/>
  <c r="X1056" i="7"/>
  <c r="X1052" i="7"/>
  <c r="AU1051" i="7"/>
  <c r="X1048" i="7"/>
  <c r="X1044" i="7"/>
  <c r="AU1043" i="7"/>
  <c r="X1040" i="7"/>
  <c r="X1036" i="7"/>
  <c r="AU1035" i="7"/>
  <c r="X1032" i="7"/>
  <c r="X1028" i="7"/>
  <c r="AU1027" i="7"/>
  <c r="X1024" i="7"/>
  <c r="X1020" i="7"/>
  <c r="AU1019" i="7"/>
  <c r="AU1015" i="7"/>
  <c r="X960" i="7"/>
  <c r="AU955" i="7"/>
  <c r="AJ124" i="3"/>
  <c r="AH931" i="7"/>
  <c r="X931" i="7"/>
  <c r="AJ112" i="3"/>
  <c r="AH919" i="7"/>
  <c r="AU919" i="7"/>
  <c r="X919" i="7"/>
  <c r="AJ100" i="3"/>
  <c r="AH907" i="7"/>
  <c r="X907" i="7"/>
  <c r="AJ80" i="3"/>
  <c r="AH887" i="7"/>
  <c r="X887" i="7"/>
  <c r="AT46" i="3"/>
  <c r="AR853" i="7"/>
  <c r="D854" i="7"/>
  <c r="AT117" i="3"/>
  <c r="AR924" i="7"/>
  <c r="D925" i="7"/>
  <c r="AT113" i="3"/>
  <c r="AR920" i="7"/>
  <c r="D921" i="7"/>
  <c r="AT109" i="3"/>
  <c r="AR916" i="7"/>
  <c r="D917" i="7"/>
  <c r="AT105" i="3"/>
  <c r="AR912" i="7"/>
  <c r="D913" i="7"/>
  <c r="AT101" i="3"/>
  <c r="AR908" i="7"/>
  <c r="D909" i="7"/>
  <c r="AT81" i="3"/>
  <c r="AR888" i="7"/>
  <c r="D889" i="7"/>
  <c r="AT73" i="3"/>
  <c r="AR880" i="7"/>
  <c r="D881" i="7"/>
  <c r="AT61" i="3"/>
  <c r="AR868" i="7"/>
  <c r="D869" i="7"/>
  <c r="AR864" i="7"/>
  <c r="D865" i="7"/>
  <c r="AJ120" i="3"/>
  <c r="AH927" i="7"/>
  <c r="X927" i="7"/>
  <c r="AJ116" i="3"/>
  <c r="AH923" i="7"/>
  <c r="AU923" i="7"/>
  <c r="AJ65" i="3"/>
  <c r="AH872" i="7"/>
  <c r="X872" i="7"/>
  <c r="AJ50" i="3"/>
  <c r="AH857" i="7"/>
  <c r="X857" i="7"/>
  <c r="X1065" i="7"/>
  <c r="AU1064" i="7"/>
  <c r="X1061" i="7"/>
  <c r="AU1060" i="7"/>
  <c r="AU1056" i="7"/>
  <c r="X1053" i="7"/>
  <c r="AU1052" i="7"/>
  <c r="AU1048" i="7"/>
  <c r="X1045" i="7"/>
  <c r="AU1044" i="7"/>
  <c r="AU1040" i="7"/>
  <c r="X1037" i="7"/>
  <c r="AU1036" i="7"/>
  <c r="AU1032" i="7"/>
  <c r="X1029" i="7"/>
  <c r="AU1028" i="7"/>
  <c r="AU1024" i="7"/>
  <c r="X1021" i="7"/>
  <c r="AU1020" i="7"/>
  <c r="AU960" i="7"/>
  <c r="AU956" i="7"/>
  <c r="X953" i="7"/>
  <c r="X900" i="7"/>
  <c r="D900" i="7"/>
  <c r="AU900" i="7"/>
  <c r="AU928" i="7"/>
  <c r="AU896" i="7"/>
  <c r="AU898" i="7"/>
  <c r="AU887" i="7"/>
  <c r="AU867" i="7"/>
  <c r="AU885" i="7"/>
  <c r="AU873" i="7"/>
  <c r="AJ226" i="3"/>
  <c r="AH1033" i="7"/>
  <c r="AU1033" i="7"/>
  <c r="AJ77" i="3"/>
  <c r="AH884" i="7"/>
  <c r="AU884" i="7"/>
  <c r="AJ98" i="3"/>
  <c r="AH905" i="7"/>
  <c r="AJ110" i="3"/>
  <c r="AH917" i="7"/>
  <c r="AU917" i="7"/>
  <c r="AJ123" i="3"/>
  <c r="AH930" i="7"/>
  <c r="AU930" i="7"/>
  <c r="AJ71" i="3"/>
  <c r="AH878" i="7"/>
  <c r="AU878" i="7"/>
  <c r="AJ194" i="3"/>
  <c r="AH1001" i="7"/>
  <c r="AU1001" i="7"/>
  <c r="AJ180" i="3"/>
  <c r="AH987" i="7"/>
  <c r="AU987" i="7"/>
  <c r="AJ114" i="3"/>
  <c r="AH921" i="7"/>
  <c r="AU921" i="7"/>
  <c r="AJ108" i="3"/>
  <c r="AH915" i="7"/>
  <c r="AU915" i="7"/>
  <c r="AJ90" i="3"/>
  <c r="AH897" i="7"/>
  <c r="AU897" i="7"/>
  <c r="AJ87" i="3"/>
  <c r="AH894" i="7"/>
  <c r="AU894" i="7"/>
  <c r="AJ166" i="3"/>
  <c r="AH973" i="7"/>
  <c r="AU973" i="7"/>
  <c r="AJ129" i="3"/>
  <c r="AH936" i="7"/>
  <c r="AU936" i="7"/>
  <c r="AJ118" i="3"/>
  <c r="AH925" i="7"/>
  <c r="AU925" i="7"/>
  <c r="AJ75" i="3"/>
  <c r="AH882" i="7"/>
  <c r="AU882" i="7"/>
  <c r="AJ69" i="3"/>
  <c r="AH876" i="7"/>
  <c r="AU876" i="7"/>
  <c r="AJ255" i="3"/>
  <c r="AH1062" i="7"/>
  <c r="AU1062" i="7"/>
  <c r="AJ174" i="3"/>
  <c r="AH981" i="7"/>
  <c r="AU981" i="7"/>
  <c r="AJ164" i="3"/>
  <c r="AH971" i="7"/>
  <c r="AU971" i="7"/>
  <c r="AJ139" i="3"/>
  <c r="AH946" i="7"/>
  <c r="AU946" i="7"/>
  <c r="AJ102" i="3"/>
  <c r="AH909" i="7"/>
  <c r="AU909" i="7"/>
  <c r="AJ92" i="3"/>
  <c r="AH899" i="7"/>
  <c r="AU899" i="7"/>
  <c r="AJ83" i="3"/>
  <c r="AH890" i="7"/>
  <c r="AU890" i="7"/>
  <c r="AJ53" i="3"/>
  <c r="AH860" i="7"/>
  <c r="AU860" i="7"/>
  <c r="AJ49" i="3"/>
  <c r="AH856" i="7"/>
  <c r="AJ261" i="3"/>
  <c r="AH1068" i="7"/>
  <c r="AU1068" i="7"/>
  <c r="AJ240" i="3"/>
  <c r="AH1047" i="7"/>
  <c r="AU1047" i="7"/>
  <c r="AJ210" i="3"/>
  <c r="AH1017" i="7"/>
  <c r="AU1017" i="7"/>
  <c r="AJ158" i="3"/>
  <c r="AH965" i="7"/>
  <c r="AU965" i="7"/>
  <c r="AJ145" i="3"/>
  <c r="AH952" i="7"/>
  <c r="AU952" i="7"/>
  <c r="AJ131" i="3"/>
  <c r="AH938" i="7"/>
  <c r="AU938" i="7"/>
  <c r="AJ106" i="3"/>
  <c r="AH913" i="7"/>
  <c r="AU913" i="7"/>
  <c r="AJ94" i="3"/>
  <c r="AH901" i="7"/>
  <c r="AJ67" i="3"/>
  <c r="AH874" i="7"/>
  <c r="AU874" i="7"/>
  <c r="AJ61" i="3"/>
  <c r="AH868" i="7"/>
  <c r="AJ51" i="3"/>
  <c r="AH858" i="7"/>
  <c r="AU858" i="7"/>
  <c r="AT100" i="3"/>
  <c r="AR907" i="7"/>
  <c r="AT96" i="3"/>
  <c r="AR903" i="7"/>
  <c r="AJ117" i="3"/>
  <c r="AH924" i="7"/>
  <c r="AJ73" i="3"/>
  <c r="AH880" i="7"/>
  <c r="AU880" i="7"/>
  <c r="AJ55" i="3"/>
  <c r="AH862" i="7"/>
  <c r="AU862" i="7"/>
  <c r="AJ42" i="3"/>
  <c r="AH849" i="7"/>
  <c r="AJ119" i="3"/>
  <c r="AH926" i="7"/>
  <c r="AU926" i="7"/>
  <c r="AJ111" i="3"/>
  <c r="AH918" i="7"/>
  <c r="AJ103" i="3"/>
  <c r="AH910" i="7"/>
  <c r="AU910" i="7"/>
  <c r="AJ95" i="3"/>
  <c r="AH902" i="7"/>
  <c r="AU902" i="7"/>
  <c r="AJ81" i="3"/>
  <c r="AH888" i="7"/>
  <c r="AU888" i="7"/>
  <c r="AJ58" i="3"/>
  <c r="AH865" i="7"/>
  <c r="AU865" i="7"/>
  <c r="AJ54" i="3"/>
  <c r="AH861" i="7"/>
  <c r="AU861" i="7"/>
  <c r="AJ45" i="3"/>
  <c r="AH852" i="7"/>
  <c r="AT52" i="3"/>
  <c r="AR859" i="7"/>
  <c r="AJ109" i="3"/>
  <c r="AH916" i="7"/>
  <c r="AU916" i="7"/>
  <c r="AJ101" i="3"/>
  <c r="AH908" i="7"/>
  <c r="AT132" i="3"/>
  <c r="AR939" i="7"/>
  <c r="AT128" i="3"/>
  <c r="AR935" i="7"/>
  <c r="AT124" i="3"/>
  <c r="AR931" i="7"/>
  <c r="AU931" i="7"/>
  <c r="AT111" i="3"/>
  <c r="AR918" i="7"/>
  <c r="AT135" i="3"/>
  <c r="AR942" i="7"/>
  <c r="AT98" i="3"/>
  <c r="AR905" i="7"/>
  <c r="AT82" i="3"/>
  <c r="AR889" i="7"/>
  <c r="AU889" i="7"/>
  <c r="AT74" i="3"/>
  <c r="AR881" i="7"/>
  <c r="AU881" i="7"/>
  <c r="AJ113" i="3"/>
  <c r="AH920" i="7"/>
  <c r="AU920" i="7"/>
  <c r="AJ105" i="3"/>
  <c r="AH912" i="7"/>
  <c r="AU912" i="7"/>
  <c r="AJ97" i="3"/>
  <c r="AH904" i="7"/>
  <c r="AU904" i="7"/>
  <c r="AJ57" i="3"/>
  <c r="AH864" i="7"/>
  <c r="AJ48" i="3"/>
  <c r="AH855" i="7"/>
  <c r="AU855" i="7"/>
  <c r="AJ44" i="3"/>
  <c r="AH851" i="7"/>
  <c r="AT68" i="3"/>
  <c r="AR875" i="7"/>
  <c r="AJ70" i="3"/>
  <c r="AH877" i="7"/>
  <c r="AU877" i="7"/>
  <c r="AJ64" i="3"/>
  <c r="AH871" i="7"/>
  <c r="AU871" i="7"/>
  <c r="AJ52" i="3"/>
  <c r="AH859" i="7"/>
  <c r="AU859" i="7"/>
  <c r="AJ46" i="3"/>
  <c r="AH853" i="7"/>
  <c r="AU853" i="7"/>
  <c r="AT134" i="3"/>
  <c r="AR941" i="7"/>
  <c r="AT130" i="3"/>
  <c r="AR937" i="7"/>
  <c r="AT122" i="3"/>
  <c r="AR929" i="7"/>
  <c r="AJ224" i="3"/>
  <c r="AH1031" i="7"/>
  <c r="AU1031" i="7"/>
  <c r="AJ192" i="3"/>
  <c r="AH999" i="7"/>
  <c r="AU999" i="7"/>
  <c r="AJ172" i="3"/>
  <c r="AH979" i="7"/>
  <c r="AU979" i="7"/>
  <c r="AJ156" i="3"/>
  <c r="AH963" i="7"/>
  <c r="AU963" i="7"/>
  <c r="AJ137" i="3"/>
  <c r="AH944" i="7"/>
  <c r="AU944" i="7"/>
  <c r="AJ115" i="3"/>
  <c r="AH922" i="7"/>
  <c r="AU922" i="7"/>
  <c r="AJ107" i="3"/>
  <c r="AH914" i="7"/>
  <c r="AU914" i="7"/>
  <c r="AJ104" i="3"/>
  <c r="AH911" i="7"/>
  <c r="AJ99" i="3"/>
  <c r="AH906" i="7"/>
  <c r="AU906" i="7"/>
  <c r="AJ96" i="3"/>
  <c r="AH903" i="7"/>
  <c r="AU903" i="7"/>
  <c r="AJ88" i="3"/>
  <c r="AH895" i="7"/>
  <c r="AU895" i="7"/>
  <c r="AJ85" i="3"/>
  <c r="AH892" i="7"/>
  <c r="AU892" i="7"/>
  <c r="AJ79" i="3"/>
  <c r="AH886" i="7"/>
  <c r="AU886" i="7"/>
  <c r="AJ68" i="3"/>
  <c r="AH875" i="7"/>
  <c r="AJ62" i="3"/>
  <c r="AH869" i="7"/>
  <c r="AU869" i="7"/>
  <c r="AJ59" i="3"/>
  <c r="AH866" i="7"/>
  <c r="AU866" i="7"/>
  <c r="AJ56" i="3"/>
  <c r="AH863" i="7"/>
  <c r="AU863" i="7"/>
  <c r="AJ47" i="3"/>
  <c r="AH854" i="7"/>
  <c r="AU854" i="7"/>
  <c r="AJ43" i="3"/>
  <c r="AH850" i="7"/>
  <c r="AT49" i="3"/>
  <c r="AR856" i="7"/>
  <c r="AT76" i="3"/>
  <c r="AR883" i="7"/>
  <c r="AU883" i="7"/>
  <c r="AJ199" i="3"/>
  <c r="AH1006" i="7"/>
  <c r="AU1006" i="7"/>
  <c r="AJ189" i="3"/>
  <c r="AH996" i="7"/>
  <c r="AU996" i="7"/>
  <c r="AJ183" i="3"/>
  <c r="AH990" i="7"/>
  <c r="AU990" i="7"/>
  <c r="AJ167" i="3"/>
  <c r="AH974" i="7"/>
  <c r="AU974" i="7"/>
  <c r="AJ159" i="3"/>
  <c r="AH966" i="7"/>
  <c r="AU966" i="7"/>
  <c r="AJ140" i="3"/>
  <c r="AH947" i="7"/>
  <c r="AU947" i="7"/>
  <c r="AJ201" i="3"/>
  <c r="AH1008" i="7"/>
  <c r="AU1008" i="7"/>
  <c r="AJ177" i="3"/>
  <c r="AH984" i="7"/>
  <c r="AU984" i="7"/>
  <c r="AJ169" i="3"/>
  <c r="AH976" i="7"/>
  <c r="AU976" i="7"/>
  <c r="AJ161" i="3"/>
  <c r="AH968" i="7"/>
  <c r="AU968" i="7"/>
  <c r="AJ152" i="3"/>
  <c r="AH959" i="7"/>
  <c r="AU959" i="7"/>
  <c r="AJ142" i="3"/>
  <c r="AH949" i="7"/>
  <c r="AU949" i="7"/>
  <c r="AJ134" i="3"/>
  <c r="AH941" i="7"/>
  <c r="AU941" i="7"/>
  <c r="AJ126" i="3"/>
  <c r="AH933" i="7"/>
  <c r="AU933" i="7"/>
  <c r="AJ205" i="3"/>
  <c r="AH1012" i="7"/>
  <c r="AU1012" i="7"/>
  <c r="AJ188" i="3"/>
  <c r="AH995" i="7"/>
  <c r="AU995" i="7"/>
  <c r="AJ185" i="3"/>
  <c r="AH992" i="7"/>
  <c r="AU992" i="7"/>
  <c r="AJ248" i="3"/>
  <c r="AH1055" i="7"/>
  <c r="AU1055" i="7"/>
  <c r="AJ232" i="3"/>
  <c r="AH1039" i="7"/>
  <c r="AU1039" i="7"/>
  <c r="AJ216" i="3"/>
  <c r="AH1023" i="7"/>
  <c r="AU1023" i="7"/>
  <c r="AJ207" i="3"/>
  <c r="AH1014" i="7"/>
  <c r="AU1014" i="7"/>
  <c r="AJ203" i="3"/>
  <c r="AH1010" i="7"/>
  <c r="AU1010" i="7"/>
  <c r="AJ200" i="3"/>
  <c r="AH1007" i="7"/>
  <c r="AU1007" i="7"/>
  <c r="AJ197" i="3"/>
  <c r="AH1004" i="7"/>
  <c r="AU1004" i="7"/>
  <c r="AJ191" i="3"/>
  <c r="AH998" i="7"/>
  <c r="AU998" i="7"/>
  <c r="AJ187" i="3"/>
  <c r="AH994" i="7"/>
  <c r="AU994" i="7"/>
  <c r="AJ184" i="3"/>
  <c r="AH991" i="7"/>
  <c r="AU991" i="7"/>
  <c r="AJ179" i="3"/>
  <c r="AH986" i="7"/>
  <c r="AU986" i="7"/>
  <c r="AJ176" i="3"/>
  <c r="AH983" i="7"/>
  <c r="AU983" i="7"/>
  <c r="AJ171" i="3"/>
  <c r="AH978" i="7"/>
  <c r="AU978" i="7"/>
  <c r="AJ168" i="3"/>
  <c r="AH975" i="7"/>
  <c r="AU975" i="7"/>
  <c r="AJ163" i="3"/>
  <c r="AH970" i="7"/>
  <c r="AU970" i="7"/>
  <c r="AJ160" i="3"/>
  <c r="AH967" i="7"/>
  <c r="AU967" i="7"/>
  <c r="AJ155" i="3"/>
  <c r="AH962" i="7"/>
  <c r="AU962" i="7"/>
  <c r="AJ151" i="3"/>
  <c r="AH958" i="7"/>
  <c r="AU958" i="7"/>
  <c r="AJ144" i="3"/>
  <c r="AH951" i="7"/>
  <c r="AU951" i="7"/>
  <c r="AJ141" i="3"/>
  <c r="AH948" i="7"/>
  <c r="AU948" i="7"/>
  <c r="AJ136" i="3"/>
  <c r="AH943" i="7"/>
  <c r="AU943" i="7"/>
  <c r="AJ133" i="3"/>
  <c r="AH940" i="7"/>
  <c r="AU940" i="7"/>
  <c r="AJ128" i="3"/>
  <c r="AH935" i="7"/>
  <c r="AU935" i="7"/>
  <c r="AJ125" i="3"/>
  <c r="AH932" i="7"/>
  <c r="AU932" i="7"/>
  <c r="AJ195" i="3"/>
  <c r="AH1002" i="7"/>
  <c r="AU1002" i="7"/>
  <c r="AJ175" i="3"/>
  <c r="AH982" i="7"/>
  <c r="AU982" i="7"/>
  <c r="AJ150" i="3"/>
  <c r="AH957" i="7"/>
  <c r="AU957" i="7"/>
  <c r="AJ132" i="3"/>
  <c r="AH939" i="7"/>
  <c r="AU939" i="7"/>
  <c r="AJ204" i="3"/>
  <c r="AH1011" i="7"/>
  <c r="AU1011" i="7"/>
  <c r="AJ198" i="3"/>
  <c r="AH1005" i="7"/>
  <c r="AU1005" i="7"/>
  <c r="AJ250" i="3"/>
  <c r="AH1057" i="7"/>
  <c r="AU1057" i="7"/>
  <c r="AJ234" i="3"/>
  <c r="AH1041" i="7"/>
  <c r="AU1041" i="7"/>
  <c r="AJ218" i="3"/>
  <c r="AH1025" i="7"/>
  <c r="AU1025" i="7"/>
  <c r="AJ209" i="3"/>
  <c r="AH1016" i="7"/>
  <c r="AU1016" i="7"/>
  <c r="AJ206" i="3"/>
  <c r="AH1013" i="7"/>
  <c r="AU1013" i="7"/>
  <c r="AJ202" i="3"/>
  <c r="AH1009" i="7"/>
  <c r="AU1009" i="7"/>
  <c r="AJ196" i="3"/>
  <c r="AH1003" i="7"/>
  <c r="AU1003" i="7"/>
  <c r="AJ193" i="3"/>
  <c r="AH1000" i="7"/>
  <c r="AU1000" i="7"/>
  <c r="AJ190" i="3"/>
  <c r="AH997" i="7"/>
  <c r="AU997" i="7"/>
  <c r="AJ186" i="3"/>
  <c r="AH993" i="7"/>
  <c r="AU993" i="7"/>
  <c r="AJ181" i="3"/>
  <c r="AH988" i="7"/>
  <c r="AU988" i="7"/>
  <c r="AJ178" i="3"/>
  <c r="AH985" i="7"/>
  <c r="AU985" i="7"/>
  <c r="AJ173" i="3"/>
  <c r="AH980" i="7"/>
  <c r="AU980" i="7"/>
  <c r="AJ170" i="3"/>
  <c r="AH977" i="7"/>
  <c r="AU977" i="7"/>
  <c r="AJ165" i="3"/>
  <c r="AH972" i="7"/>
  <c r="AU972" i="7"/>
  <c r="AJ162" i="3"/>
  <c r="AH969" i="7"/>
  <c r="AU969" i="7"/>
  <c r="AJ157" i="3"/>
  <c r="AH964" i="7"/>
  <c r="AU964" i="7"/>
  <c r="AJ154" i="3"/>
  <c r="AH961" i="7"/>
  <c r="AU961" i="7"/>
  <c r="AJ143" i="3"/>
  <c r="AH950" i="7"/>
  <c r="AU950" i="7"/>
  <c r="AJ138" i="3"/>
  <c r="AH945" i="7"/>
  <c r="AU945" i="7"/>
  <c r="AJ135" i="3"/>
  <c r="AH942" i="7"/>
  <c r="AU942" i="7"/>
  <c r="AJ130" i="3"/>
  <c r="AH937" i="7"/>
  <c r="AU937" i="7"/>
  <c r="AJ127" i="3"/>
  <c r="AH934" i="7"/>
  <c r="AU934" i="7"/>
  <c r="AJ122" i="3"/>
  <c r="AH929" i="7"/>
  <c r="AU929" i="7"/>
  <c r="AT65" i="3"/>
  <c r="AR872" i="7"/>
  <c r="AU872" i="7"/>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64" i="7"/>
  <c r="AU908" i="7"/>
  <c r="AU924" i="7"/>
  <c r="AU893" i="7"/>
  <c r="AU901" i="7"/>
  <c r="AU927" i="7"/>
  <c r="AU905" i="7"/>
  <c r="AU868" i="7"/>
  <c r="AU907" i="7"/>
  <c r="AC24" i="2"/>
  <c r="AC26" i="2"/>
  <c r="AC28" i="2"/>
  <c r="AC25" i="2"/>
  <c r="AC27" i="2"/>
  <c r="AU875" i="7"/>
  <c r="AU918" i="7"/>
  <c r="AU856" i="7"/>
  <c r="AU911" i="7"/>
  <c r="AB25" i="2"/>
  <c r="AB28" i="2"/>
  <c r="AB26" i="2"/>
  <c r="AB24" i="2"/>
  <c r="AB27" i="2"/>
  <c r="AU857" i="7"/>
  <c r="Y6" i="2"/>
  <c r="Z3" i="3"/>
  <c r="Z4" i="3"/>
  <c r="Z5" i="3"/>
  <c r="Z6" i="3"/>
  <c r="Z7" i="3"/>
  <c r="Z8" i="3"/>
  <c r="Z9" i="3"/>
  <c r="X816" i="7"/>
  <c r="Z10" i="3"/>
  <c r="X817" i="7"/>
  <c r="Z11" i="3"/>
  <c r="X818" i="7"/>
  <c r="Z12" i="3"/>
  <c r="X819" i="7"/>
  <c r="Z13" i="3"/>
  <c r="X820" i="7"/>
  <c r="Z14" i="3"/>
  <c r="X821" i="7"/>
  <c r="Z15" i="3"/>
  <c r="X822" i="7"/>
  <c r="Z16" i="3"/>
  <c r="X823" i="7"/>
  <c r="Z17" i="3"/>
  <c r="X824" i="7"/>
  <c r="Z18" i="3"/>
  <c r="X825" i="7"/>
  <c r="Z19" i="3"/>
  <c r="X826" i="7"/>
  <c r="Z20" i="3"/>
  <c r="X827" i="7"/>
  <c r="Z21" i="3"/>
  <c r="X828" i="7"/>
  <c r="Z22" i="3"/>
  <c r="X829" i="7"/>
  <c r="Z23" i="3"/>
  <c r="X830" i="7"/>
  <c r="Z24" i="3"/>
  <c r="X831" i="7"/>
  <c r="Z25" i="3"/>
  <c r="X832" i="7"/>
  <c r="Z26" i="3"/>
  <c r="X833" i="7"/>
  <c r="Z27" i="3"/>
  <c r="X834" i="7"/>
  <c r="Z28" i="3"/>
  <c r="X835" i="7"/>
  <c r="Z29" i="3"/>
  <c r="X836" i="7"/>
  <c r="Z30" i="3"/>
  <c r="X837" i="7"/>
  <c r="Z31" i="3"/>
  <c r="X838" i="7"/>
  <c r="Z32" i="3"/>
  <c r="X839" i="7"/>
  <c r="Z33" i="3"/>
  <c r="X840" i="7"/>
  <c r="Z34" i="3"/>
  <c r="X841" i="7"/>
  <c r="Z35" i="3"/>
  <c r="X842" i="7"/>
  <c r="Z36" i="3"/>
  <c r="X843" i="7"/>
  <c r="Z37" i="3"/>
  <c r="X844" i="7"/>
  <c r="Z38" i="3"/>
  <c r="X845" i="7"/>
  <c r="Z39" i="3"/>
  <c r="X846" i="7"/>
  <c r="Z40" i="3"/>
  <c r="X847" i="7"/>
  <c r="Z41" i="3"/>
  <c r="X848" i="7"/>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F3" i="3"/>
  <c r="F4" i="3"/>
  <c r="F5" i="3"/>
  <c r="F6" i="3"/>
  <c r="F7" i="3"/>
  <c r="F8" i="3"/>
  <c r="F9" i="3"/>
  <c r="D816" i="7"/>
  <c r="F10" i="3"/>
  <c r="D817" i="7"/>
  <c r="F11" i="3"/>
  <c r="D818" i="7"/>
  <c r="F12" i="3"/>
  <c r="D819" i="7"/>
  <c r="F13" i="3"/>
  <c r="D820" i="7"/>
  <c r="F14" i="3"/>
  <c r="D821" i="7"/>
  <c r="F15" i="3"/>
  <c r="D822" i="7"/>
  <c r="F16" i="3"/>
  <c r="D823" i="7"/>
  <c r="F17" i="3"/>
  <c r="D824" i="7"/>
  <c r="F18" i="3"/>
  <c r="D825" i="7"/>
  <c r="F19" i="3"/>
  <c r="D826" i="7"/>
  <c r="F20" i="3"/>
  <c r="D827" i="7"/>
  <c r="F21" i="3"/>
  <c r="D828" i="7"/>
  <c r="F22" i="3"/>
  <c r="D829" i="7"/>
  <c r="F23" i="3"/>
  <c r="D830" i="7"/>
  <c r="F24" i="3"/>
  <c r="D831" i="7"/>
  <c r="F25" i="3"/>
  <c r="D832" i="7"/>
  <c r="F26" i="3"/>
  <c r="D833" i="7"/>
  <c r="F27" i="3"/>
  <c r="D834" i="7"/>
  <c r="F28" i="3"/>
  <c r="D835" i="7"/>
  <c r="F29" i="3"/>
  <c r="D836" i="7"/>
  <c r="F30" i="3"/>
  <c r="D837" i="7"/>
  <c r="F31" i="3"/>
  <c r="D838" i="7"/>
  <c r="F32" i="3"/>
  <c r="F33" i="3"/>
  <c r="D840" i="7"/>
  <c r="F34" i="3"/>
  <c r="D841" i="7"/>
  <c r="F35" i="3"/>
  <c r="D842" i="7"/>
  <c r="F36" i="3"/>
  <c r="D843" i="7"/>
  <c r="F37" i="3"/>
  <c r="D844" i="7"/>
  <c r="F38" i="3"/>
  <c r="D845" i="7"/>
  <c r="F39" i="3"/>
  <c r="D846" i="7"/>
  <c r="F40" i="3"/>
  <c r="F41" i="3"/>
  <c r="D848" i="7"/>
  <c r="F42" i="3"/>
  <c r="D849" i="7"/>
  <c r="F43" i="3"/>
  <c r="D850" i="7"/>
  <c r="AU850" i="7"/>
  <c r="F44" i="3"/>
  <c r="D851" i="7"/>
  <c r="F45" i="3"/>
  <c r="D852" i="7"/>
  <c r="AU852" i="7"/>
  <c r="F2" i="3"/>
  <c r="Y4" i="2"/>
  <c r="Y26" i="2"/>
  <c r="Y27" i="2"/>
  <c r="D839" i="7"/>
  <c r="AT31" i="3"/>
  <c r="AA24" i="2"/>
  <c r="AA26" i="2"/>
  <c r="AA28" i="2"/>
  <c r="AA25" i="2"/>
  <c r="AA27" i="2"/>
  <c r="AT40" i="3"/>
  <c r="AR847" i="7"/>
  <c r="D847" i="7"/>
  <c r="AU849" i="7"/>
  <c r="AR839" i="7"/>
  <c r="AT44" i="3"/>
  <c r="AR851" i="7"/>
  <c r="AU851" i="7"/>
  <c r="AT42" i="3"/>
  <c r="AR849" i="7"/>
  <c r="AT34" i="3"/>
  <c r="AR841" i="7"/>
  <c r="AT63" i="3"/>
  <c r="AR870" i="7"/>
  <c r="AU870" i="7"/>
  <c r="AT35" i="3"/>
  <c r="AR842" i="7"/>
  <c r="AT29" i="3"/>
  <c r="AR836" i="7"/>
  <c r="AT25" i="3"/>
  <c r="AR832" i="7"/>
  <c r="AT17" i="3"/>
  <c r="AR824" i="7"/>
  <c r="AR838" i="7"/>
  <c r="AT27" i="3"/>
  <c r="AR834" i="7"/>
  <c r="AT18" i="3"/>
  <c r="AR825" i="7"/>
  <c r="Y24" i="2"/>
  <c r="Y25" i="2"/>
  <c r="Y28" i="2"/>
  <c r="V5" i="2"/>
  <c r="V6" i="2"/>
  <c r="V7" i="2"/>
  <c r="V8" i="2"/>
  <c r="V9" i="2"/>
  <c r="V10" i="2"/>
  <c r="V11" i="2"/>
  <c r="V12" i="2"/>
  <c r="V13" i="2"/>
  <c r="V14" i="2"/>
  <c r="V15" i="2"/>
  <c r="V16" i="2"/>
  <c r="V17" i="2"/>
  <c r="V18" i="2"/>
  <c r="V19" i="2"/>
  <c r="V20" i="2"/>
  <c r="V21"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6" i="2"/>
  <c r="Z28" i="2"/>
  <c r="Z25" i="2"/>
  <c r="Z27" i="2"/>
  <c r="Z24" i="2"/>
  <c r="U28" i="4"/>
  <c r="U29" i="4"/>
  <c r="U30" i="4"/>
  <c r="U31" i="4"/>
  <c r="U27" i="4"/>
  <c r="V27" i="4"/>
  <c r="AT23" i="3"/>
  <c r="AR830" i="7"/>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c r="AU820" i="7"/>
  <c r="AJ17" i="3"/>
  <c r="AH824" i="7"/>
  <c r="AU824" i="7"/>
  <c r="AJ18" i="3"/>
  <c r="AH825" i="7"/>
  <c r="AU825" i="7"/>
  <c r="AJ19" i="3"/>
  <c r="AH826" i="7"/>
  <c r="AU826" i="7"/>
  <c r="AJ20" i="3"/>
  <c r="AH827" i="7"/>
  <c r="AJ21" i="3"/>
  <c r="AH828" i="7"/>
  <c r="AJ22" i="3"/>
  <c r="AH829" i="7"/>
  <c r="AU829" i="7"/>
  <c r="AJ23" i="3"/>
  <c r="AH830" i="7"/>
  <c r="AU830" i="7"/>
  <c r="AJ24" i="3"/>
  <c r="AH831" i="7"/>
  <c r="AU831" i="7"/>
  <c r="AJ25" i="3"/>
  <c r="AH832" i="7"/>
  <c r="AU832" i="7"/>
  <c r="AJ26" i="3"/>
  <c r="AH833" i="7"/>
  <c r="AU833" i="7"/>
  <c r="AJ27" i="3"/>
  <c r="AH834" i="7"/>
  <c r="AU834" i="7"/>
  <c r="AJ28" i="3"/>
  <c r="AH835" i="7"/>
  <c r="AU835" i="7"/>
  <c r="AJ29" i="3"/>
  <c r="AH836" i="7"/>
  <c r="AU836" i="7"/>
  <c r="AJ30" i="3"/>
  <c r="AH837" i="7"/>
  <c r="AU837" i="7"/>
  <c r="AJ31" i="3"/>
  <c r="AH838" i="7"/>
  <c r="AU838" i="7"/>
  <c r="AJ32" i="3"/>
  <c r="AH839" i="7"/>
  <c r="AU839" i="7"/>
  <c r="AJ33" i="3"/>
  <c r="AH840" i="7"/>
  <c r="AU840" i="7"/>
  <c r="AJ34" i="3"/>
  <c r="AH841" i="7"/>
  <c r="AU841" i="7"/>
  <c r="AJ35" i="3"/>
  <c r="AH842" i="7"/>
  <c r="AU842" i="7"/>
  <c r="AJ36" i="3"/>
  <c r="AH843" i="7"/>
  <c r="AU843" i="7"/>
  <c r="AJ37" i="3"/>
  <c r="AH844" i="7"/>
  <c r="AU844" i="7"/>
  <c r="AJ38" i="3"/>
  <c r="AH845" i="7"/>
  <c r="AU845" i="7"/>
  <c r="AJ39" i="3"/>
  <c r="AH846" i="7"/>
  <c r="AU846" i="7"/>
  <c r="AJ40" i="3"/>
  <c r="AH847" i="7"/>
  <c r="AU847" i="7"/>
  <c r="AJ41" i="3"/>
  <c r="AH848" i="7"/>
  <c r="AU848" i="7"/>
  <c r="Z2" i="3"/>
  <c r="AJ2" i="3"/>
  <c r="AH809" i="7"/>
  <c r="AT21" i="3"/>
  <c r="AR828" i="7"/>
  <c r="AT20" i="3"/>
  <c r="AR827" i="7"/>
  <c r="AT15" i="3"/>
  <c r="AR822" i="7"/>
  <c r="AT14" i="3"/>
  <c r="AR821" i="7"/>
  <c r="AT12" i="3"/>
  <c r="AR819" i="7"/>
  <c r="AT11" i="3"/>
  <c r="AR818" i="7"/>
  <c r="AT9" i="3"/>
  <c r="AR816" i="7"/>
  <c r="AT8" i="3"/>
  <c r="AR815" i="7"/>
  <c r="AT6" i="3"/>
  <c r="AR813" i="7"/>
  <c r="AT5" i="3"/>
  <c r="AR812" i="7"/>
  <c r="AT3" i="3"/>
  <c r="AR810" i="7"/>
  <c r="AT2" i="3"/>
  <c r="AR809" i="7"/>
  <c r="AH3" i="7"/>
  <c r="AU3" i="7"/>
  <c r="AH4" i="7"/>
  <c r="AU4" i="7"/>
  <c r="AH5" i="7"/>
  <c r="AU5" i="7"/>
  <c r="AH6" i="7"/>
  <c r="AU6" i="7"/>
  <c r="AH7" i="7"/>
  <c r="AU7" i="7"/>
  <c r="AH8" i="7"/>
  <c r="AU8" i="7"/>
  <c r="AH9" i="7"/>
  <c r="AU9" i="7"/>
  <c r="AH10" i="7"/>
  <c r="AU10" i="7"/>
  <c r="AH11" i="7"/>
  <c r="AU11" i="7"/>
  <c r="AH12" i="7"/>
  <c r="AU12" i="7"/>
  <c r="AH13" i="7"/>
  <c r="AU13" i="7"/>
  <c r="AH14" i="7"/>
  <c r="AU14" i="7"/>
  <c r="AH15" i="7"/>
  <c r="AU15" i="7"/>
  <c r="AH16" i="7"/>
  <c r="AU16" i="7"/>
  <c r="AH17" i="7"/>
  <c r="AU17" i="7"/>
  <c r="AH18" i="7"/>
  <c r="AU18" i="7"/>
  <c r="AH19" i="7"/>
  <c r="AU19" i="7"/>
  <c r="AH20" i="7"/>
  <c r="AU20" i="7"/>
  <c r="AH21" i="7"/>
  <c r="AU21" i="7"/>
  <c r="AH22" i="7"/>
  <c r="AU22" i="7"/>
  <c r="AH23" i="7"/>
  <c r="AU23" i="7"/>
  <c r="AH24" i="7"/>
  <c r="AU24" i="7"/>
  <c r="AH25" i="7"/>
  <c r="AU25" i="7"/>
  <c r="AH26" i="7"/>
  <c r="AU26" i="7"/>
  <c r="AH27" i="7"/>
  <c r="AU27" i="7"/>
  <c r="AH28" i="7"/>
  <c r="AU28" i="7"/>
  <c r="AH29" i="7"/>
  <c r="AU29" i="7"/>
  <c r="AH30" i="7"/>
  <c r="AU30" i="7"/>
  <c r="AH31" i="7"/>
  <c r="AU31" i="7"/>
  <c r="AH32" i="7"/>
  <c r="AU32" i="7"/>
  <c r="AH33" i="7"/>
  <c r="AU33" i="7"/>
  <c r="AH34" i="7"/>
  <c r="AU34" i="7"/>
  <c r="AH35" i="7"/>
  <c r="AU35" i="7"/>
  <c r="AH36" i="7"/>
  <c r="AU36" i="7"/>
  <c r="AH37" i="7"/>
  <c r="AU37" i="7"/>
  <c r="AH38" i="7"/>
  <c r="AU38" i="7"/>
  <c r="AH39" i="7"/>
  <c r="AU39" i="7"/>
  <c r="AH40" i="7"/>
  <c r="AU40" i="7"/>
  <c r="AH41" i="7"/>
  <c r="AU41" i="7"/>
  <c r="AH42" i="7"/>
  <c r="AU42" i="7"/>
  <c r="AH43" i="7"/>
  <c r="AU43" i="7"/>
  <c r="AH44" i="7"/>
  <c r="AU44" i="7"/>
  <c r="AH45" i="7"/>
  <c r="AU45" i="7"/>
  <c r="AH46" i="7"/>
  <c r="AU46" i="7"/>
  <c r="AH47" i="7"/>
  <c r="AU47" i="7"/>
  <c r="AH48" i="7"/>
  <c r="AU48" i="7"/>
  <c r="AH49" i="7"/>
  <c r="AU49" i="7"/>
  <c r="AH50" i="7"/>
  <c r="AU50" i="7"/>
  <c r="AH51" i="7"/>
  <c r="AU51" i="7"/>
  <c r="AH52" i="7"/>
  <c r="AU52" i="7"/>
  <c r="AH53" i="7"/>
  <c r="AU53" i="7"/>
  <c r="AH54" i="7"/>
  <c r="AU54" i="7"/>
  <c r="AH55" i="7"/>
  <c r="AU55" i="7"/>
  <c r="AH56" i="7"/>
  <c r="AU56" i="7"/>
  <c r="AH57" i="7"/>
  <c r="AU57" i="7"/>
  <c r="AH58" i="7"/>
  <c r="AU58" i="7"/>
  <c r="AH59" i="7"/>
  <c r="AU59" i="7"/>
  <c r="AH60" i="7"/>
  <c r="AU60" i="7"/>
  <c r="AH61" i="7"/>
  <c r="AU61" i="7"/>
  <c r="AH62" i="7"/>
  <c r="AU62" i="7"/>
  <c r="AH63" i="7"/>
  <c r="AU63" i="7"/>
  <c r="AH64" i="7"/>
  <c r="AU64" i="7"/>
  <c r="AH65" i="7"/>
  <c r="AU65" i="7"/>
  <c r="AH66" i="7"/>
  <c r="AU66" i="7"/>
  <c r="AH67" i="7"/>
  <c r="AU67" i="7"/>
  <c r="AH68" i="7"/>
  <c r="AU68" i="7"/>
  <c r="AH69" i="7"/>
  <c r="AU69" i="7"/>
  <c r="AH70" i="7"/>
  <c r="AU70" i="7"/>
  <c r="AH71" i="7"/>
  <c r="AU71" i="7"/>
  <c r="AH72" i="7"/>
  <c r="AU72" i="7"/>
  <c r="AH73" i="7"/>
  <c r="AU73" i="7"/>
  <c r="AH74" i="7"/>
  <c r="AU74" i="7"/>
  <c r="AH75" i="7"/>
  <c r="AU75" i="7"/>
  <c r="AH76" i="7"/>
  <c r="AU76" i="7"/>
  <c r="AH77" i="7"/>
  <c r="AU77" i="7"/>
  <c r="AH78" i="7"/>
  <c r="AU78" i="7"/>
  <c r="AH79" i="7"/>
  <c r="AU79" i="7"/>
  <c r="AH80" i="7"/>
  <c r="AU80" i="7"/>
  <c r="AH81" i="7"/>
  <c r="AU81" i="7"/>
  <c r="AH82" i="7"/>
  <c r="AU82" i="7"/>
  <c r="AH83" i="7"/>
  <c r="AU83" i="7"/>
  <c r="AH84" i="7"/>
  <c r="AU84" i="7"/>
  <c r="AH85" i="7"/>
  <c r="AU85" i="7"/>
  <c r="AH86" i="7"/>
  <c r="AU86" i="7"/>
  <c r="AH87" i="7"/>
  <c r="AU87" i="7"/>
  <c r="AH88" i="7"/>
  <c r="AU88" i="7"/>
  <c r="AH89" i="7"/>
  <c r="AU89" i="7"/>
  <c r="AH90" i="7"/>
  <c r="AU90" i="7"/>
  <c r="AH91" i="7"/>
  <c r="AU91" i="7"/>
  <c r="AH92" i="7"/>
  <c r="AU92" i="7"/>
  <c r="AH93" i="7"/>
  <c r="AU93" i="7"/>
  <c r="AH94" i="7"/>
  <c r="AU94" i="7"/>
  <c r="AH95" i="7"/>
  <c r="AU95" i="7"/>
  <c r="AH96" i="7"/>
  <c r="AU96" i="7"/>
  <c r="AH97" i="7"/>
  <c r="AU97" i="7"/>
  <c r="AH98" i="7"/>
  <c r="AU98" i="7"/>
  <c r="AH99" i="7"/>
  <c r="AU99" i="7"/>
  <c r="AH100" i="7"/>
  <c r="AU100" i="7"/>
  <c r="AH101" i="7"/>
  <c r="AU101" i="7"/>
  <c r="AH102" i="7"/>
  <c r="AU102" i="7"/>
  <c r="AH103" i="7"/>
  <c r="AU103" i="7"/>
  <c r="AH104" i="7"/>
  <c r="AU104" i="7"/>
  <c r="AH105" i="7"/>
  <c r="AU105" i="7"/>
  <c r="AH106" i="7"/>
  <c r="AU106" i="7"/>
  <c r="AH107" i="7"/>
  <c r="AU107" i="7"/>
  <c r="AH108" i="7"/>
  <c r="AU108" i="7"/>
  <c r="AH109" i="7"/>
  <c r="AU109" i="7"/>
  <c r="AH110" i="7"/>
  <c r="AU110" i="7"/>
  <c r="AH111" i="7"/>
  <c r="AU111" i="7"/>
  <c r="AH112" i="7"/>
  <c r="AU112" i="7"/>
  <c r="AH113" i="7"/>
  <c r="AU113" i="7"/>
  <c r="AH114" i="7"/>
  <c r="AU114" i="7"/>
  <c r="AH115" i="7"/>
  <c r="AU115" i="7"/>
  <c r="AH116" i="7"/>
  <c r="AU116" i="7"/>
  <c r="AH117" i="7"/>
  <c r="AU117" i="7"/>
  <c r="AH118" i="7"/>
  <c r="AU118" i="7"/>
  <c r="AH119" i="7"/>
  <c r="AU119" i="7"/>
  <c r="AH120" i="7"/>
  <c r="AU120" i="7"/>
  <c r="AH121" i="7"/>
  <c r="AU121" i="7"/>
  <c r="AH122" i="7"/>
  <c r="AU122" i="7"/>
  <c r="AH123" i="7"/>
  <c r="AU123" i="7"/>
  <c r="AH124" i="7"/>
  <c r="AU124" i="7"/>
  <c r="AH125" i="7"/>
  <c r="AU125" i="7"/>
  <c r="AH126" i="7"/>
  <c r="AU126" i="7"/>
  <c r="AH127" i="7"/>
  <c r="AU127" i="7"/>
  <c r="AH128" i="7"/>
  <c r="AU128" i="7"/>
  <c r="AH129" i="7"/>
  <c r="AU129" i="7"/>
  <c r="AH130" i="7"/>
  <c r="AU130" i="7"/>
  <c r="AH131" i="7"/>
  <c r="AU131" i="7"/>
  <c r="AH132" i="7"/>
  <c r="AU132" i="7"/>
  <c r="AH133" i="7"/>
  <c r="AU133" i="7"/>
  <c r="AH134" i="7"/>
  <c r="AU134" i="7"/>
  <c r="AH135" i="7"/>
  <c r="AU135" i="7"/>
  <c r="AH136" i="7"/>
  <c r="AU136" i="7"/>
  <c r="AH137" i="7"/>
  <c r="AU137" i="7"/>
  <c r="AH138" i="7"/>
  <c r="AU138" i="7"/>
  <c r="AH139" i="7"/>
  <c r="AU139" i="7"/>
  <c r="AH140" i="7"/>
  <c r="AU140" i="7"/>
  <c r="AH141" i="7"/>
  <c r="AU141" i="7"/>
  <c r="AH142" i="7"/>
  <c r="AU142" i="7"/>
  <c r="AH143" i="7"/>
  <c r="AU143" i="7"/>
  <c r="AH144" i="7"/>
  <c r="AU144" i="7"/>
  <c r="AH145" i="7"/>
  <c r="AU145" i="7"/>
  <c r="AH146" i="7"/>
  <c r="AU146" i="7"/>
  <c r="AH147" i="7"/>
  <c r="AU147" i="7"/>
  <c r="AH148" i="7"/>
  <c r="AU148" i="7"/>
  <c r="AH149" i="7"/>
  <c r="AU149" i="7"/>
  <c r="AH150" i="7"/>
  <c r="AU150" i="7"/>
  <c r="AH151" i="7"/>
  <c r="AU151" i="7"/>
  <c r="AH152" i="7"/>
  <c r="AU152" i="7"/>
  <c r="AH153" i="7"/>
  <c r="AU153" i="7"/>
  <c r="AH154" i="7"/>
  <c r="AU154" i="7"/>
  <c r="AH155" i="7"/>
  <c r="AU155" i="7"/>
  <c r="AH156" i="7"/>
  <c r="AU156" i="7"/>
  <c r="AH157" i="7"/>
  <c r="AU157" i="7"/>
  <c r="AH158" i="7"/>
  <c r="AU158" i="7"/>
  <c r="AH159" i="7"/>
  <c r="AU159" i="7"/>
  <c r="AH160" i="7"/>
  <c r="AU160" i="7"/>
  <c r="AH161" i="7"/>
  <c r="AU161" i="7"/>
  <c r="AH162" i="7"/>
  <c r="AU162" i="7"/>
  <c r="AH163" i="7"/>
  <c r="AU163" i="7"/>
  <c r="AH164" i="7"/>
  <c r="AU164" i="7"/>
  <c r="AH165" i="7"/>
  <c r="AU165" i="7"/>
  <c r="AH166" i="7"/>
  <c r="AU166" i="7"/>
  <c r="AH167" i="7"/>
  <c r="AU167" i="7"/>
  <c r="AH168" i="7"/>
  <c r="AU168" i="7"/>
  <c r="AH169" i="7"/>
  <c r="AU169" i="7"/>
  <c r="AH170" i="7"/>
  <c r="AU170" i="7"/>
  <c r="AH171" i="7"/>
  <c r="AU171" i="7"/>
  <c r="AH172" i="7"/>
  <c r="AU172" i="7"/>
  <c r="AH173" i="7"/>
  <c r="AU173" i="7"/>
  <c r="AH174" i="7"/>
  <c r="AU174" i="7"/>
  <c r="AH175" i="7"/>
  <c r="AU175" i="7"/>
  <c r="AH176" i="7"/>
  <c r="AU176" i="7"/>
  <c r="AH177" i="7"/>
  <c r="AU177" i="7"/>
  <c r="AH178" i="7"/>
  <c r="AU178" i="7"/>
  <c r="AH179" i="7"/>
  <c r="AU179" i="7"/>
  <c r="AH180" i="7"/>
  <c r="AU180" i="7"/>
  <c r="AH181" i="7"/>
  <c r="AU181" i="7"/>
  <c r="AH182" i="7"/>
  <c r="AU182" i="7"/>
  <c r="AH183" i="7"/>
  <c r="AU183" i="7"/>
  <c r="AH184" i="7"/>
  <c r="AU184" i="7"/>
  <c r="AH185" i="7"/>
  <c r="AU185" i="7"/>
  <c r="AH186" i="7"/>
  <c r="AU186" i="7"/>
  <c r="AH187" i="7"/>
  <c r="AU187" i="7"/>
  <c r="AH188" i="7"/>
  <c r="AU188" i="7"/>
  <c r="AH189" i="7"/>
  <c r="AU189" i="7"/>
  <c r="AH190" i="7"/>
  <c r="AU190" i="7"/>
  <c r="AH191" i="7"/>
  <c r="AU191" i="7"/>
  <c r="AH192" i="7"/>
  <c r="AU192" i="7"/>
  <c r="AH193" i="7"/>
  <c r="AU193" i="7"/>
  <c r="AH194" i="7"/>
  <c r="AU194" i="7"/>
  <c r="AH195" i="7"/>
  <c r="AU195" i="7"/>
  <c r="AH196" i="7"/>
  <c r="AU196" i="7"/>
  <c r="AH197" i="7"/>
  <c r="AU197" i="7"/>
  <c r="AH198" i="7"/>
  <c r="AU198" i="7"/>
  <c r="AH199" i="7"/>
  <c r="AU199" i="7"/>
  <c r="AH200" i="7"/>
  <c r="AU200" i="7"/>
  <c r="AH201" i="7"/>
  <c r="AU201" i="7"/>
  <c r="AH202" i="7"/>
  <c r="AU202" i="7"/>
  <c r="AH203" i="7"/>
  <c r="AU203" i="7"/>
  <c r="AH204" i="7"/>
  <c r="AU204" i="7"/>
  <c r="AH205" i="7"/>
  <c r="AU205" i="7"/>
  <c r="AH206" i="7"/>
  <c r="AU206" i="7"/>
  <c r="AH207" i="7"/>
  <c r="AU207" i="7"/>
  <c r="AH208" i="7"/>
  <c r="AU208" i="7"/>
  <c r="AH209" i="7"/>
  <c r="AU209" i="7"/>
  <c r="AH210" i="7"/>
  <c r="AU210" i="7"/>
  <c r="AH211" i="7"/>
  <c r="AU211" i="7"/>
  <c r="AH212" i="7"/>
  <c r="AU212" i="7"/>
  <c r="AH213" i="7"/>
  <c r="AU213" i="7"/>
  <c r="AH214" i="7"/>
  <c r="AU214" i="7"/>
  <c r="AH215" i="7"/>
  <c r="AU215" i="7"/>
  <c r="AH216" i="7"/>
  <c r="AU216" i="7"/>
  <c r="AH217" i="7"/>
  <c r="AU217" i="7"/>
  <c r="AH218" i="7"/>
  <c r="AU218" i="7"/>
  <c r="AH219" i="7"/>
  <c r="AU219" i="7"/>
  <c r="AH220" i="7"/>
  <c r="AU220" i="7"/>
  <c r="AH221" i="7"/>
  <c r="AU221" i="7"/>
  <c r="AH222" i="7"/>
  <c r="AU222" i="7"/>
  <c r="AH223" i="7"/>
  <c r="AU223" i="7"/>
  <c r="AH224" i="7"/>
  <c r="AU224" i="7"/>
  <c r="AH225" i="7"/>
  <c r="AU225" i="7"/>
  <c r="AH226" i="7"/>
  <c r="AU226" i="7"/>
  <c r="AH227" i="7"/>
  <c r="AU227" i="7"/>
  <c r="AH228" i="7"/>
  <c r="AU228" i="7"/>
  <c r="AH229" i="7"/>
  <c r="AU229" i="7"/>
  <c r="AH230" i="7"/>
  <c r="AU230" i="7"/>
  <c r="AH231" i="7"/>
  <c r="AU231" i="7"/>
  <c r="AH232" i="7"/>
  <c r="AU232" i="7"/>
  <c r="AH233" i="7"/>
  <c r="AU233" i="7"/>
  <c r="AH234" i="7"/>
  <c r="AU234" i="7"/>
  <c r="AH235" i="7"/>
  <c r="AU235" i="7"/>
  <c r="AH236" i="7"/>
  <c r="AU236" i="7"/>
  <c r="AH237" i="7"/>
  <c r="AU237" i="7"/>
  <c r="AH238" i="7"/>
  <c r="AU238" i="7"/>
  <c r="AH239" i="7"/>
  <c r="AU239" i="7"/>
  <c r="AH240" i="7"/>
  <c r="AU240" i="7"/>
  <c r="AH241" i="7"/>
  <c r="AU241" i="7"/>
  <c r="AH242" i="7"/>
  <c r="AU242" i="7"/>
  <c r="AH243" i="7"/>
  <c r="AU243" i="7"/>
  <c r="AH244" i="7"/>
  <c r="AU244" i="7"/>
  <c r="AH245" i="7"/>
  <c r="AU245" i="7"/>
  <c r="AH246" i="7"/>
  <c r="AU246" i="7"/>
  <c r="AH247" i="7"/>
  <c r="AU247" i="7"/>
  <c r="AH248" i="7"/>
  <c r="AU248" i="7"/>
  <c r="AH249" i="7"/>
  <c r="AU249" i="7"/>
  <c r="AH250" i="7"/>
  <c r="AU250" i="7"/>
  <c r="AH251" i="7"/>
  <c r="AU251" i="7"/>
  <c r="AH252" i="7"/>
  <c r="AU252" i="7"/>
  <c r="AH253" i="7"/>
  <c r="AU253" i="7"/>
  <c r="AH254" i="7"/>
  <c r="AU254" i="7"/>
  <c r="AH255" i="7"/>
  <c r="AU255" i="7"/>
  <c r="AH256" i="7"/>
  <c r="AU256" i="7"/>
  <c r="AH257" i="7"/>
  <c r="AU257" i="7"/>
  <c r="AH258" i="7"/>
  <c r="AU258" i="7"/>
  <c r="AH259" i="7"/>
  <c r="AU259" i="7"/>
  <c r="AH260" i="7"/>
  <c r="AU260" i="7"/>
  <c r="AH261" i="7"/>
  <c r="AU261" i="7"/>
  <c r="AH262" i="7"/>
  <c r="AU262" i="7"/>
  <c r="AH263" i="7"/>
  <c r="AU263" i="7"/>
  <c r="AH264" i="7"/>
  <c r="AU264" i="7"/>
  <c r="AH265" i="7"/>
  <c r="AU265" i="7"/>
  <c r="AH266" i="7"/>
  <c r="AU266" i="7"/>
  <c r="AH267" i="7"/>
  <c r="AU267" i="7"/>
  <c r="AH268" i="7"/>
  <c r="AU268" i="7"/>
  <c r="AH269" i="7"/>
  <c r="AU269" i="7"/>
  <c r="AH270" i="7"/>
  <c r="AU270" i="7"/>
  <c r="AH271" i="7"/>
  <c r="AU271" i="7"/>
  <c r="AH272" i="7"/>
  <c r="AU272" i="7"/>
  <c r="AH273" i="7"/>
  <c r="AU273" i="7"/>
  <c r="AH274" i="7"/>
  <c r="AU274" i="7"/>
  <c r="AH275" i="7"/>
  <c r="AU275" i="7"/>
  <c r="AH276" i="7"/>
  <c r="AU276" i="7"/>
  <c r="AH277" i="7"/>
  <c r="AU277" i="7"/>
  <c r="AH278" i="7"/>
  <c r="AU278" i="7"/>
  <c r="AH279" i="7"/>
  <c r="AU279" i="7"/>
  <c r="AH280" i="7"/>
  <c r="AU280" i="7"/>
  <c r="AH281" i="7"/>
  <c r="AU281" i="7"/>
  <c r="AH282" i="7"/>
  <c r="AU282" i="7"/>
  <c r="AH283" i="7"/>
  <c r="AU283" i="7"/>
  <c r="AH284" i="7"/>
  <c r="AU284" i="7"/>
  <c r="AH285" i="7"/>
  <c r="AU285" i="7"/>
  <c r="AH286" i="7"/>
  <c r="AU286" i="7"/>
  <c r="AH287" i="7"/>
  <c r="AU287" i="7"/>
  <c r="AH288" i="7"/>
  <c r="AU288" i="7"/>
  <c r="AH289" i="7"/>
  <c r="AU289" i="7"/>
  <c r="AH290" i="7"/>
  <c r="AU290" i="7"/>
  <c r="AH291" i="7"/>
  <c r="AU291" i="7"/>
  <c r="AH292" i="7"/>
  <c r="AU292" i="7"/>
  <c r="AH293" i="7"/>
  <c r="AU293" i="7"/>
  <c r="AH294" i="7"/>
  <c r="AU294" i="7"/>
  <c r="AH295" i="7"/>
  <c r="AU295" i="7"/>
  <c r="AH296" i="7"/>
  <c r="AU296" i="7"/>
  <c r="AH297" i="7"/>
  <c r="AU297" i="7"/>
  <c r="AH298" i="7"/>
  <c r="AU298" i="7"/>
  <c r="AH299" i="7"/>
  <c r="AU299" i="7"/>
  <c r="AH300" i="7"/>
  <c r="AU300" i="7"/>
  <c r="AH301" i="7"/>
  <c r="AU301" i="7"/>
  <c r="AH302" i="7"/>
  <c r="AU302" i="7"/>
  <c r="AH303" i="7"/>
  <c r="AU303" i="7"/>
  <c r="AH304" i="7"/>
  <c r="AU304" i="7"/>
  <c r="AH305" i="7"/>
  <c r="AU305" i="7"/>
  <c r="AH306" i="7"/>
  <c r="AU306" i="7"/>
  <c r="AH307" i="7"/>
  <c r="AU307" i="7"/>
  <c r="AH308" i="7"/>
  <c r="AU308" i="7"/>
  <c r="AH309" i="7"/>
  <c r="AU309" i="7"/>
  <c r="AH310" i="7"/>
  <c r="AU310" i="7"/>
  <c r="AH311" i="7"/>
  <c r="AU311" i="7"/>
  <c r="AH312" i="7"/>
  <c r="AU312" i="7"/>
  <c r="AH313" i="7"/>
  <c r="AU313" i="7"/>
  <c r="AH314" i="7"/>
  <c r="AU314" i="7"/>
  <c r="AH315" i="7"/>
  <c r="AU315" i="7"/>
  <c r="AH316" i="7"/>
  <c r="AU316" i="7"/>
  <c r="AH317" i="7"/>
  <c r="AU317" i="7"/>
  <c r="AH318" i="7"/>
  <c r="AU318" i="7"/>
  <c r="AH319" i="7"/>
  <c r="AU319" i="7"/>
  <c r="AH320" i="7"/>
  <c r="AU320" i="7"/>
  <c r="AH321" i="7"/>
  <c r="AU321" i="7"/>
  <c r="AH322" i="7"/>
  <c r="AU322" i="7"/>
  <c r="AH323" i="7"/>
  <c r="AU323" i="7"/>
  <c r="AH324" i="7"/>
  <c r="AU324" i="7"/>
  <c r="AH325" i="7"/>
  <c r="AU325" i="7"/>
  <c r="AH326" i="7"/>
  <c r="AU326" i="7"/>
  <c r="AH327" i="7"/>
  <c r="AU327" i="7"/>
  <c r="AH328" i="7"/>
  <c r="AU328" i="7"/>
  <c r="AH329" i="7"/>
  <c r="AU329" i="7"/>
  <c r="AH330" i="7"/>
  <c r="AU330" i="7"/>
  <c r="AH331" i="7"/>
  <c r="AU331" i="7"/>
  <c r="AH332" i="7"/>
  <c r="AU332" i="7"/>
  <c r="AH333" i="7"/>
  <c r="AU333" i="7"/>
  <c r="AH334" i="7"/>
  <c r="AU334" i="7"/>
  <c r="AH335" i="7"/>
  <c r="AU335" i="7"/>
  <c r="AH336" i="7"/>
  <c r="AU336" i="7"/>
  <c r="AH337" i="7"/>
  <c r="AU337" i="7"/>
  <c r="AH338" i="7"/>
  <c r="AU338" i="7"/>
  <c r="AH339" i="7"/>
  <c r="AU339" i="7"/>
  <c r="AH340" i="7"/>
  <c r="AU340" i="7"/>
  <c r="AH341" i="7"/>
  <c r="AU341" i="7"/>
  <c r="AH342" i="7"/>
  <c r="AU342" i="7"/>
  <c r="AH343" i="7"/>
  <c r="AU343" i="7"/>
  <c r="AH344" i="7"/>
  <c r="AU344" i="7"/>
  <c r="AH345" i="7"/>
  <c r="AU345" i="7"/>
  <c r="AH346" i="7"/>
  <c r="AU346" i="7"/>
  <c r="AH347" i="7"/>
  <c r="AU347" i="7"/>
  <c r="AH348" i="7"/>
  <c r="AU348" i="7"/>
  <c r="AH349" i="7"/>
  <c r="AU349" i="7"/>
  <c r="AH350" i="7"/>
  <c r="AU350" i="7"/>
  <c r="AH351" i="7"/>
  <c r="AU351" i="7"/>
  <c r="AH352" i="7"/>
  <c r="AU352" i="7"/>
  <c r="AH353" i="7"/>
  <c r="AU353" i="7"/>
  <c r="AH354" i="7"/>
  <c r="AU354" i="7"/>
  <c r="AH355" i="7"/>
  <c r="AU355" i="7"/>
  <c r="AH356" i="7"/>
  <c r="AU356" i="7"/>
  <c r="AH357" i="7"/>
  <c r="AU357" i="7"/>
  <c r="AH358" i="7"/>
  <c r="AU358" i="7"/>
  <c r="AH359" i="7"/>
  <c r="AU359" i="7"/>
  <c r="AH360" i="7"/>
  <c r="AU360" i="7"/>
  <c r="AH361" i="7"/>
  <c r="AU361" i="7"/>
  <c r="AH362" i="7"/>
  <c r="AU362" i="7"/>
  <c r="AH363" i="7"/>
  <c r="AU363" i="7"/>
  <c r="AH364" i="7"/>
  <c r="AU364" i="7"/>
  <c r="AH365" i="7"/>
  <c r="AU365" i="7"/>
  <c r="AH366" i="7"/>
  <c r="AU366" i="7"/>
  <c r="AH367" i="7"/>
  <c r="AU367" i="7"/>
  <c r="AH368" i="7"/>
  <c r="AU368" i="7"/>
  <c r="AH369" i="7"/>
  <c r="AU369" i="7"/>
  <c r="AH370" i="7"/>
  <c r="AU370" i="7"/>
  <c r="AH371" i="7"/>
  <c r="AU371" i="7"/>
  <c r="AH372" i="7"/>
  <c r="AU372" i="7"/>
  <c r="AH373" i="7"/>
  <c r="AU373" i="7"/>
  <c r="AH374" i="7"/>
  <c r="AU374" i="7"/>
  <c r="AH375" i="7"/>
  <c r="AU375" i="7"/>
  <c r="AH376" i="7"/>
  <c r="AU376" i="7"/>
  <c r="AH377" i="7"/>
  <c r="AU377" i="7"/>
  <c r="AH378" i="7"/>
  <c r="AU378" i="7"/>
  <c r="AH379" i="7"/>
  <c r="AU379" i="7"/>
  <c r="AH380" i="7"/>
  <c r="AU380" i="7"/>
  <c r="AH381" i="7"/>
  <c r="AU381" i="7"/>
  <c r="AH382" i="7"/>
  <c r="AU382" i="7"/>
  <c r="AH383" i="7"/>
  <c r="AU383" i="7"/>
  <c r="AH384" i="7"/>
  <c r="AU384" i="7"/>
  <c r="AH385" i="7"/>
  <c r="AU385" i="7"/>
  <c r="AH386" i="7"/>
  <c r="AU386" i="7"/>
  <c r="AH387" i="7"/>
  <c r="AU387" i="7"/>
  <c r="AH388" i="7"/>
  <c r="AU388" i="7"/>
  <c r="AH389" i="7"/>
  <c r="AU389" i="7"/>
  <c r="AH390" i="7"/>
  <c r="AU390" i="7"/>
  <c r="AH391" i="7"/>
  <c r="AU391" i="7"/>
  <c r="AH392" i="7"/>
  <c r="AU392" i="7"/>
  <c r="AH393" i="7"/>
  <c r="AU393" i="7"/>
  <c r="AH394" i="7"/>
  <c r="AU394" i="7"/>
  <c r="AH395" i="7"/>
  <c r="AU395" i="7"/>
  <c r="AH396" i="7"/>
  <c r="AU396" i="7"/>
  <c r="AH397" i="7"/>
  <c r="AU397" i="7"/>
  <c r="AH398" i="7"/>
  <c r="AU398" i="7"/>
  <c r="AH399" i="7"/>
  <c r="AU399" i="7"/>
  <c r="AH400" i="7"/>
  <c r="AU400" i="7"/>
  <c r="AH401" i="7"/>
  <c r="AU401" i="7"/>
  <c r="AH402" i="7"/>
  <c r="AU402" i="7"/>
  <c r="AH403" i="7"/>
  <c r="AU403" i="7"/>
  <c r="AH404" i="7"/>
  <c r="AU404" i="7"/>
  <c r="AH405" i="7"/>
  <c r="AU405" i="7"/>
  <c r="AH406" i="7"/>
  <c r="AU406" i="7"/>
  <c r="AH407" i="7"/>
  <c r="AU407" i="7"/>
  <c r="AH408" i="7"/>
  <c r="AU408" i="7"/>
  <c r="AH409" i="7"/>
  <c r="AU409" i="7"/>
  <c r="AH410" i="7"/>
  <c r="AU410" i="7"/>
  <c r="AH411" i="7"/>
  <c r="AU411" i="7"/>
  <c r="AH412" i="7"/>
  <c r="AU412" i="7"/>
  <c r="AH413" i="7"/>
  <c r="AU413" i="7"/>
  <c r="AH414" i="7"/>
  <c r="AU414" i="7"/>
  <c r="AH415" i="7"/>
  <c r="AU415" i="7"/>
  <c r="AH416" i="7"/>
  <c r="AU416" i="7"/>
  <c r="AH417" i="7"/>
  <c r="AU417" i="7"/>
  <c r="AH418" i="7"/>
  <c r="AU418" i="7"/>
  <c r="AH419" i="7"/>
  <c r="AU419" i="7"/>
  <c r="AH420" i="7"/>
  <c r="AU420" i="7"/>
  <c r="AH421" i="7"/>
  <c r="AU421" i="7"/>
  <c r="AH422" i="7"/>
  <c r="AU422" i="7"/>
  <c r="AH423" i="7"/>
  <c r="AU423" i="7"/>
  <c r="AH424" i="7"/>
  <c r="AU424" i="7"/>
  <c r="AH425" i="7"/>
  <c r="AU425" i="7"/>
  <c r="AH426" i="7"/>
  <c r="AU426" i="7"/>
  <c r="AH427" i="7"/>
  <c r="AU427" i="7"/>
  <c r="AH428" i="7"/>
  <c r="AU428" i="7"/>
  <c r="AH429" i="7"/>
  <c r="AU429" i="7"/>
  <c r="AH430" i="7"/>
  <c r="AU430" i="7"/>
  <c r="AH431" i="7"/>
  <c r="AU431" i="7"/>
  <c r="AH432" i="7"/>
  <c r="AU432" i="7"/>
  <c r="AH433" i="7"/>
  <c r="AU433" i="7"/>
  <c r="AH434" i="7"/>
  <c r="AU434" i="7"/>
  <c r="AH435" i="7"/>
  <c r="AU435" i="7"/>
  <c r="AH436" i="7"/>
  <c r="AU436" i="7"/>
  <c r="AH437" i="7"/>
  <c r="AU437" i="7"/>
  <c r="AH438" i="7"/>
  <c r="AU438" i="7"/>
  <c r="AH439" i="7"/>
  <c r="AU439" i="7"/>
  <c r="AH440" i="7"/>
  <c r="AU440" i="7"/>
  <c r="AH441" i="7"/>
  <c r="AU441" i="7"/>
  <c r="AH442" i="7"/>
  <c r="AU442" i="7"/>
  <c r="AH443" i="7"/>
  <c r="AU443" i="7"/>
  <c r="AH444" i="7"/>
  <c r="AU444" i="7"/>
  <c r="AH445" i="7"/>
  <c r="AU445" i="7"/>
  <c r="AH446" i="7"/>
  <c r="AU446" i="7"/>
  <c r="AH447" i="7"/>
  <c r="AU447" i="7"/>
  <c r="AH448" i="7"/>
  <c r="AU448" i="7"/>
  <c r="AH449" i="7"/>
  <c r="AU449" i="7"/>
  <c r="AH450" i="7"/>
  <c r="AU450" i="7"/>
  <c r="AH451" i="7"/>
  <c r="AU451" i="7"/>
  <c r="AH452" i="7"/>
  <c r="AU452" i="7"/>
  <c r="AH453" i="7"/>
  <c r="AU453" i="7"/>
  <c r="AH454" i="7"/>
  <c r="AU454" i="7"/>
  <c r="AH455" i="7"/>
  <c r="AU455" i="7"/>
  <c r="AH456" i="7"/>
  <c r="AU456" i="7"/>
  <c r="AH457" i="7"/>
  <c r="AU457" i="7"/>
  <c r="AH458" i="7"/>
  <c r="AU458" i="7"/>
  <c r="AH459" i="7"/>
  <c r="AU459" i="7"/>
  <c r="AH460" i="7"/>
  <c r="AU460" i="7"/>
  <c r="AH461" i="7"/>
  <c r="AU461" i="7"/>
  <c r="AH462" i="7"/>
  <c r="AU462" i="7"/>
  <c r="AH463" i="7"/>
  <c r="AU463" i="7"/>
  <c r="AH464" i="7"/>
  <c r="AU464" i="7"/>
  <c r="AH465" i="7"/>
  <c r="AU465" i="7"/>
  <c r="AH466" i="7"/>
  <c r="AU466" i="7"/>
  <c r="AH467" i="7"/>
  <c r="AU467" i="7"/>
  <c r="AH468" i="7"/>
  <c r="AU468" i="7"/>
  <c r="AH469" i="7"/>
  <c r="AU469" i="7"/>
  <c r="AH470" i="7"/>
  <c r="AU470" i="7"/>
  <c r="AH471" i="7"/>
  <c r="AU471" i="7"/>
  <c r="AH472" i="7"/>
  <c r="AU472" i="7"/>
  <c r="AH473" i="7"/>
  <c r="AU473" i="7"/>
  <c r="AH474" i="7"/>
  <c r="AU474" i="7"/>
  <c r="AH475" i="7"/>
  <c r="AU475" i="7"/>
  <c r="AH476" i="7"/>
  <c r="AU476" i="7"/>
  <c r="AH477" i="7"/>
  <c r="AU477" i="7"/>
  <c r="AH478" i="7"/>
  <c r="AU478" i="7"/>
  <c r="AH479" i="7"/>
  <c r="AU479" i="7"/>
  <c r="AH480" i="7"/>
  <c r="AU480" i="7"/>
  <c r="AH481" i="7"/>
  <c r="AU481" i="7"/>
  <c r="AH482" i="7"/>
  <c r="AU482" i="7"/>
  <c r="AH483" i="7"/>
  <c r="AU483" i="7"/>
  <c r="AH484" i="7"/>
  <c r="AU484" i="7"/>
  <c r="AH485" i="7"/>
  <c r="AU485" i="7"/>
  <c r="AH486" i="7"/>
  <c r="AU486" i="7"/>
  <c r="AH487" i="7"/>
  <c r="AU487" i="7"/>
  <c r="AH488" i="7"/>
  <c r="AU488" i="7"/>
  <c r="AH489" i="7"/>
  <c r="AU489" i="7"/>
  <c r="AH490" i="7"/>
  <c r="AU490" i="7"/>
  <c r="AH491" i="7"/>
  <c r="AU491" i="7"/>
  <c r="AH492" i="7"/>
  <c r="AU492" i="7"/>
  <c r="AH493" i="7"/>
  <c r="AU493" i="7"/>
  <c r="AH494" i="7"/>
  <c r="AU494" i="7"/>
  <c r="AH495" i="7"/>
  <c r="AU495" i="7"/>
  <c r="AH496" i="7"/>
  <c r="AU496" i="7"/>
  <c r="AH497" i="7"/>
  <c r="AU497" i="7"/>
  <c r="AH498" i="7"/>
  <c r="AU498" i="7"/>
  <c r="AH499" i="7"/>
  <c r="AU499" i="7"/>
  <c r="AH500" i="7"/>
  <c r="AU500" i="7"/>
  <c r="AH501" i="7"/>
  <c r="AU501" i="7"/>
  <c r="AH502" i="7"/>
  <c r="AU502" i="7"/>
  <c r="AH503" i="7"/>
  <c r="AU503" i="7"/>
  <c r="AH504" i="7"/>
  <c r="AU504" i="7"/>
  <c r="AH505" i="7"/>
  <c r="AU505" i="7"/>
  <c r="AH506" i="7"/>
  <c r="AU506" i="7"/>
  <c r="AH507" i="7"/>
  <c r="AU507" i="7"/>
  <c r="AH508" i="7"/>
  <c r="AU508" i="7"/>
  <c r="AH509" i="7"/>
  <c r="AU509" i="7"/>
  <c r="AH510" i="7"/>
  <c r="AU510" i="7"/>
  <c r="AH511" i="7"/>
  <c r="AU511" i="7"/>
  <c r="AH512" i="7"/>
  <c r="AU512" i="7"/>
  <c r="AH513" i="7"/>
  <c r="AU513" i="7"/>
  <c r="AH514" i="7"/>
  <c r="AU514" i="7"/>
  <c r="AH515" i="7"/>
  <c r="AU515" i="7"/>
  <c r="AH516" i="7"/>
  <c r="AU516" i="7"/>
  <c r="AH517" i="7"/>
  <c r="AU517" i="7"/>
  <c r="AH518" i="7"/>
  <c r="AU518" i="7"/>
  <c r="AH519" i="7"/>
  <c r="AU519" i="7"/>
  <c r="AH520" i="7"/>
  <c r="AU520" i="7"/>
  <c r="AH521" i="7"/>
  <c r="AU521" i="7"/>
  <c r="AH522" i="7"/>
  <c r="AU522" i="7"/>
  <c r="AH523" i="7"/>
  <c r="AU523" i="7"/>
  <c r="AH524" i="7"/>
  <c r="AU524" i="7"/>
  <c r="AH525" i="7"/>
  <c r="AU525" i="7"/>
  <c r="AH526" i="7"/>
  <c r="AU526" i="7"/>
  <c r="AH527" i="7"/>
  <c r="AU527" i="7"/>
  <c r="AH528" i="7"/>
  <c r="AU528" i="7"/>
  <c r="AH529" i="7"/>
  <c r="AU529" i="7"/>
  <c r="AH530" i="7"/>
  <c r="AU530" i="7"/>
  <c r="AH531" i="7"/>
  <c r="AU531" i="7"/>
  <c r="AH532" i="7"/>
  <c r="AU532" i="7"/>
  <c r="AH533" i="7"/>
  <c r="AU533" i="7"/>
  <c r="AH534" i="7"/>
  <c r="AU534" i="7"/>
  <c r="AH535" i="7"/>
  <c r="AU535" i="7"/>
  <c r="AH536" i="7"/>
  <c r="AU536" i="7"/>
  <c r="AH537" i="7"/>
  <c r="AU537" i="7"/>
  <c r="AH538" i="7"/>
  <c r="AU538" i="7"/>
  <c r="AH539" i="7"/>
  <c r="AU539" i="7"/>
  <c r="AH540" i="7"/>
  <c r="AU540" i="7"/>
  <c r="AH541" i="7"/>
  <c r="AU541" i="7"/>
  <c r="AH542" i="7"/>
  <c r="AU542" i="7"/>
  <c r="AH543" i="7"/>
  <c r="AU543" i="7"/>
  <c r="AH544" i="7"/>
  <c r="AU544" i="7"/>
  <c r="AH545" i="7"/>
  <c r="AU545" i="7"/>
  <c r="AH546" i="7"/>
  <c r="AU546" i="7"/>
  <c r="AH547" i="7"/>
  <c r="AU547" i="7"/>
  <c r="AH548" i="7"/>
  <c r="AU548" i="7"/>
  <c r="AH549" i="7"/>
  <c r="AU549" i="7"/>
  <c r="AH550" i="7"/>
  <c r="AU550" i="7"/>
  <c r="AH551" i="7"/>
  <c r="AU551" i="7"/>
  <c r="AH552" i="7"/>
  <c r="AU552" i="7"/>
  <c r="AH553" i="7"/>
  <c r="AU553" i="7"/>
  <c r="AH554" i="7"/>
  <c r="AU554" i="7"/>
  <c r="AH555" i="7"/>
  <c r="AU555" i="7"/>
  <c r="AH556" i="7"/>
  <c r="AU556" i="7"/>
  <c r="AH557" i="7"/>
  <c r="AU557" i="7"/>
  <c r="AH558" i="7"/>
  <c r="AU558" i="7"/>
  <c r="AH559" i="7"/>
  <c r="AU559" i="7"/>
  <c r="AH560" i="7"/>
  <c r="AU560" i="7"/>
  <c r="AH561" i="7"/>
  <c r="AU561" i="7"/>
  <c r="AH562" i="7"/>
  <c r="AU562" i="7"/>
  <c r="AH563" i="7"/>
  <c r="AU563" i="7"/>
  <c r="AH564" i="7"/>
  <c r="AU564" i="7"/>
  <c r="AH565" i="7"/>
  <c r="AU565" i="7"/>
  <c r="AH566" i="7"/>
  <c r="AU566" i="7"/>
  <c r="AH567" i="7"/>
  <c r="AU567" i="7"/>
  <c r="AH568" i="7"/>
  <c r="AU568" i="7"/>
  <c r="AH569" i="7"/>
  <c r="AU569" i="7"/>
  <c r="AH570" i="7"/>
  <c r="AU570" i="7"/>
  <c r="AH571" i="7"/>
  <c r="AU571" i="7"/>
  <c r="AH572" i="7"/>
  <c r="AU572" i="7"/>
  <c r="AH573" i="7"/>
  <c r="AU573" i="7"/>
  <c r="AH574" i="7"/>
  <c r="AU574" i="7"/>
  <c r="AH575" i="7"/>
  <c r="AU575" i="7"/>
  <c r="AH576" i="7"/>
  <c r="AU576" i="7"/>
  <c r="AH577" i="7"/>
  <c r="AU577" i="7"/>
  <c r="AH578" i="7"/>
  <c r="AU578" i="7"/>
  <c r="AH579" i="7"/>
  <c r="AU579" i="7"/>
  <c r="AH580" i="7"/>
  <c r="AU580" i="7"/>
  <c r="AH581" i="7"/>
  <c r="AU581" i="7"/>
  <c r="AH582" i="7"/>
  <c r="AU582" i="7"/>
  <c r="AH583" i="7"/>
  <c r="AU583" i="7"/>
  <c r="AH584" i="7"/>
  <c r="AU584" i="7"/>
  <c r="AH585" i="7"/>
  <c r="AU585" i="7"/>
  <c r="AH586" i="7"/>
  <c r="AU586" i="7"/>
  <c r="AH587" i="7"/>
  <c r="AU587" i="7"/>
  <c r="AH588" i="7"/>
  <c r="AU588" i="7"/>
  <c r="AH589" i="7"/>
  <c r="AU589" i="7"/>
  <c r="AH590" i="7"/>
  <c r="AU590" i="7"/>
  <c r="AH591" i="7"/>
  <c r="AU591" i="7"/>
  <c r="AH592" i="7"/>
  <c r="AU592" i="7"/>
  <c r="AH593" i="7"/>
  <c r="AU593" i="7"/>
  <c r="AH594" i="7"/>
  <c r="AU594" i="7"/>
  <c r="AH595" i="7"/>
  <c r="AU595" i="7"/>
  <c r="AH596" i="7"/>
  <c r="AU596" i="7"/>
  <c r="AH597" i="7"/>
  <c r="AU597" i="7"/>
  <c r="AH598" i="7"/>
  <c r="AU598" i="7"/>
  <c r="AH599" i="7"/>
  <c r="AU599" i="7"/>
  <c r="AH600" i="7"/>
  <c r="AU600" i="7"/>
  <c r="AH601" i="7"/>
  <c r="AU601" i="7"/>
  <c r="AH602" i="7"/>
  <c r="AU602" i="7"/>
  <c r="AH603" i="7"/>
  <c r="AU603" i="7"/>
  <c r="AH604" i="7"/>
  <c r="AU604" i="7"/>
  <c r="AH605" i="7"/>
  <c r="AU605" i="7"/>
  <c r="AH606" i="7"/>
  <c r="AU606" i="7"/>
  <c r="AH607" i="7"/>
  <c r="AU607" i="7"/>
  <c r="AH608" i="7"/>
  <c r="AU608" i="7"/>
  <c r="AH609" i="7"/>
  <c r="AU609" i="7"/>
  <c r="AH610" i="7"/>
  <c r="AU610" i="7"/>
  <c r="AH611" i="7"/>
  <c r="AU611" i="7"/>
  <c r="AH612" i="7"/>
  <c r="AU612" i="7"/>
  <c r="AH613" i="7"/>
  <c r="AU613" i="7"/>
  <c r="AH614" i="7"/>
  <c r="AU614" i="7"/>
  <c r="AH615" i="7"/>
  <c r="AU615" i="7"/>
  <c r="AH616" i="7"/>
  <c r="AU616" i="7"/>
  <c r="AH617" i="7"/>
  <c r="AU617" i="7"/>
  <c r="AH618" i="7"/>
  <c r="AU618" i="7"/>
  <c r="AH619" i="7"/>
  <c r="AU619" i="7"/>
  <c r="AH620" i="7"/>
  <c r="AU620" i="7"/>
  <c r="AH621" i="7"/>
  <c r="AU621" i="7"/>
  <c r="AH622" i="7"/>
  <c r="AU622" i="7"/>
  <c r="AH623" i="7"/>
  <c r="AU623" i="7"/>
  <c r="AH624" i="7"/>
  <c r="AU624" i="7"/>
  <c r="AH625" i="7"/>
  <c r="AU625" i="7"/>
  <c r="AH626" i="7"/>
  <c r="AU626" i="7"/>
  <c r="AH627" i="7"/>
  <c r="AU627" i="7"/>
  <c r="AH628" i="7"/>
  <c r="AU628" i="7"/>
  <c r="AH629" i="7"/>
  <c r="AU629" i="7"/>
  <c r="AH630" i="7"/>
  <c r="AU630" i="7"/>
  <c r="AH631" i="7"/>
  <c r="AU631" i="7"/>
  <c r="AH632" i="7"/>
  <c r="AU632" i="7"/>
  <c r="AH633" i="7"/>
  <c r="AU633" i="7"/>
  <c r="AH634" i="7"/>
  <c r="AU634" i="7"/>
  <c r="AH635" i="7"/>
  <c r="AU635" i="7"/>
  <c r="AH636" i="7"/>
  <c r="AU636" i="7"/>
  <c r="AH637" i="7"/>
  <c r="AU637" i="7"/>
  <c r="AH638" i="7"/>
  <c r="AU638" i="7"/>
  <c r="AH639" i="7"/>
  <c r="AU639" i="7"/>
  <c r="AH640" i="7"/>
  <c r="AU640" i="7"/>
  <c r="AH641" i="7"/>
  <c r="AU641" i="7"/>
  <c r="AH642" i="7"/>
  <c r="AU642" i="7"/>
  <c r="AH643" i="7"/>
  <c r="AU643" i="7"/>
  <c r="AH644" i="7"/>
  <c r="AU644" i="7"/>
  <c r="AH645" i="7"/>
  <c r="AU645" i="7"/>
  <c r="AH646" i="7"/>
  <c r="AU646" i="7"/>
  <c r="AH647" i="7"/>
  <c r="AU647" i="7"/>
  <c r="AH648" i="7"/>
  <c r="AU648" i="7"/>
  <c r="AH649" i="7"/>
  <c r="AU649" i="7"/>
  <c r="AH650" i="7"/>
  <c r="AU650" i="7"/>
  <c r="AH651" i="7"/>
  <c r="AU651" i="7"/>
  <c r="AH652" i="7"/>
  <c r="AU652" i="7"/>
  <c r="AH653" i="7"/>
  <c r="AU653" i="7"/>
  <c r="AH654" i="7"/>
  <c r="AU654" i="7"/>
  <c r="AH655" i="7"/>
  <c r="AU655" i="7"/>
  <c r="AH656" i="7"/>
  <c r="AU656" i="7"/>
  <c r="AH657" i="7"/>
  <c r="AU657" i="7"/>
  <c r="AH658" i="7"/>
  <c r="AU658" i="7"/>
  <c r="AH659" i="7"/>
  <c r="AU659" i="7"/>
  <c r="AH660" i="7"/>
  <c r="AU660" i="7"/>
  <c r="AH661" i="7"/>
  <c r="AU661" i="7"/>
  <c r="AH662" i="7"/>
  <c r="AU662" i="7"/>
  <c r="AH663" i="7"/>
  <c r="AU663" i="7"/>
  <c r="AH664" i="7"/>
  <c r="AU664" i="7"/>
  <c r="AH665" i="7"/>
  <c r="AU665" i="7"/>
  <c r="AH666" i="7"/>
  <c r="AU666" i="7"/>
  <c r="AH667" i="7"/>
  <c r="AU667" i="7"/>
  <c r="AH668" i="7"/>
  <c r="AU668" i="7"/>
  <c r="AH669" i="7"/>
  <c r="AU669" i="7"/>
  <c r="AH670" i="7"/>
  <c r="AU670" i="7"/>
  <c r="AH671" i="7"/>
  <c r="AU671" i="7"/>
  <c r="AH672" i="7"/>
  <c r="AU672" i="7"/>
  <c r="AH673" i="7"/>
  <c r="AU673" i="7"/>
  <c r="AH674" i="7"/>
  <c r="AU674" i="7"/>
  <c r="AH675" i="7"/>
  <c r="AU675" i="7"/>
  <c r="AH676" i="7"/>
  <c r="AU676" i="7"/>
  <c r="AH677" i="7"/>
  <c r="AU677" i="7"/>
  <c r="AH678" i="7"/>
  <c r="AU678" i="7"/>
  <c r="AH679" i="7"/>
  <c r="AU679" i="7"/>
  <c r="AH680" i="7"/>
  <c r="AU680" i="7"/>
  <c r="AH681" i="7"/>
  <c r="AU681" i="7"/>
  <c r="AH682" i="7"/>
  <c r="AU682" i="7"/>
  <c r="AH683" i="7"/>
  <c r="AU683" i="7"/>
  <c r="AH684" i="7"/>
  <c r="AU684" i="7"/>
  <c r="AH685" i="7"/>
  <c r="AU685" i="7"/>
  <c r="AH686" i="7"/>
  <c r="AU686" i="7"/>
  <c r="AH687" i="7"/>
  <c r="AU687" i="7"/>
  <c r="AH688" i="7"/>
  <c r="AU688" i="7"/>
  <c r="AH689" i="7"/>
  <c r="AU689" i="7"/>
  <c r="AH690" i="7"/>
  <c r="AU690" i="7"/>
  <c r="AH691" i="7"/>
  <c r="AU691" i="7"/>
  <c r="AH692" i="7"/>
  <c r="AU692" i="7"/>
  <c r="AH693" i="7"/>
  <c r="AU693" i="7"/>
  <c r="AH694" i="7"/>
  <c r="AU694" i="7"/>
  <c r="AH695" i="7"/>
  <c r="AU695" i="7"/>
  <c r="AH696" i="7"/>
  <c r="AU696" i="7"/>
  <c r="AH697" i="7"/>
  <c r="AU697" i="7"/>
  <c r="AH698" i="7"/>
  <c r="AU698" i="7"/>
  <c r="AH699" i="7"/>
  <c r="AU699" i="7"/>
  <c r="AH700" i="7"/>
  <c r="AU700" i="7"/>
  <c r="AH701" i="7"/>
  <c r="AU701" i="7"/>
  <c r="AH702" i="7"/>
  <c r="AU702" i="7"/>
  <c r="AH703" i="7"/>
  <c r="AU703" i="7"/>
  <c r="AH704" i="7"/>
  <c r="AU704" i="7"/>
  <c r="AH705" i="7"/>
  <c r="AU705" i="7"/>
  <c r="AH706" i="7"/>
  <c r="AU706" i="7"/>
  <c r="AH707" i="7"/>
  <c r="AU707" i="7"/>
  <c r="AH708" i="7"/>
  <c r="AU708" i="7"/>
  <c r="AH709" i="7"/>
  <c r="AU709" i="7"/>
  <c r="AH710" i="7"/>
  <c r="AU710" i="7"/>
  <c r="AH711" i="7"/>
  <c r="AU711" i="7"/>
  <c r="AH712" i="7"/>
  <c r="AU712" i="7"/>
  <c r="AH713" i="7"/>
  <c r="AU713" i="7"/>
  <c r="AH714" i="7"/>
  <c r="AU714" i="7"/>
  <c r="AH715" i="7"/>
  <c r="AU715" i="7"/>
  <c r="AH716" i="7"/>
  <c r="AU716" i="7"/>
  <c r="AH717" i="7"/>
  <c r="AU717" i="7"/>
  <c r="AH718" i="7"/>
  <c r="AU718" i="7"/>
  <c r="AH719" i="7"/>
  <c r="AU719" i="7"/>
  <c r="AH720" i="7"/>
  <c r="AU720" i="7"/>
  <c r="AH721" i="7"/>
  <c r="AU721" i="7"/>
  <c r="AH722" i="7"/>
  <c r="AU722" i="7"/>
  <c r="AH723" i="7"/>
  <c r="AU723" i="7"/>
  <c r="AH724" i="7"/>
  <c r="AU724" i="7"/>
  <c r="AH725" i="7"/>
  <c r="AU725" i="7"/>
  <c r="AH726" i="7"/>
  <c r="AU726" i="7"/>
  <c r="AH727" i="7"/>
  <c r="AU727" i="7"/>
  <c r="AH728" i="7"/>
  <c r="AU728" i="7"/>
  <c r="AH729" i="7"/>
  <c r="AU729" i="7"/>
  <c r="AH730" i="7"/>
  <c r="AU730" i="7"/>
  <c r="AH731" i="7"/>
  <c r="AU731" i="7"/>
  <c r="AH732" i="7"/>
  <c r="AU732" i="7"/>
  <c r="AH733" i="7"/>
  <c r="AU733" i="7"/>
  <c r="AH734" i="7"/>
  <c r="AU734" i="7"/>
  <c r="AH735" i="7"/>
  <c r="AU735" i="7"/>
  <c r="AH736" i="7"/>
  <c r="AU736" i="7"/>
  <c r="AH737" i="7"/>
  <c r="AU737" i="7"/>
  <c r="AH738" i="7"/>
  <c r="AU738" i="7"/>
  <c r="AH739" i="7"/>
  <c r="AU739" i="7"/>
  <c r="AH740" i="7"/>
  <c r="AU740" i="7"/>
  <c r="AH741" i="7"/>
  <c r="AU741" i="7"/>
  <c r="AH742" i="7"/>
  <c r="AU742" i="7"/>
  <c r="AH743" i="7"/>
  <c r="AU743" i="7"/>
  <c r="AH744" i="7"/>
  <c r="AU744" i="7"/>
  <c r="AH745" i="7"/>
  <c r="AU745" i="7"/>
  <c r="AH746" i="7"/>
  <c r="AU746" i="7"/>
  <c r="AH747" i="7"/>
  <c r="AU747" i="7"/>
  <c r="AH748" i="7"/>
  <c r="AU748" i="7"/>
  <c r="AH749" i="7"/>
  <c r="AU749" i="7"/>
  <c r="AH750" i="7"/>
  <c r="AU750" i="7"/>
  <c r="AH751" i="7"/>
  <c r="AU751" i="7"/>
  <c r="AH752" i="7"/>
  <c r="AU752" i="7"/>
  <c r="AH753" i="7"/>
  <c r="AU753" i="7"/>
  <c r="AH754" i="7"/>
  <c r="AU754" i="7"/>
  <c r="AH755" i="7"/>
  <c r="AU755" i="7"/>
  <c r="AH756" i="7"/>
  <c r="AU756" i="7"/>
  <c r="AH757" i="7"/>
  <c r="AU757" i="7"/>
  <c r="AH758" i="7"/>
  <c r="AU758" i="7"/>
  <c r="AH759" i="7"/>
  <c r="AU759" i="7"/>
  <c r="AH760" i="7"/>
  <c r="AU760" i="7"/>
  <c r="AH761" i="7"/>
  <c r="AU761" i="7"/>
  <c r="AH762" i="7"/>
  <c r="AU762" i="7"/>
  <c r="AH763" i="7"/>
  <c r="AU763" i="7"/>
  <c r="AH764" i="7"/>
  <c r="AU764" i="7"/>
  <c r="AH765" i="7"/>
  <c r="AU765" i="7"/>
  <c r="AH766" i="7"/>
  <c r="AU766" i="7"/>
  <c r="AH767" i="7"/>
  <c r="AU767" i="7"/>
  <c r="AH768" i="7"/>
  <c r="AU768" i="7"/>
  <c r="AH769" i="7"/>
  <c r="AU769" i="7"/>
  <c r="AH770" i="7"/>
  <c r="AU770" i="7"/>
  <c r="AH771" i="7"/>
  <c r="AU771" i="7"/>
  <c r="AH772" i="7"/>
  <c r="AU772" i="7"/>
  <c r="AH773" i="7"/>
  <c r="AU773" i="7"/>
  <c r="AH774" i="7"/>
  <c r="AU774" i="7"/>
  <c r="AH775" i="7"/>
  <c r="AU775" i="7"/>
  <c r="AH776" i="7"/>
  <c r="AU776" i="7"/>
  <c r="AH777" i="7"/>
  <c r="AU777" i="7"/>
  <c r="AH778" i="7"/>
  <c r="AU778" i="7"/>
  <c r="AH779" i="7"/>
  <c r="AU779" i="7"/>
  <c r="AH780" i="7"/>
  <c r="AU780" i="7"/>
  <c r="AH781" i="7"/>
  <c r="AU781" i="7"/>
  <c r="AH782" i="7"/>
  <c r="AU782" i="7"/>
  <c r="AH783" i="7"/>
  <c r="AU783" i="7"/>
  <c r="AH784" i="7"/>
  <c r="AU784" i="7"/>
  <c r="AH785" i="7"/>
  <c r="AU785" i="7"/>
  <c r="AH786" i="7"/>
  <c r="AU786" i="7"/>
  <c r="AH787" i="7"/>
  <c r="AU787" i="7"/>
  <c r="AH788" i="7"/>
  <c r="AU788" i="7"/>
  <c r="AH789" i="7"/>
  <c r="AU789" i="7"/>
  <c r="AH790" i="7"/>
  <c r="AU790" i="7"/>
  <c r="AH791" i="7"/>
  <c r="AU791" i="7"/>
  <c r="AH792" i="7"/>
  <c r="AU792" i="7"/>
  <c r="AH793" i="7"/>
  <c r="AU793" i="7"/>
  <c r="AH794" i="7"/>
  <c r="AU794" i="7"/>
  <c r="AH795" i="7"/>
  <c r="AU795" i="7"/>
  <c r="AH796" i="7"/>
  <c r="AU796" i="7"/>
  <c r="AH797" i="7"/>
  <c r="AU797" i="7"/>
  <c r="AH798" i="7"/>
  <c r="AU798" i="7"/>
  <c r="AH799" i="7"/>
  <c r="AU799" i="7"/>
  <c r="AH800" i="7"/>
  <c r="AU800" i="7"/>
  <c r="AH801" i="7"/>
  <c r="AU801" i="7"/>
  <c r="AH802" i="7"/>
  <c r="AU802" i="7"/>
  <c r="AH803" i="7"/>
  <c r="AU803" i="7"/>
  <c r="AH804" i="7"/>
  <c r="AU804" i="7"/>
  <c r="AH805" i="7"/>
  <c r="AU805" i="7"/>
  <c r="AH806" i="7"/>
  <c r="AU806" i="7"/>
  <c r="AH807" i="7"/>
  <c r="AU807" i="7"/>
  <c r="AH808" i="7"/>
  <c r="AU808" i="7"/>
  <c r="AH2" i="7"/>
  <c r="AU2" i="7"/>
  <c r="AU828" i="7"/>
  <c r="AU809" i="7"/>
  <c r="AU827" i="7"/>
  <c r="AJ11" i="3"/>
  <c r="AH818" i="7"/>
  <c r="AU818" i="7"/>
  <c r="AJ3" i="3"/>
  <c r="AH810" i="7"/>
  <c r="AU810" i="7"/>
  <c r="AJ14" i="3"/>
  <c r="AH821" i="7"/>
  <c r="AU821" i="7"/>
  <c r="AJ8" i="3"/>
  <c r="AH815" i="7"/>
  <c r="AU815" i="7"/>
  <c r="AJ12" i="3"/>
  <c r="AH819" i="7"/>
  <c r="AU819" i="7"/>
  <c r="AJ7" i="3"/>
  <c r="AH814" i="7"/>
  <c r="AU814" i="7"/>
  <c r="AJ16" i="3"/>
  <c r="AH823" i="7"/>
  <c r="AU823" i="7"/>
  <c r="AJ6" i="3"/>
  <c r="AH813" i="7"/>
  <c r="AU813" i="7"/>
  <c r="AJ15" i="3"/>
  <c r="AH822" i="7"/>
  <c r="AU822" i="7"/>
  <c r="AJ10" i="3"/>
  <c r="AH817" i="7"/>
  <c r="AU817" i="7"/>
  <c r="AJ4" i="3"/>
  <c r="AH811" i="7"/>
  <c r="AU811" i="7"/>
  <c r="X809" i="7"/>
  <c r="AJ9" i="3"/>
  <c r="AH816" i="7"/>
  <c r="AU816" i="7"/>
  <c r="AJ5" i="3"/>
  <c r="AH812" i="7"/>
  <c r="AU812" i="7"/>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<sst xmlns="http://schemas.openxmlformats.org/spreadsheetml/2006/main" count="36107" uniqueCount="11503">
  <si>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</si>
  <si>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</si>
  <si>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</si>
  <si>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</si>
  <si>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</si>
  <si>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</si>
  <si>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</si>
  <si>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</si>
  <si>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</si>
  <si>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</si>
  <si>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</si>
  <si>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</si>
  <si>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</si>
  <si>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</si>
  <si>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</si>
  <si>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</si>
  <si>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</si>
  <si>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</si>
  <si>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</si>
  <si>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</si>
  <si>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</si>
  <si>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</si>
  <si>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</si>
  <si>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</si>
  <si>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</si>
  <si>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</si>
  <si>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</si>
  <si>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</si>
  <si>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</si>
  <si>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</si>
  <si>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</si>
  <si>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</si>
  <si>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</si>
  <si>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</si>
  <si>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</si>
  <si>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</si>
  <si>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</si>
  <si>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</si>
  <si>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</si>
  <si>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</si>
  <si>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</si>
  <si>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</si>
  <si>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</si>
  <si>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</si>
  <si>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</si>
  <si>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</si>
  <si>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</si>
  <si>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</si>
  <si>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</si>
  <si>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</si>
  <si>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</si>
  <si>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</si>
  <si>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</si>
  <si>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</si>
  <si>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</si>
  <si>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</si>
  <si>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</si>
  <si>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</si>
  <si>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</si>
  <si>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</si>
  <si>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</si>
  <si>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</si>
  <si>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</si>
  <si>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</si>
  <si>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</si>
  <si>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</si>
  <si>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</si>
  <si>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</si>
  <si>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</si>
  <si>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</si>
  <si>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</si>
  <si>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</si>
  <si>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</si>
  <si>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</si>
  <si>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</si>
  <si>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</si>
  <si>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</si>
  <si>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</si>
  <si>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</si>
  <si>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</si>
  <si>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</si>
  <si>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</si>
  <si>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</si>
  <si>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</si>
  <si>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</si>
  <si>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</si>
  <si>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</si>
  <si>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</si>
  <si>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</si>
  <si>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</si>
  <si>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</si>
  <si>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</si>
  <si>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</si>
  <si>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</si>
  <si>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</si>
  <si>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</si>
  <si>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</si>
  <si>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</si>
  <si>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</si>
  <si>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</si>
  <si>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</si>
  <si>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</si>
  <si>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</si>
  <si>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</si>
  <si>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</si>
  <si>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</si>
  <si>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</si>
  <si>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</si>
  <si>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</si>
  <si>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</si>
  <si>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</si>
  <si>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</si>
  <si>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</si>
  <si>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</si>
  <si>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</si>
  <si>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</si>
  <si>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</si>
  <si>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</si>
  <si>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</si>
  <si>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</si>
  <si>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</si>
  <si>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</si>
  <si>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</si>
  <si>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</si>
  <si>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</si>
  <si>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</si>
  <si>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</si>
  <si>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</si>
  <si>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</si>
  <si>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</si>
  <si>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</si>
  <si>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</si>
  <si>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</si>
  <si>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</si>
  <si>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</si>
  <si>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</si>
  <si>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</si>
  <si>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</si>
  <si>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</si>
  <si>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</si>
  <si>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</si>
  <si>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</si>
  <si>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</si>
  <si>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</si>
  <si>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</si>
  <si>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</si>
  <si>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</si>
  <si>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</si>
  <si>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</si>
  <si>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</si>
  <si>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</si>
  <si>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</si>
  <si>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</si>
  <si>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</si>
  <si>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</si>
  <si>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</si>
  <si>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</si>
  <si>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</si>
  <si>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</si>
  <si>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</si>
  <si>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</si>
  <si>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</si>
  <si>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</si>
  <si>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</si>
  <si>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</si>
  <si>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</si>
  <si>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</si>
  <si>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</si>
  <si>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</si>
  <si>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</si>
  <si>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</si>
  <si>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</si>
  <si>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</si>
  <si>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</si>
  <si>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</si>
  <si>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</si>
  <si>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</si>
  <si>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</si>
  <si>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</si>
  <si>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</si>
  <si>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</si>
  <si>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</si>
  <si>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</si>
  <si>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</si>
  <si>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</si>
  <si>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</si>
  <si>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</si>
  <si>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</si>
  <si>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</si>
  <si>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</si>
  <si>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</si>
  <si>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</si>
  <si>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</si>
  <si>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</si>
  <si>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</si>
  <si>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</si>
  <si>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</si>
  <si>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</si>
  <si>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</si>
  <si>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</si>
  <si>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</si>
  <si>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</si>
  <si>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</si>
  <si>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</si>
  <si>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</si>
  <si>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</si>
  <si>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</si>
  <si>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</si>
  <si>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</si>
  <si>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</si>
  <si>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</si>
  <si>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</si>
  <si>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</si>
  <si>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</si>
  <si>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</si>
  <si>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</si>
  <si>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</si>
  <si>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</si>
  <si>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</si>
  <si>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</si>
  <si>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</si>
  <si>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</si>
  <si>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</si>
  <si>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</si>
  <si>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</si>
  <si>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</si>
  <si>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</si>
  <si>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</si>
  <si>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</si>
  <si>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</si>
  <si>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</si>
  <si>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</si>
  <si>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</si>
  <si>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</si>
  <si>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</si>
  <si>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</si>
  <si>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</si>
  <si>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</si>
  <si>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</si>
  <si>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</si>
  <si>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</si>
  <si>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</si>
  <si>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</si>
  <si>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</si>
  <si>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</si>
  <si>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</si>
  <si>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</si>
  <si>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</si>
  <si>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</si>
  <si>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</si>
  <si>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</si>
  <si>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</si>
  <si>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</si>
  <si>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</si>
  <si>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</si>
  <si>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</si>
  <si>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</si>
  <si>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</si>
  <si>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</si>
  <si>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</si>
  <si>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</si>
  <si>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</si>
  <si>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</si>
  <si>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</si>
  <si>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</si>
  <si>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</si>
  <si>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</si>
  <si>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</si>
  <si>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</si>
  <si>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</si>
  <si>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</si>
  <si>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</si>
  <si>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</si>
  <si>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</si>
  <si>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</si>
  <si>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</si>
  <si>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</si>
  <si>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</si>
  <si>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</si>
  <si>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</si>
  <si>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</si>
  <si>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</si>
  <si>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</si>
  <si>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</si>
  <si>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</si>
  <si>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</si>
  <si>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</si>
  <si>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</si>
  <si>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</si>
  <si>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</si>
  <si>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</si>
  <si>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</si>
  <si>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</si>
  <si>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</si>
  <si>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</si>
  <si>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</si>
  <si>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</si>
  <si>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</si>
  <si>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</si>
  <si>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</si>
  <si>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</si>
  <si>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</si>
  <si>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</si>
  <si>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</si>
  <si>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</si>
  <si>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</si>
  <si>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</si>
  <si>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</si>
  <si>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</si>
  <si>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</si>
  <si>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</si>
  <si>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</si>
  <si>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</si>
  <si>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</si>
  <si>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</si>
  <si>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</si>
  <si>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</si>
  <si>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</si>
  <si>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</si>
  <si>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</si>
  <si>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</si>
  <si>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</si>
  <si>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</si>
  <si>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</si>
  <si>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</si>
  <si>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</si>
  <si>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</si>
  <si>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</si>
  <si>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</si>
  <si>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</si>
  <si>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</si>
  <si>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</si>
  <si>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</si>
  <si>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</si>
  <si>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</si>
  <si>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</si>
  <si>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</si>
  <si>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</si>
  <si>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</si>
  <si>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</si>
  <si>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</si>
  <si>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</si>
  <si>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</si>
  <si>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</si>
  <si>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</si>
  <si>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</si>
  <si>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</si>
  <si>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</si>
  <si>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</si>
  <si>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</si>
  <si>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</si>
  <si>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</si>
  <si>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</si>
  <si>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</si>
  <si>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</si>
  <si>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</si>
  <si>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</si>
  <si>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</si>
  <si>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</si>
  <si>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</si>
  <si>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</si>
  <si>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</si>
  <si>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</si>
  <si>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</si>
  <si>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</si>
  <si>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</si>
  <si>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</si>
  <si>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</si>
  <si>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</si>
  <si>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</si>
  <si>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</si>
  <si>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</si>
  <si>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</si>
  <si>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</si>
  <si>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</si>
  <si>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</si>
  <si>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</si>
  <si>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</si>
  <si>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</si>
  <si>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</si>
  <si>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</si>
  <si>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</si>
  <si>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</si>
  <si>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</si>
  <si>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</si>
  <si>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</si>
  <si>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</si>
  <si>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</si>
  <si>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</si>
  <si>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</si>
  <si>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</si>
  <si>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</si>
  <si>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</si>
  <si>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</si>
  <si>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</si>
  <si>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</si>
  <si>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</si>
  <si>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</si>
  <si>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</si>
  <si>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</si>
  <si>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</si>
  <si>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</si>
  <si>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</si>
  <si>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</si>
  <si>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</si>
  <si>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</si>
  <si>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</si>
  <si>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</si>
  <si>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</si>
  <si>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</si>
  <si>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</si>
  <si>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</si>
  <si>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</si>
  <si>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</si>
  <si>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</si>
  <si>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</si>
  <si>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</si>
  <si>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</si>
  <si>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</si>
  <si>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</si>
  <si>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</si>
  <si>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</si>
  <si>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</si>
  <si>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</si>
  <si>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</si>
  <si>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</si>
  <si>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</si>
  <si>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</si>
  <si>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</si>
  <si>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</si>
  <si>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</si>
  <si>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</si>
  <si>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</si>
  <si>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</si>
  <si>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</si>
  <si>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</si>
  <si>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</si>
  <si>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</si>
  <si>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</si>
  <si>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</si>
  <si>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</si>
  <si>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</si>
  <si>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</si>
  <si>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</si>
  <si>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</si>
  <si>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</si>
  <si>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</si>
  <si>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</si>
  <si>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</si>
  <si>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</si>
  <si>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</si>
  <si>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</si>
  <si>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</si>
  <si>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</si>
  <si>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</si>
  <si>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</si>
  <si>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</si>
  <si>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</si>
  <si>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</si>
  <si>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</si>
  <si>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</si>
  <si>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</si>
  <si>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</si>
  <si>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</si>
  <si>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</si>
  <si>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</si>
  <si>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</si>
  <si>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</si>
  <si>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</si>
  <si>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</si>
  <si>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</si>
  <si>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</si>
  <si>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</si>
  <si>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</si>
  <si>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</si>
  <si>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</si>
  <si>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</si>
  <si>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</si>
  <si>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</si>
  <si>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</si>
  <si>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</si>
  <si>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</si>
  <si>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</si>
  <si>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</si>
  <si>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</si>
  <si>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</si>
  <si>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</si>
  <si>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</si>
  <si>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</si>
  <si>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</si>
  <si>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</si>
  <si>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</si>
  <si>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</si>
  <si>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</si>
  <si>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</si>
  <si>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</si>
  <si>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</si>
  <si>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</si>
  <si>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</si>
  <si>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</si>
  <si>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</si>
  <si>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</si>
  <si>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</si>
  <si>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</si>
  <si>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</si>
  <si>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</si>
  <si>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</si>
  <si>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</si>
  <si>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</si>
  <si>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</si>
  <si>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</si>
  <si>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</si>
  <si>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</si>
  <si>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</si>
  <si>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</si>
  <si>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</si>
  <si>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</si>
  <si>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</si>
  <si>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</si>
  <si>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</si>
  <si>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</si>
  <si>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</si>
  <si>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</si>
  <si>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</si>
  <si>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</si>
  <si>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</si>
  <si>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</si>
  <si>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</si>
  <si>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</si>
  <si>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</si>
  <si>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</si>
  <si>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</si>
  <si>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</si>
  <si>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</si>
  <si>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</si>
  <si>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</si>
  <si>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</si>
  <si>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</si>
  <si>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</si>
  <si>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</si>
  <si>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</si>
  <si>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</si>
  <si>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</si>
  <si>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</si>
  <si>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</si>
  <si>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</si>
  <si>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</si>
  <si>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</si>
  <si>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</si>
  <si>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</si>
  <si>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</si>
  <si>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</si>
  <si>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</si>
  <si>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</si>
  <si>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</si>
  <si>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</si>
  <si>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</si>
  <si>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</si>
  <si>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</si>
  <si>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</si>
  <si>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</si>
  <si>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</si>
  <si>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</si>
  <si>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</si>
  <si>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</si>
  <si>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</si>
  <si>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</si>
  <si>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</si>
  <si>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</si>
  <si>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</si>
  <si>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</si>
  <si>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</si>
  <si>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</si>
  <si>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</si>
  <si>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</si>
  <si>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</si>
  <si>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</si>
  <si>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</si>
  <si>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</si>
  <si>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</si>
  <si>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</si>
  <si>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</si>
  <si>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</si>
  <si>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</si>
  <si>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</si>
  <si>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</si>
  <si>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</si>
  <si>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</si>
  <si>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</si>
  <si>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</si>
  <si>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</si>
  <si>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</si>
  <si>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</si>
  <si>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</si>
  <si>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</si>
  <si>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</si>
  <si>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</si>
  <si>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</si>
  <si>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</si>
  <si>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</si>
  <si>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</si>
  <si>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</si>
  <si>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</si>
  <si>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</si>
  <si>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</si>
  <si>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</si>
  <si>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</si>
  <si>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</si>
  <si>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</si>
  <si>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</si>
  <si>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</si>
  <si>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</si>
  <si>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</si>
  <si>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</si>
  <si>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</si>
  <si>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</si>
  <si>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</si>
  <si>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</si>
  <si>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</si>
  <si>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</si>
  <si>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</si>
  <si>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</si>
  <si>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</si>
  <si>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</si>
  <si>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</si>
  <si>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</si>
  <si>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</si>
  <si>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</si>
  <si>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</si>
  <si>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</si>
  <si>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</si>
  <si>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</si>
  <si>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</si>
  <si>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</si>
  <si>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</si>
  <si>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</si>
  <si>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</si>
  <si>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</si>
  <si>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</si>
  <si>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</si>
  <si>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</si>
  <si>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</si>
  <si>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</si>
  <si>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</si>
  <si>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</si>
  <si>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</si>
  <si>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</si>
  <si>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</si>
  <si>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</si>
  <si>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</si>
  <si>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</si>
  <si>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</si>
  <si>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</si>
  <si>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</si>
  <si>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</si>
  <si>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</si>
  <si>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</si>
  <si>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</si>
  <si>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</si>
  <si>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</si>
  <si>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</si>
  <si>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</si>
  <si>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</si>
  <si>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</si>
  <si>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</si>
  <si>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</si>
  <si>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</si>
  <si>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</si>
  <si>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</si>
  <si>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</si>
  <si>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</si>
  <si>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</si>
  <si>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</si>
  <si>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</si>
  <si>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</si>
  <si>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</si>
  <si>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</si>
  <si>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</si>
  <si>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</si>
  <si>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</si>
  <si>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</si>
  <si>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</si>
  <si>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</si>
  <si>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</si>
  <si>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</si>
  <si>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</si>
  <si>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</si>
  <si>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</si>
  <si>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</si>
  <si>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</si>
  <si>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</si>
  <si>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</si>
  <si>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</si>
  <si>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</si>
  <si>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</si>
  <si>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</si>
  <si>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</si>
  <si>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</si>
  <si>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</si>
  <si>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</si>
  <si>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</si>
  <si>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</si>
  <si>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</si>
  <si>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</si>
  <si>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</si>
  <si>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</si>
  <si>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</si>
  <si>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</si>
  <si>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</si>
  <si>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</si>
  <si>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</si>
  <si>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</si>
  <si>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</si>
  <si>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</si>
  <si>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</si>
  <si>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</si>
  <si>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</si>
  <si>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</si>
  <si>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</si>
  <si>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</si>
  <si>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</si>
  <si>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</si>
  <si>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</si>
  <si>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</si>
  <si>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</si>
  <si>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</si>
  <si>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</si>
  <si>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</si>
  <si>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</si>
  <si>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</si>
  <si>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</si>
  <si>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</si>
  <si>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</si>
  <si>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</si>
  <si>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</si>
  <si>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</si>
  <si>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</si>
  <si>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</si>
  <si>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</si>
  <si>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</si>
  <si>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</si>
  <si>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</si>
  <si>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</si>
  <si>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</si>
  <si>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</si>
  <si>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</si>
  <si>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</si>
  <si>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</si>
  <si>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</si>
  <si>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</si>
  <si>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</si>
  <si>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</si>
  <si>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</si>
  <si>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</si>
  <si>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</si>
  <si>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</si>
  <si>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</si>
  <si>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</si>
  <si>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</si>
  <si>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</si>
  <si>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</si>
  <si>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</si>
  <si>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</si>
  <si>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</si>
  <si>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</si>
  <si>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</si>
  <si>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</si>
  <si>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</si>
  <si>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</si>
  <si>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</si>
  <si>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</si>
  <si>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</si>
  <si>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</si>
  <si>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</si>
  <si>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</si>
  <si>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</si>
  <si>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</si>
  <si>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</si>
  <si>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</si>
  <si>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</si>
  <si>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</si>
  <si>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</si>
  <si>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</si>
  <si>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</si>
  <si>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</si>
  <si>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</si>
  <si>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</si>
  <si>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</si>
  <si>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</si>
  <si>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</si>
  <si>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</si>
  <si>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</si>
  <si>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</si>
  <si>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</si>
  <si>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</si>
  <si>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</si>
  <si>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</si>
  <si>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</si>
  <si>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</si>
  <si>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</si>
  <si>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</si>
  <si>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</si>
  <si>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</si>
  <si>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</si>
  <si>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</si>
  <si>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</si>
  <si>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</si>
  <si>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</si>
  <si>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</si>
  <si>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</si>
  <si>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</si>
  <si>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</si>
  <si>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</si>
  <si>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</si>
  <si>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</si>
  <si>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</si>
  <si>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</si>
  <si>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</si>
  <si>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</si>
  <si>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</si>
  <si>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</si>
  <si>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</si>
  <si>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</si>
  <si>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</si>
  <si>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</si>
  <si>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</si>
  <si>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</si>
  <si>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</si>
  <si>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</si>
  <si>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</si>
  <si>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</si>
  <si>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</si>
  <si>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</si>
  <si>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</si>
  <si>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</si>
  <si>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</si>
  <si>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</si>
  <si>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</si>
  <si>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</si>
  <si>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</si>
  <si>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</si>
  <si>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</si>
  <si>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</si>
  <si>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</si>
  <si>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</si>
  <si>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</si>
  <si>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</si>
  <si>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</si>
  <si>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</si>
  <si>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</si>
  <si>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</si>
  <si>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</si>
  <si>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</si>
  <si>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</si>
  <si>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</si>
  <si>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</si>
  <si>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</si>
  <si>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</si>
  <si>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</si>
  <si>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</si>
  <si>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</si>
  <si>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</si>
  <si>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</si>
  <si>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</si>
  <si>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</si>
  <si>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</si>
  <si>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</si>
  <si>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</si>
  <si>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</si>
  <si>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</si>
  <si>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</si>
  <si>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</si>
  <si>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</si>
  <si>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</si>
  <si>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</si>
  <si>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</si>
  <si>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</si>
  <si>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</si>
  <si>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</si>
  <si>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</si>
  <si>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</si>
  <si>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</si>
  <si>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</si>
  <si>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</si>
  <si>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</si>
  <si>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</si>
  <si>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</si>
  <si>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</si>
  <si>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</si>
  <si>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</si>
  <si>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</si>
  <si>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</si>
  <si>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</si>
  <si>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</si>
  <si>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</si>
  <si>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</si>
  <si>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</si>
  <si>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</si>
  <si>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</si>
  <si>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</si>
  <si>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</si>
  <si>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</si>
  <si>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</si>
  <si>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</si>
  <si>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</si>
  <si>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</si>
  <si>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</si>
  <si>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</si>
  <si>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</si>
  <si>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</si>
  <si>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</si>
  <si>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</si>
  <si>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</si>
  <si>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</si>
  <si>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</si>
  <si>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</si>
  <si>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</si>
  <si>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</si>
  <si>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</si>
  <si>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</si>
  <si>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</si>
  <si>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</si>
  <si>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</si>
  <si>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</si>
  <si>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</si>
  <si>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</si>
  <si>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</si>
  <si>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</si>
  <si>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</si>
  <si>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</si>
  <si>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</si>
  <si>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</si>
  <si>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</si>
  <si>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</si>
  <si>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</si>
  <si>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</si>
  <si>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</si>
  <si>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</si>
  <si>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</si>
  <si>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</si>
  <si>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</si>
  <si>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</si>
  <si>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</si>
  <si>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</si>
  <si>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</si>
  <si>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</si>
  <si>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</si>
  <si>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</si>
  <si>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</si>
  <si>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</si>
  <si>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</si>
  <si>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</si>
  <si>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</si>
  <si>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</si>
  <si>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</si>
  <si>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</si>
  <si>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</si>
  <si>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</si>
  <si>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</si>
  <si>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</si>
  <si>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</si>
  <si>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</si>
  <si>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</si>
  <si>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</si>
  <si>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</si>
  <si>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</si>
  <si>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</si>
  <si>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</si>
  <si>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</si>
  <si>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</si>
  <si>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</si>
  <si>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</si>
  <si>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</si>
  <si>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</si>
  <si>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</si>
  <si>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</si>
  <si>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</si>
  <si>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</si>
  <si>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</si>
  <si>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</si>
  <si>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</si>
  <si>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</si>
  <si>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</si>
  <si>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</si>
  <si>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</si>
  <si>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</si>
  <si>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</si>
  <si>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</si>
  <si>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</si>
  <si>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</si>
  <si>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</si>
  <si>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</si>
  <si>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</si>
  <si>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</si>
  <si>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</si>
  <si>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</si>
  <si>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</si>
  <si>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</si>
  <si>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</si>
  <si>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</si>
  <si>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</si>
  <si>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</si>
  <si>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</si>
  <si>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</si>
  <si>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</si>
  <si>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</si>
  <si>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</si>
  <si>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</si>
  <si>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</si>
  <si>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</si>
  <si>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</si>
  <si>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</si>
  <si>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</si>
  <si>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</si>
  <si>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</si>
  <si>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</si>
  <si>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</si>
  <si>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</si>
  <si>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</si>
  <si>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</si>
  <si>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</si>
  <si>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</si>
  <si>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</si>
  <si>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</si>
  <si>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</si>
  <si>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</si>
  <si>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</si>
  <si>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</si>
  <si>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</si>
  <si>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</si>
  <si>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</si>
  <si>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</si>
  <si>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</si>
  <si>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</si>
  <si>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</si>
  <si>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</si>
  <si>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</si>
  <si>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</si>
  <si>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</si>
  <si>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</si>
  <si>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</si>
  <si>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</si>
  <si>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</si>
  <si>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</si>
  <si>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</si>
  <si>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</si>
  <si>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</si>
  <si>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</si>
  <si>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</si>
  <si>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</si>
  <si>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</si>
  <si>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</si>
  <si>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</si>
  <si>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</si>
  <si>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</si>
  <si>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</si>
  <si>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</si>
  <si>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</si>
  <si>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</si>
  <si>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</si>
  <si>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</si>
  <si>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</si>
  <si>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</si>
  <si>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</si>
  <si>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</si>
  <si>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</si>
  <si>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</si>
  <si>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</si>
  <si>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</si>
  <si>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</si>
  <si>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</si>
  <si>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</si>
  <si>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</si>
  <si>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</si>
  <si>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</si>
  <si>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</si>
  <si>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</si>
  <si>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</si>
  <si>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</si>
  <si>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</si>
  <si>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</si>
  <si>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</si>
  <si>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</si>
  <si>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</si>
  <si>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</si>
  <si>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</si>
  <si>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</si>
  <si>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</si>
  <si>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</si>
  <si>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</si>
  <si>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</si>
  <si>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</si>
  <si>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</si>
  <si>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</si>
  <si>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</si>
  <si>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</si>
  <si>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</si>
  <si>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</si>
  <si>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</si>
  <si>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</si>
  <si>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</si>
  <si>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</si>
  <si>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</si>
  <si>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</si>
  <si>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</si>
  <si>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</si>
  <si>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</si>
  <si>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</si>
  <si>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</si>
  <si>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</si>
  <si>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</si>
  <si>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</si>
  <si>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</si>
  <si>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</si>
  <si>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</si>
  <si>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</si>
  <si>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</si>
  <si>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</si>
  <si>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</si>
  <si>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</si>
  <si>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</si>
  <si>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</si>
  <si>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</si>
  <si>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</si>
  <si>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</si>
  <si>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</si>
  <si>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</si>
  <si>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</si>
  <si>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</si>
  <si>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</si>
  <si>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</si>
  <si>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</si>
  <si>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</si>
  <si>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</si>
  <si>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</si>
  <si>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</si>
  <si>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</si>
  <si>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</si>
  <si>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</si>
  <si>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</si>
  <si>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</si>
  <si>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</si>
  <si>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</si>
  <si>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</si>
  <si>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</si>
  <si>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</si>
  <si>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</si>
  <si>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</si>
  <si>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</si>
  <si>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</si>
  <si>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</si>
  <si>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</si>
  <si>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</si>
  <si>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</si>
  <si>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</si>
  <si>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</si>
  <si>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</si>
  <si>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</si>
  <si>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</si>
  <si>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</si>
  <si>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</si>
  <si>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</si>
  <si>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</si>
  <si>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</si>
  <si>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</si>
  <si>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</si>
  <si>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</si>
  <si>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</si>
  <si>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</si>
  <si>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</si>
  <si>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</si>
  <si>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</si>
  <si>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</si>
  <si>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</si>
  <si>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</si>
  <si>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</si>
  <si>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</si>
  <si>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</si>
  <si>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</si>
  <si>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</si>
  <si>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</si>
  <si>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</si>
  <si>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</si>
  <si>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</si>
  <si>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</si>
  <si>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</si>
  <si>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</si>
  <si>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</si>
  <si>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</si>
  <si>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</si>
  <si>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</si>
  <si>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</si>
  <si>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</si>
  <si>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</si>
  <si>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</si>
  <si>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</si>
  <si>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</si>
  <si>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</si>
  <si>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</si>
  <si>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</si>
  <si>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</si>
  <si>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</si>
  <si>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</si>
  <si>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</si>
  <si>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</si>
  <si>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</si>
  <si>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</si>
  <si>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</si>
  <si>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</si>
  <si>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</si>
  <si>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</si>
  <si>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</si>
  <si>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</si>
  <si>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</si>
  <si>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</si>
  <si>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</si>
  <si>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</si>
  <si>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</si>
  <si>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</si>
  <si>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</si>
  <si>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</si>
  <si>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</si>
  <si>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</si>
  <si>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</si>
  <si>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</si>
  <si>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</si>
  <si>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</si>
  <si>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</si>
  <si>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</si>
  <si>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</si>
  <si>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</si>
  <si>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</si>
  <si>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</si>
  <si>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</si>
  <si>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</si>
  <si>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</si>
  <si>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</si>
  <si>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</si>
  <si>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</si>
  <si>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</si>
  <si>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</si>
  <si>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</si>
  <si>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</si>
  <si>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</si>
  <si>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</si>
  <si>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</si>
  <si>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</si>
  <si>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</si>
  <si>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</si>
  <si>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</si>
  <si>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</si>
  <si>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</si>
  <si>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</si>
  <si>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</si>
  <si>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</si>
  <si>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</si>
  <si>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</si>
  <si>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</si>
  <si>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</si>
  <si>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</si>
  <si>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</si>
  <si>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</si>
  <si>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</si>
  <si>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</si>
  <si>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</si>
  <si>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</si>
  <si>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</si>
  <si>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</si>
  <si>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</si>
  <si>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</si>
  <si>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</si>
  <si>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</si>
  <si>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</si>
  <si>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</si>
  <si>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</si>
  <si>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</si>
  <si>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</si>
  <si>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</si>
  <si>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</si>
  <si>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</si>
  <si>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</si>
  <si>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</si>
  <si>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</si>
  <si>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</si>
  <si>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</si>
  <si>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</si>
  <si>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</si>
  <si>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</si>
  <si>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</si>
  <si>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</si>
  <si>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</si>
  <si>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</si>
  <si>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</si>
  <si>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</si>
  <si>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</si>
  <si>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</si>
  <si>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</si>
  <si>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</si>
  <si>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</si>
  <si>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</si>
  <si>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</si>
  <si>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</si>
  <si>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</si>
  <si>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</si>
  <si>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</si>
  <si>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</si>
  <si>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</si>
  <si>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</si>
  <si>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</si>
  <si>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</si>
  <si>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</si>
  <si>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</si>
  <si>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</si>
  <si>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</si>
  <si>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</si>
  <si>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</si>
  <si>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</si>
  <si>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</si>
  <si>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</si>
  <si>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</si>
  <si>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</si>
  <si>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</si>
  <si>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</si>
  <si>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</si>
  <si>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</si>
  <si>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</si>
  <si>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</si>
  <si>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</si>
  <si>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</si>
  <si>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</si>
  <si>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</si>
  <si>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</si>
  <si>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</si>
  <si>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</si>
  <si>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</si>
  <si>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</si>
  <si>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</si>
  <si>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</si>
  <si>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</si>
  <si>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</si>
  <si>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</si>
  <si>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</si>
  <si>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</si>
  <si>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</si>
  <si>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</si>
  <si>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</si>
  <si>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</si>
  <si>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</si>
  <si>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</si>
  <si>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</si>
  <si>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</si>
  <si>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</si>
  <si>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</si>
  <si>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</si>
  <si>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</si>
  <si>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</si>
  <si>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</si>
  <si>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</si>
  <si>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</si>
  <si>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</si>
  <si>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</si>
  <si>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</si>
  <si>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</si>
  <si>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</si>
  <si>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</si>
  <si>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</si>
  <si>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</si>
  <si>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</si>
  <si>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</si>
  <si>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</si>
  <si>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</si>
  <si>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</si>
  <si>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</si>
  <si>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</si>
  <si>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</si>
  <si>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</si>
  <si>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</si>
  <si>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</si>
  <si>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</si>
  <si>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</si>
  <si>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</si>
  <si>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</si>
  <si>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</si>
  <si>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</si>
  <si>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</si>
  <si>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</si>
  <si>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</si>
  <si>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</si>
  <si>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</si>
  <si>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</si>
  <si>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</si>
  <si>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</si>
  <si>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</si>
  <si>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</si>
  <si>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</si>
  <si>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</si>
  <si>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</si>
  <si>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</si>
  <si>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</si>
  <si>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</si>
  <si>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</si>
  <si>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</si>
  <si>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</si>
  <si>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</si>
  <si>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</si>
  <si>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</si>
  <si>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</si>
  <si>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</si>
  <si>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</si>
  <si>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</si>
  <si>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</si>
  <si>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</si>
  <si>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</si>
  <si>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</si>
  <si>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</si>
  <si>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</si>
  <si>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</si>
  <si>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</si>
  <si>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</si>
  <si>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</si>
  <si>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</si>
  <si>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</si>
  <si>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</si>
  <si>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</si>
  <si>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</si>
  <si>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</si>
  <si>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</si>
  <si>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</si>
  <si>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</si>
  <si>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</si>
  <si>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</si>
  <si>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</si>
  <si>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</si>
  <si>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</si>
  <si>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</si>
  <si>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</si>
  <si>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</si>
  <si>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</si>
  <si>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</si>
  <si>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</si>
  <si>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</si>
  <si>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</si>
  <si>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</si>
  <si>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</si>
  <si>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</si>
  <si>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</si>
  <si>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</si>
  <si>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</si>
  <si>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</si>
  <si>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</si>
  <si>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</si>
  <si>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</si>
  <si>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</si>
  <si>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</si>
  <si>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</si>
  <si>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</si>
  <si>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</si>
  <si>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</si>
  <si>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</si>
  <si>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</si>
  <si>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</si>
  <si>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</si>
  <si>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</si>
  <si>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</si>
  <si>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</si>
  <si>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</si>
  <si>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</si>
  <si>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</si>
  <si>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</si>
  <si>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</si>
  <si>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</si>
  <si>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</si>
  <si>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</si>
  <si>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</si>
  <si>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</si>
  <si>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</si>
  <si>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</si>
  <si>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</si>
  <si>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</si>
  <si>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</si>
  <si>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</si>
  <si>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</si>
  <si>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</si>
  <si>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</si>
  <si>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</si>
  <si>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</si>
  <si>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</si>
  <si>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</si>
  <si>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</si>
  <si>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</si>
  <si>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</si>
  <si>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</si>
  <si>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</si>
  <si>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</si>
  <si>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</si>
  <si>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</si>
  <si>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</si>
  <si>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</si>
  <si>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</si>
  <si>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</si>
  <si>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</si>
  <si>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</si>
  <si>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</si>
  <si>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</si>
  <si>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</si>
  <si>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</si>
  <si>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</si>
  <si>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</si>
  <si>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</si>
  <si>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</si>
  <si>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</si>
  <si>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</si>
  <si>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</si>
  <si>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</si>
  <si>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</si>
  <si>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</si>
  <si>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</si>
  <si>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</si>
  <si>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</si>
  <si>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</si>
  <si>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</si>
  <si>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</si>
  <si>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</si>
  <si>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</si>
  <si>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</si>
  <si>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</si>
  <si>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</si>
  <si>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</si>
  <si>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</si>
  <si>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</si>
  <si>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</si>
  <si>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</si>
  <si>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</si>
  <si>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</si>
  <si>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</si>
  <si>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</si>
  <si>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</si>
  <si>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</si>
  <si>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</si>
  <si>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</si>
  <si>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</si>
  <si>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</si>
  <si>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</si>
  <si>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</si>
  <si>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</si>
  <si>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</si>
  <si>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</si>
  <si>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</si>
  <si>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</si>
  <si>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</si>
  <si>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</si>
  <si>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</si>
  <si>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</si>
  <si>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</si>
  <si>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</si>
  <si>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</si>
  <si>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</si>
  <si>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</si>
  <si>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</si>
  <si>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</si>
  <si>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</si>
  <si>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</si>
  <si>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</si>
  <si>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</si>
  <si>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</si>
  <si>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</si>
  <si>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</si>
  <si>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</si>
  <si>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</si>
  <si>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</si>
  <si>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</si>
  <si>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</si>
  <si>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</si>
  <si>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</si>
  <si>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</si>
  <si>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</si>
  <si>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</si>
  <si>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</si>
  <si>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</si>
  <si>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</si>
  <si>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</si>
  <si>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</si>
  <si>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</si>
  <si>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</si>
  <si>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</si>
  <si>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</si>
  <si>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</si>
  <si>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</si>
  <si>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</si>
  <si>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</si>
  <si>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</si>
  <si>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</si>
  <si>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</si>
  <si>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</si>
  <si>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</si>
  <si>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</si>
  <si>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</si>
  <si>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</si>
  <si>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</si>
  <si>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</si>
  <si>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</si>
  <si>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</si>
  <si>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</si>
  <si>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</si>
  <si>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</si>
  <si>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</si>
  <si>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</si>
  <si>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</si>
  <si>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</si>
  <si>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</si>
  <si>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</si>
  <si>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</si>
  <si>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</si>
  <si>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</si>
  <si>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</si>
  <si>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</si>
  <si>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</si>
  <si>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</si>
  <si>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</si>
  <si>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</si>
  <si>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</si>
  <si>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</si>
  <si>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</si>
  <si>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</si>
  <si>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</si>
  <si>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</si>
  <si>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</si>
  <si>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</si>
  <si>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</si>
  <si>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</si>
  <si>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</si>
  <si>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</si>
  <si>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</si>
  <si>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</si>
  <si>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</si>
  <si>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</si>
  <si>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</si>
  <si>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</si>
  <si>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</si>
  <si>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</si>
  <si>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</si>
  <si>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</si>
  <si>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</si>
  <si>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</si>
  <si>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</si>
  <si>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</si>
  <si>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</si>
  <si>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</si>
  <si>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</si>
  <si>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</si>
  <si>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</si>
  <si>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</si>
  <si>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</si>
  <si>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</si>
  <si>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</si>
  <si>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</si>
  <si>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</si>
  <si>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</si>
  <si>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</si>
  <si>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</si>
  <si>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</si>
  <si>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</si>
  <si>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</si>
  <si>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</si>
  <si>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</si>
  <si>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</si>
  <si>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</si>
  <si>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</si>
  <si>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</si>
  <si>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</si>
  <si>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</si>
  <si>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</si>
  <si>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</si>
  <si>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</si>
  <si>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</si>
  <si>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</si>
  <si>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</si>
  <si>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</si>
  <si>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</si>
  <si>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</si>
  <si>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</si>
  <si>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</si>
  <si>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</si>
  <si>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</si>
  <si>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</si>
  <si>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</si>
  <si>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</si>
  <si>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</si>
  <si>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</si>
  <si>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</si>
  <si>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</si>
  <si>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</si>
  <si>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</si>
  <si>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</si>
  <si>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</si>
  <si>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</si>
  <si>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</si>
  <si>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</si>
  <si>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</si>
  <si>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</si>
  <si>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</si>
  <si>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</si>
  <si>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</si>
  <si>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</si>
  <si>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</si>
  <si>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</si>
  <si>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</si>
  <si>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</si>
  <si>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</si>
  <si>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</si>
  <si>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</si>
  <si>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</si>
  <si>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</si>
  <si>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</si>
  <si>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</si>
  <si>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</si>
  <si>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</si>
  <si>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</si>
  <si>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</si>
  <si>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</si>
  <si>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</si>
  <si>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</si>
  <si>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</si>
  <si>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</si>
  <si>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</si>
  <si>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</si>
  <si>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</si>
  <si>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</si>
  <si>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</si>
  <si>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</si>
  <si>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</si>
  <si>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</si>
  <si>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</si>
  <si>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</si>
  <si>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</si>
  <si>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</si>
  <si>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</si>
  <si>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</si>
  <si>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</si>
  <si>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</si>
  <si>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</si>
  <si>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</si>
  <si>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</si>
  <si>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</si>
  <si>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</si>
  <si>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</si>
  <si>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</si>
  <si>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</si>
  <si>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</si>
  <si>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</si>
  <si>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</si>
  <si>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</si>
  <si>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</si>
  <si>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</si>
  <si>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</si>
  <si>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</si>
  <si>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</si>
  <si>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</si>
  <si>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</si>
  <si>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</si>
  <si>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</si>
  <si>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</si>
  <si>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</si>
  <si>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</si>
  <si>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</si>
  <si>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</si>
  <si>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</si>
  <si>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</si>
  <si>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</si>
  <si>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</si>
  <si>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</si>
  <si>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</si>
  <si>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</si>
  <si>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</si>
  <si>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</si>
  <si>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</si>
  <si>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</si>
  <si>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</si>
  <si>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</si>
  <si>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</si>
  <si>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</si>
  <si>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</si>
  <si>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</si>
  <si>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</si>
  <si>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</si>
  <si>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</si>
  <si>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</si>
  <si>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</si>
  <si>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</si>
  <si>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</si>
  <si>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</si>
  <si>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</si>
  <si>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</si>
  <si>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</si>
  <si>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</si>
  <si>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</si>
  <si>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</si>
  <si>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</si>
  <si>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</si>
  <si>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</si>
  <si>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</si>
  <si>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</si>
  <si>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</si>
  <si>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</si>
  <si>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</si>
  <si>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</si>
  <si>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</si>
  <si>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</si>
  <si>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</si>
  <si>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</si>
  <si>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</si>
  <si>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</si>
  <si>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</si>
  <si>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</si>
  <si>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</si>
  <si>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</si>
  <si>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</si>
  <si>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</si>
  <si>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</si>
  <si>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</si>
  <si>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</si>
  <si>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</si>
  <si>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</si>
  <si>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</si>
  <si>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</si>
  <si>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</si>
  <si>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</si>
  <si>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</si>
  <si>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</si>
  <si>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</si>
  <si>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</si>
  <si>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</si>
  <si>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</si>
  <si>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</si>
  <si>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</si>
  <si>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</si>
  <si>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</si>
  <si>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</si>
  <si>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</si>
  <si>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</si>
  <si>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</si>
  <si>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</si>
  <si>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</si>
  <si>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</si>
  <si>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</si>
  <si>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</si>
  <si>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</si>
  <si>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</si>
  <si>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</si>
  <si>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</si>
  <si>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</si>
  <si>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</si>
  <si>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</si>
  <si>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</si>
  <si>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</si>
  <si>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</si>
  <si>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</si>
  <si>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</si>
  <si>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</si>
  <si>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</si>
  <si>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</si>
  <si>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</si>
  <si>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</si>
  <si>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</si>
  <si>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</si>
  <si>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</si>
  <si>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</si>
  <si>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</si>
  <si>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</si>
  <si>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</si>
  <si>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</si>
  <si>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</si>
  <si>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</si>
  <si>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</si>
  <si>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</si>
  <si>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</si>
  <si>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</si>
  <si>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</si>
  <si>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</si>
  <si>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</si>
  <si>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</si>
  <si>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</si>
  <si>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</si>
  <si>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</si>
  <si>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</si>
  <si>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</si>
  <si>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</si>
  <si>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</si>
  <si>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</si>
  <si>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</si>
  <si>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</si>
  <si>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</si>
  <si>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</si>
  <si>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</si>
  <si>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</si>
  <si>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</si>
  <si>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</si>
  <si>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</si>
  <si>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</si>
  <si>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</si>
  <si>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</si>
  <si>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</si>
  <si>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</si>
  <si>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</si>
  <si>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</si>
  <si>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</si>
  <si>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</si>
  <si>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</si>
  <si>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</si>
  <si>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</si>
  <si>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</si>
  <si>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</si>
  <si>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</si>
  <si>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</si>
  <si>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</si>
  <si>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</si>
  <si>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</si>
  <si>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</si>
  <si>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</si>
  <si>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</si>
  <si>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</si>
  <si>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</si>
  <si>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</si>
  <si>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</si>
  <si>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</si>
  <si>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</si>
  <si>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</si>
  <si>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</si>
  <si>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</si>
  <si>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</si>
  <si>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</si>
  <si>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</si>
  <si>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</si>
  <si>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</si>
  <si>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</si>
  <si>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</si>
  <si>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</si>
  <si>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</si>
  <si>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</si>
  <si>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</si>
  <si>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</si>
  <si>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</si>
  <si>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</si>
  <si>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</si>
  <si>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</si>
  <si>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</si>
  <si>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</si>
  <si>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</si>
  <si>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</si>
  <si>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</si>
  <si>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</si>
  <si>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</si>
  <si>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</si>
  <si>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</si>
  <si>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</si>
  <si>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</si>
  <si>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</si>
  <si>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</si>
  <si>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</si>
  <si>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</si>
  <si>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</si>
  <si>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</si>
  <si>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</si>
  <si>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</si>
  <si>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</si>
  <si>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</si>
  <si>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</si>
  <si>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</si>
  <si>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</si>
  <si>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</si>
  <si>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</si>
  <si>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</si>
  <si>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</si>
  <si>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</si>
  <si>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</si>
  <si>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</si>
  <si>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</si>
  <si>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</si>
  <si>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</si>
  <si>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</si>
  <si>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</si>
  <si>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</si>
  <si>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</si>
  <si>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</si>
  <si>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</si>
  <si>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</si>
  <si>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</si>
  <si>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</si>
  <si>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</si>
  <si>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</si>
  <si>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</si>
  <si>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</si>
  <si>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</si>
  <si>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</si>
  <si>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</si>
  <si>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</si>
  <si>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</si>
  <si>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</si>
  <si>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</si>
  <si>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</si>
  <si>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</si>
  <si>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</si>
  <si>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</si>
  <si>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</si>
  <si>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</si>
  <si>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</si>
  <si>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</si>
  <si>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</si>
  <si>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</si>
  <si>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</si>
  <si>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</si>
  <si>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</si>
  <si>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</si>
  <si>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</si>
  <si>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</si>
  <si>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</si>
  <si>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</si>
  <si>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</si>
  <si>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</si>
  <si>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</si>
  <si>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</si>
  <si>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</si>
  <si>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</si>
  <si>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</si>
  <si>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</si>
  <si>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</si>
  <si>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</si>
  <si>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</si>
  <si>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</si>
  <si>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</si>
  <si>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</si>
  <si>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</si>
  <si>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</si>
  <si>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</si>
  <si>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</si>
  <si>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</si>
  <si>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</si>
  <si>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</si>
  <si>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</si>
  <si>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</si>
  <si>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</si>
  <si>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</si>
  <si>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</si>
  <si>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</si>
  <si>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</si>
  <si>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</si>
  <si>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</si>
  <si>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</si>
  <si>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</si>
  <si>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</si>
  <si>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</si>
  <si>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</si>
  <si>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</si>
  <si>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</si>
  <si>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</si>
  <si>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</si>
  <si>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</si>
  <si>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</si>
  <si>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</si>
  <si>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</si>
  <si>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</si>
  <si>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</si>
  <si>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</si>
  <si>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</si>
  <si>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</si>
  <si>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</si>
  <si>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</si>
  <si>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</si>
  <si>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</si>
  <si>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</si>
  <si>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</si>
  <si>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</si>
  <si>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</si>
  <si>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</si>
  <si>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</si>
  <si>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</si>
  <si>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</si>
  <si>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</si>
  <si>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</si>
  <si>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</si>
  <si>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</si>
  <si>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</si>
  <si>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</si>
  <si>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</si>
  <si>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</si>
  <si>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</si>
  <si>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</si>
  <si>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</si>
  <si>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</si>
  <si>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</si>
  <si>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</si>
  <si>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</si>
  <si>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</si>
  <si>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</si>
  <si>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</si>
  <si>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</si>
  <si>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</si>
  <si>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</si>
  <si>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</si>
  <si>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</si>
  <si>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</si>
  <si>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</si>
  <si>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</si>
  <si>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</si>
  <si>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</si>
  <si>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</si>
  <si>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</si>
  <si>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</si>
  <si>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</si>
  <si>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</si>
  <si>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</si>
  <si>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</si>
  <si>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</si>
  <si>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</si>
  <si>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</si>
  <si>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</si>
  <si>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</si>
  <si>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</si>
  <si>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</si>
  <si>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</si>
  <si>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</si>
  <si>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</si>
  <si>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</si>
  <si>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</si>
  <si>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</si>
  <si>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</si>
  <si>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</si>
  <si>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</si>
  <si>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</si>
  <si>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</si>
  <si>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</si>
  <si>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</si>
  <si>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</si>
  <si>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</si>
  <si>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</si>
  <si>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</si>
  <si>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</si>
  <si>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</si>
  <si>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</si>
  <si>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</si>
  <si>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</si>
  <si>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</si>
  <si>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</si>
  <si>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</si>
  <si>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</si>
  <si>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</si>
  <si>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</si>
  <si>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</si>
  <si>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</si>
  <si>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</si>
  <si>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</si>
  <si>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</si>
  <si>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</si>
  <si>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</si>
  <si>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</si>
  <si>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</si>
  <si>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</si>
  <si>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</si>
  <si>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</si>
  <si>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</si>
  <si>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</si>
  <si>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</si>
  <si>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</si>
  <si>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</si>
  <si>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</si>
  <si>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</si>
  <si>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</si>
  <si>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</si>
  <si>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</si>
  <si>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</si>
  <si>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</si>
  <si>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</si>
  <si>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</si>
  <si>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</si>
  <si>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</si>
  <si>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</si>
  <si>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</si>
  <si>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</si>
  <si>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</si>
  <si>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</si>
  <si>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</si>
  <si>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</si>
  <si>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</si>
  <si>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</si>
  <si>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</si>
  <si>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</si>
  <si>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</si>
  <si>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</si>
  <si>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</si>
  <si>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</si>
  <si>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</si>
  <si>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</si>
  <si>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</si>
  <si>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</si>
  <si>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</si>
  <si>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</si>
  <si>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</si>
  <si>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</si>
  <si>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</si>
  <si>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</si>
  <si>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</si>
  <si>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</si>
  <si>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</si>
  <si>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</si>
  <si>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</si>
  <si>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</si>
  <si>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</si>
  <si>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</si>
  <si>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</si>
  <si>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</si>
  <si>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</si>
  <si>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</si>
  <si>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</si>
  <si>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</si>
  <si>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</si>
  <si>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</si>
  <si>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</si>
  <si>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</si>
  <si>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</si>
  <si>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</si>
  <si>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</si>
  <si>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</si>
  <si>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</si>
  <si>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</si>
  <si>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</si>
  <si>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</si>
  <si>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</si>
  <si>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</si>
  <si>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</si>
  <si>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</si>
  <si>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</si>
  <si>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</si>
  <si>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</si>
  <si>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</si>
  <si>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</si>
  <si>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</si>
  <si>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</si>
  <si>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</si>
  <si>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</si>
  <si>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</si>
  <si>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</si>
  <si>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</si>
  <si>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</si>
  <si>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</si>
  <si>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</si>
  <si>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</si>
  <si>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</si>
  <si>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</si>
  <si>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</si>
  <si>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</si>
  <si>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</si>
  <si>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</si>
  <si>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</si>
  <si>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</si>
  <si>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</si>
  <si>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</si>
  <si>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</si>
  <si>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</si>
  <si>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</si>
  <si>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</si>
  <si>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</si>
  <si>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</si>
  <si>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</si>
  <si>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</si>
  <si>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</si>
  <si>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</si>
  <si>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</si>
  <si>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</si>
  <si>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</si>
  <si>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</si>
  <si>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</si>
  <si>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</si>
  <si>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</si>
  <si>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</si>
  <si>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</si>
  <si>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</si>
  <si>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</si>
  <si>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</si>
  <si>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</si>
  <si>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</si>
  <si>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</si>
  <si>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</si>
  <si>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</si>
  <si>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</si>
  <si>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</si>
  <si>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</si>
  <si>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</si>
  <si>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</si>
  <si>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</si>
  <si>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</si>
  <si>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</si>
  <si>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</si>
  <si>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</si>
  <si>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</si>
  <si>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</si>
  <si>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</si>
  <si>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</si>
  <si>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</si>
  <si>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</si>
  <si>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</si>
  <si>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</si>
  <si>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</si>
  <si>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</si>
  <si>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</si>
  <si>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</si>
  <si>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</si>
  <si>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</si>
  <si>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</si>
  <si>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</si>
  <si>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</si>
  <si>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</si>
  <si>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</si>
  <si>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</si>
  <si>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</si>
  <si>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</si>
  <si>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</si>
  <si>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</si>
  <si>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</si>
  <si>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</si>
  <si>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</si>
  <si>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</si>
  <si>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</si>
  <si>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</si>
  <si>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</si>
  <si>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</si>
  <si>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</si>
  <si>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</si>
  <si>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</si>
  <si>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</si>
  <si>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</si>
  <si>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</si>
  <si>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</si>
  <si>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</si>
  <si>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</si>
  <si>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</si>
  <si>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</si>
  <si>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</si>
  <si>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</si>
  <si>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</si>
  <si>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</si>
  <si>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</si>
  <si>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</si>
  <si>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</si>
  <si>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</si>
  <si>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</si>
  <si>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</si>
  <si>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</si>
  <si>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</si>
  <si>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</si>
  <si>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</si>
  <si>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</si>
  <si>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</si>
  <si>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</si>
  <si>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</si>
  <si>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</si>
  <si>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</si>
  <si>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</si>
  <si>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</si>
  <si>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</si>
  <si>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</si>
  <si>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</si>
  <si>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</si>
  <si>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</si>
  <si>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</si>
  <si>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</si>
  <si>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</si>
  <si>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</si>
  <si>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</si>
  <si>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</si>
  <si>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</si>
  <si>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</si>
  <si>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</si>
  <si>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</si>
  <si>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</si>
  <si>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</si>
  <si>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</si>
  <si>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</si>
  <si>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</si>
  <si>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</si>
  <si>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</si>
  <si>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</si>
  <si>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</si>
  <si>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</si>
  <si>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</si>
  <si>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</si>
  <si>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</si>
  <si>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</si>
  <si>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</si>
  <si>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</si>
  <si>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</si>
  <si>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</si>
  <si>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</si>
  <si>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</si>
  <si>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</si>
  <si>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</si>
  <si>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</si>
  <si>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</si>
  <si>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</si>
  <si>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</si>
  <si>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</si>
  <si>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</si>
  <si>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</si>
  <si>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</si>
  <si>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</si>
  <si>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</si>
  <si>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</si>
  <si>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</si>
  <si>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</si>
  <si>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</si>
  <si>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</si>
  <si>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</si>
  <si>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</si>
  <si>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</si>
  <si>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</si>
  <si>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</si>
  <si>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</si>
  <si>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</si>
  <si>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</si>
  <si>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</si>
  <si>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</si>
  <si>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</si>
  <si>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</si>
  <si>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</si>
  <si>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</si>
  <si>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</si>
  <si>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</si>
  <si>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</si>
  <si>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</si>
  <si>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</si>
  <si>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</si>
  <si>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</si>
  <si>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</si>
  <si>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</si>
  <si>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</si>
  <si>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</si>
  <si>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</si>
  <si>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</si>
  <si>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</si>
  <si>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</si>
  <si>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</si>
  <si>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</si>
  <si>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</si>
  <si>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</si>
  <si>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</si>
  <si>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</si>
  <si>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</si>
  <si>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</si>
  <si>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</si>
  <si>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</si>
  <si>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</si>
  <si>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</si>
  <si>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</si>
  <si>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</si>
  <si>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</si>
  <si>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</si>
  <si>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</si>
  <si>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</si>
  <si>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</si>
  <si>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</si>
  <si>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</si>
  <si>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</si>
  <si>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</si>
  <si>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</si>
  <si>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</si>
  <si>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</si>
  <si>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</si>
  <si>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</si>
  <si>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</si>
  <si>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</si>
  <si>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</si>
  <si>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</si>
  <si>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</si>
  <si>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</si>
  <si>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</si>
  <si>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</si>
  <si>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</si>
  <si>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</si>
  <si>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</si>
  <si>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</si>
  <si>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</si>
  <si>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</si>
  <si>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</si>
  <si>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</si>
  <si>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</si>
  <si>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</si>
  <si>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</si>
  <si>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</si>
  <si>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</si>
  <si>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</si>
  <si>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</si>
  <si>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</si>
  <si>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</si>
  <si>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</si>
  <si>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</si>
  <si>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</si>
  <si>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</si>
  <si>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</si>
  <si>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</si>
  <si>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</si>
  <si>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</si>
  <si>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</si>
  <si>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</si>
  <si>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</si>
  <si>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</si>
  <si>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</si>
  <si>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</si>
  <si>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</si>
  <si>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</si>
  <si>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</si>
  <si>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</si>
  <si>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</si>
  <si>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</si>
  <si>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</si>
  <si>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</si>
  <si>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</si>
  <si>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</si>
  <si>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</si>
  <si>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</si>
  <si>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</si>
  <si>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</si>
  <si>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</si>
  <si>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</si>
  <si>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</si>
  <si>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</si>
  <si>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</si>
  <si>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</si>
  <si>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</si>
  <si>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</si>
  <si>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</si>
  <si>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</si>
  <si>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</si>
  <si>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</si>
  <si>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</si>
  <si>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</si>
  <si>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</si>
  <si>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</si>
  <si>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</si>
  <si>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</si>
  <si>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</si>
  <si>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</si>
  <si>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</si>
  <si>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</si>
  <si>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</si>
  <si>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</si>
  <si>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</si>
  <si>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</si>
  <si>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</si>
  <si>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</si>
  <si>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</si>
  <si>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</si>
  <si>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</si>
  <si>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</si>
  <si>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</si>
  <si>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</si>
  <si>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</si>
  <si>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</si>
  <si>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</si>
  <si>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</si>
  <si>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</si>
  <si>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</si>
  <si>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</si>
  <si>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</si>
  <si>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</si>
  <si>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</si>
  <si>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</si>
  <si>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</si>
  <si>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</si>
  <si>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</si>
  <si>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</si>
  <si>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</si>
  <si>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</si>
  <si>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</si>
  <si>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</si>
  <si>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</si>
  <si>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</si>
  <si>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</si>
  <si>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</si>
  <si>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</si>
  <si>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</si>
  <si>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</si>
  <si>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</si>
  <si>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</si>
  <si>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</si>
  <si>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</si>
  <si>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</si>
  <si>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</si>
  <si>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</si>
  <si>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</si>
  <si>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</si>
  <si>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</si>
  <si>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</si>
  <si>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</si>
  <si>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</si>
  <si>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</si>
  <si>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</si>
  <si>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</si>
  <si>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</si>
  <si>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</si>
  <si>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</si>
  <si>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</si>
  <si>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</si>
  <si>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</si>
  <si>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</si>
  <si>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</si>
  <si>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</si>
  <si>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</si>
  <si>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</si>
  <si>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</si>
  <si>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</si>
  <si>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</si>
  <si>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</si>
  <si>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</si>
  <si>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</si>
  <si>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</si>
  <si>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</si>
  <si>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</si>
  <si>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</si>
  <si>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</si>
  <si>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</si>
  <si>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</si>
  <si>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</si>
  <si>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</si>
  <si>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</si>
  <si>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</si>
  <si>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</si>
  <si>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</si>
  <si>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</si>
  <si>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</si>
  <si>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</si>
  <si>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</si>
  <si>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</si>
  <si>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</si>
  <si>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</si>
  <si>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</si>
  <si>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</si>
  <si>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</si>
  <si>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</si>
  <si>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</si>
  <si>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</si>
  <si>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</si>
  <si>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</si>
  <si>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</si>
  <si>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</si>
  <si>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</si>
  <si>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</si>
  <si>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</si>
  <si>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</si>
  <si>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</si>
  <si>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</si>
  <si>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</si>
  <si>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</si>
  <si>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</si>
  <si>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</si>
  <si>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</si>
  <si>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</si>
  <si>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</si>
  <si>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</si>
  <si>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</si>
  <si>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</si>
  <si>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</si>
  <si>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</si>
  <si>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</si>
  <si>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</si>
  <si>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</si>
  <si>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</si>
  <si>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</si>
  <si>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</si>
  <si>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</si>
  <si>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</si>
  <si>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</si>
  <si>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</si>
  <si>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</si>
  <si>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</si>
  <si>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</si>
  <si>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</si>
  <si>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</si>
  <si>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</si>
  <si>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</si>
  <si>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</si>
  <si>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</si>
  <si>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</si>
  <si>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</si>
  <si>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</si>
  <si>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</si>
  <si>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</si>
  <si>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</si>
  <si>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</si>
  <si>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</si>
  <si>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</si>
  <si>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</si>
  <si>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</si>
  <si>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</si>
  <si>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</si>
  <si>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</si>
  <si>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</si>
  <si>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</si>
  <si>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</si>
  <si>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</si>
  <si>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</si>
  <si>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</si>
  <si>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</si>
  <si>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</si>
  <si>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</si>
  <si>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</si>
  <si>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</si>
  <si>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</si>
  <si>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</si>
  <si>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</si>
  <si>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</si>
  <si>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</si>
  <si>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</si>
  <si>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</si>
  <si>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</si>
  <si>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</si>
  <si>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</si>
  <si>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</si>
  <si>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</si>
  <si>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</si>
  <si>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</si>
  <si>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</si>
  <si>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</si>
  <si>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</si>
  <si>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</si>
  <si>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</si>
  <si>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</si>
  <si>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</si>
  <si>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</si>
  <si>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</si>
  <si>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</si>
  <si>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</si>
  <si>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</si>
  <si>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</si>
  <si>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</si>
  <si>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</si>
  <si>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</si>
  <si>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</si>
  <si>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</si>
  <si>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</si>
  <si>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</si>
  <si>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</si>
  <si>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</si>
  <si>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</si>
  <si>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</si>
  <si>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</si>
  <si>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</si>
  <si>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</si>
  <si>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</si>
  <si>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</si>
  <si>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</si>
  <si>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</si>
  <si>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</si>
  <si>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</si>
  <si>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</si>
  <si>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</si>
  <si>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</si>
  <si>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</si>
  <si>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</si>
  <si>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</si>
  <si>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</si>
  <si>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</si>
  <si>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</si>
  <si>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</si>
  <si>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</si>
  <si>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</si>
  <si>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</si>
  <si>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</si>
  <si>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</si>
  <si>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</si>
  <si>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</si>
  <si>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</si>
  <si>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</si>
  <si>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</si>
  <si>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</si>
  <si>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</si>
  <si>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</si>
  <si>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</si>
  <si>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</si>
  <si>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</si>
  <si>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</si>
  <si>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</si>
  <si>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</si>
  <si>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</si>
  <si>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</si>
  <si>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</si>
  <si>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</si>
  <si>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</si>
  <si>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</si>
  <si>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</si>
  <si>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</si>
  <si>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</si>
  <si>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</si>
  <si>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</si>
  <si>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</si>
  <si>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</si>
  <si>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</si>
  <si>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</si>
  <si>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</si>
  <si>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</si>
  <si>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</si>
  <si>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</si>
  <si>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</si>
  <si>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</si>
  <si>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</si>
  <si>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</si>
  <si>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</si>
  <si>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</si>
  <si>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</si>
  <si>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</si>
  <si>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</si>
  <si>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</si>
  <si>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</si>
  <si>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</si>
  <si>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</si>
  <si>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</si>
  <si>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</si>
  <si>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</si>
  <si>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</si>
  <si>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</si>
  <si>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</si>
  <si>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</si>
  <si>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</si>
  <si>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</si>
  <si>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</si>
  <si>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</si>
  <si>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</si>
  <si>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</si>
  <si>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</si>
  <si>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</si>
  <si>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</si>
  <si>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</si>
  <si>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</si>
  <si>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</si>
  <si>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</si>
  <si>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</si>
  <si>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</si>
  <si>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</si>
  <si>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</si>
  <si>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</si>
  <si>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</si>
  <si>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</si>
  <si>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</si>
  <si>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</si>
  <si>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</si>
  <si>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</si>
  <si>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</si>
  <si>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</si>
  <si>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</si>
  <si>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</si>
  <si>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</si>
  <si>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</si>
  <si>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</si>
  <si>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</si>
  <si>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</si>
  <si>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</si>
  <si>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</si>
  <si>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</si>
  <si>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</si>
  <si>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</si>
  <si>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</si>
  <si>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</si>
  <si>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</si>
  <si>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</si>
  <si>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</si>
  <si>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</si>
  <si>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</si>
  <si>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</si>
  <si>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</si>
  <si>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</si>
  <si>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</si>
  <si>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</si>
  <si>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</si>
  <si>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</si>
  <si>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</si>
  <si>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</si>
  <si>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</si>
  <si>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</si>
  <si>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</si>
  <si>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</si>
  <si>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</si>
  <si>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</si>
  <si>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</si>
  <si>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</si>
  <si>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</si>
  <si>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</si>
  <si>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</si>
  <si>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</si>
  <si>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</si>
  <si>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</si>
  <si>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</si>
  <si>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</si>
  <si>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</si>
  <si>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</si>
  <si>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</si>
  <si>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</si>
  <si>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</si>
  <si>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</si>
  <si>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</si>
  <si>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</si>
  <si>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</si>
  <si>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</si>
  <si>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</si>
  <si>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</si>
  <si>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</si>
  <si>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</si>
  <si>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</si>
  <si>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</si>
  <si>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</si>
  <si>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</si>
  <si>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</si>
  <si>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</si>
  <si>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</si>
  <si>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</si>
  <si>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</si>
  <si>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</si>
  <si>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</si>
  <si>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</si>
  <si>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</si>
  <si>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</si>
  <si>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</si>
  <si>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</si>
  <si>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</si>
  <si>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</si>
  <si>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</si>
  <si>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</si>
  <si>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</si>
  <si>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</si>
  <si>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</si>
  <si>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</si>
  <si>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</si>
  <si>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</si>
  <si>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</si>
  <si>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</si>
  <si>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</si>
  <si>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</si>
  <si>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</si>
  <si>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</si>
  <si>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</si>
  <si>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</si>
  <si>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</si>
  <si>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</si>
  <si>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</si>
  <si>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</si>
  <si>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</si>
  <si>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</si>
  <si>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</si>
  <si>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</si>
  <si>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</si>
  <si>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</si>
  <si>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</si>
  <si>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</si>
  <si>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</si>
  <si>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</si>
  <si>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</si>
  <si>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</si>
  <si>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</si>
  <si>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</si>
  <si>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</si>
  <si>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</si>
  <si>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</si>
  <si>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</si>
  <si>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</si>
  <si>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</si>
  <si>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</si>
  <si>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</si>
  <si>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</si>
  <si>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</si>
  <si>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</si>
  <si>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</si>
  <si>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</si>
  <si>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</si>
  <si>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</si>
  <si>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</si>
  <si>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</si>
  <si>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</si>
  <si>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</si>
  <si>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</si>
  <si>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</si>
  <si>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</si>
  <si>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</si>
  <si>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</si>
  <si>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</si>
  <si>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</si>
  <si>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</si>
  <si>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</si>
  <si>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</si>
  <si>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</si>
  <si>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</si>
  <si>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</si>
  <si>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</si>
  <si>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</si>
  <si>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</si>
  <si>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</si>
  <si>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</si>
  <si>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</si>
  <si>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</si>
  <si>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</si>
  <si>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</si>
  <si>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</si>
  <si>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</si>
  <si>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</si>
  <si>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</si>
  <si>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</si>
  <si>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</si>
  <si>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</si>
  <si>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</si>
  <si>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</si>
  <si>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</si>
  <si>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</si>
  <si>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</si>
  <si>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</si>
  <si>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</si>
  <si>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</si>
  <si>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</si>
  <si>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</si>
  <si>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</si>
  <si>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</si>
  <si>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</si>
  <si>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</si>
  <si>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</si>
  <si>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</si>
  <si>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</si>
  <si>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</si>
  <si>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</si>
  <si>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</si>
  <si>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</si>
  <si>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</si>
  <si>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</si>
  <si>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</si>
  <si>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</si>
  <si>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</si>
  <si>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</si>
  <si>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</si>
  <si>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</si>
  <si>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</si>
  <si>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</si>
  <si>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</si>
  <si>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</si>
  <si>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</si>
  <si>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</si>
  <si>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</si>
  <si>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</si>
  <si>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</si>
  <si>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</si>
  <si>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</si>
  <si>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</si>
  <si>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</si>
  <si>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</si>
  <si>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</si>
  <si>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</si>
  <si>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</si>
  <si>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</si>
  <si>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</si>
  <si>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</si>
  <si>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</si>
  <si>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</si>
  <si>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</si>
  <si>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</si>
  <si>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</si>
  <si>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</si>
  <si>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</si>
  <si>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</si>
  <si>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</si>
  <si>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</si>
  <si>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</si>
  <si>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</si>
  <si>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</si>
  <si>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</si>
  <si>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</si>
  <si>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</si>
  <si>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</si>
  <si>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</si>
  <si>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</si>
  <si>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</si>
  <si>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</si>
  <si>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</si>
  <si>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</si>
  <si>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</si>
  <si>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</si>
  <si>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</si>
  <si>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</si>
  <si>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</si>
  <si>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</si>
  <si>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</si>
  <si>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</si>
  <si>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</si>
  <si>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</si>
  <si>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</si>
  <si>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</si>
  <si>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</si>
  <si>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</si>
  <si>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</si>
  <si>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</si>
  <si>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</si>
  <si>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</si>
  <si>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</si>
  <si>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</si>
  <si>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</si>
  <si>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</si>
  <si>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</si>
  <si>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</si>
  <si>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</si>
  <si>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</si>
  <si>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</si>
  <si>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</si>
  <si>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</si>
  <si>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</si>
  <si>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</si>
  <si>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</si>
  <si>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</si>
  <si>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</si>
  <si>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</si>
  <si>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</si>
  <si>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</si>
  <si>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</si>
  <si>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</si>
  <si>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</si>
  <si>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</si>
  <si>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</si>
  <si>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</si>
  <si>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</si>
  <si>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</si>
  <si>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</si>
  <si>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</si>
  <si>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</si>
  <si>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</si>
  <si>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</si>
  <si>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</si>
  <si>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</si>
  <si>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</si>
  <si>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</si>
  <si>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</si>
  <si>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</si>
  <si>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</si>
  <si>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</si>
  <si>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</si>
  <si>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</si>
  <si>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</si>
  <si>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</si>
  <si>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</si>
  <si>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</si>
  <si>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</si>
  <si>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</si>
  <si>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</si>
  <si>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</si>
  <si>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</si>
  <si>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</si>
  <si>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</si>
  <si>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</si>
  <si>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</si>
  <si>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</si>
  <si>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</si>
  <si>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</si>
  <si>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</si>
  <si>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</si>
  <si>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</si>
  <si>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</si>
  <si>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</si>
  <si>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</si>
  <si>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</si>
  <si>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</si>
  <si>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</si>
  <si>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</si>
  <si>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</si>
  <si>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</si>
  <si>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</si>
  <si>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</si>
  <si>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</si>
  <si>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</si>
  <si>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</si>
  <si>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</si>
  <si>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</si>
  <si>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</si>
  <si>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</si>
  <si>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</si>
  <si>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</si>
  <si>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</si>
  <si>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</si>
  <si>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</si>
  <si>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</si>
  <si>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</si>
  <si>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</si>
  <si>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</si>
  <si>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</si>
  <si>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</si>
  <si>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</si>
  <si>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</si>
  <si>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</si>
  <si>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</si>
  <si>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</si>
  <si>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</si>
  <si>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</si>
  <si>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</si>
  <si>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</si>
  <si>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</si>
  <si>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</si>
  <si>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</si>
  <si>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</si>
  <si>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</si>
  <si>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</si>
  <si>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</si>
  <si>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</si>
  <si>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</si>
  <si>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</si>
  <si>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</si>
  <si>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</si>
  <si>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</si>
  <si>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</si>
  <si>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</si>
  <si>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</si>
  <si>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</si>
  <si>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</si>
  <si>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</si>
  <si>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</si>
  <si>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</si>
  <si>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</si>
  <si>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</si>
  <si>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</si>
  <si>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</si>
  <si>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</si>
  <si>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</si>
  <si>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</si>
  <si>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</si>
  <si>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</si>
  <si>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</si>
  <si>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</si>
  <si>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</si>
  <si>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</si>
  <si>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</si>
  <si>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</si>
  <si>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</si>
  <si>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</si>
  <si>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</si>
  <si>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</si>
  <si>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</si>
  <si>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</si>
  <si>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</si>
  <si>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</si>
  <si>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</si>
  <si>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</si>
  <si>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</si>
  <si>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</si>
  <si>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</si>
  <si>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</si>
  <si>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</si>
  <si>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</si>
  <si>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</si>
  <si>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</si>
  <si>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</si>
  <si>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</si>
  <si>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</si>
  <si>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</si>
  <si>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</si>
  <si>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</si>
  <si>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</si>
  <si>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</si>
  <si>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</si>
  <si>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</si>
  <si>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</si>
  <si>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</si>
  <si>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</si>
  <si>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</si>
  <si>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</si>
  <si>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</si>
  <si>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</si>
  <si>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</si>
  <si>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</si>
  <si>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</si>
  <si>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</si>
  <si>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</si>
  <si>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</si>
  <si>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</si>
  <si>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</si>
  <si>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</si>
  <si>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</si>
  <si>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</si>
  <si>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</si>
  <si>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</si>
  <si>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</si>
  <si>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</si>
  <si>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</si>
  <si>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</si>
  <si>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</si>
  <si>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</si>
  <si>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</si>
  <si>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</si>
  <si>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</si>
  <si>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</si>
  <si>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</si>
  <si>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</si>
  <si>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</si>
  <si>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</si>
  <si>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</si>
  <si>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</si>
  <si>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</si>
  <si>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</si>
  <si>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</si>
  <si>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</si>
  <si>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</si>
  <si>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</si>
  <si>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</si>
  <si>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</si>
  <si>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</si>
  <si>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</si>
  <si>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</si>
  <si>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</si>
  <si>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</si>
  <si>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</si>
  <si>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</si>
  <si>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</si>
  <si>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</si>
  <si>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</si>
  <si>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</si>
  <si>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</si>
  <si>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</si>
  <si>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</si>
  <si>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</si>
  <si>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</si>
  <si>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</si>
  <si>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</si>
  <si>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</si>
  <si>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</si>
  <si>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</si>
  <si>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</si>
  <si>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</si>
  <si>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</si>
  <si>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</si>
  <si>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</si>
  <si>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</si>
  <si>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</si>
  <si>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</si>
  <si>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</si>
  <si>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</si>
  <si>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</si>
  <si>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</si>
  <si>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</si>
  <si>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</si>
  <si>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</si>
  <si>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</si>
  <si>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</si>
  <si>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</si>
  <si>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</si>
  <si>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</si>
  <si>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</si>
  <si>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</si>
  <si>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</si>
  <si>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</si>
  <si>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</si>
  <si>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</si>
  <si>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</si>
  <si>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</si>
  <si>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</si>
  <si>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</si>
  <si>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</si>
  <si>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</si>
  <si>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</si>
  <si>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</si>
  <si>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</si>
  <si>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</si>
  <si>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</si>
  <si>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</si>
  <si>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</si>
  <si>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</si>
  <si>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</si>
  <si>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</si>
  <si>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</si>
  <si>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</si>
  <si>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</si>
  <si>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</si>
  <si>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</si>
  <si>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</si>
  <si>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</si>
  <si>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</si>
  <si>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</si>
  <si>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</si>
  <si>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</si>
  <si>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</si>
  <si>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</si>
  <si>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</si>
  <si>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</si>
  <si>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</si>
  <si>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</si>
  <si>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</si>
  <si>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</si>
  <si>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</si>
  <si>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</si>
  <si>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</si>
  <si>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</si>
  <si>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</si>
  <si>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</si>
  <si>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</si>
  <si>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</si>
  <si>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</si>
  <si>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</si>
  <si>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</si>
  <si>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</si>
  <si>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</si>
  <si>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</si>
  <si>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</si>
  <si>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</si>
  <si>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</si>
  <si>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</si>
  <si>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</si>
  <si>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</si>
  <si>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</si>
  <si>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</si>
  <si>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</si>
  <si>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</si>
  <si>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</si>
  <si>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</si>
  <si>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</si>
  <si>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</si>
  <si>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</si>
  <si>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</si>
  <si>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</si>
  <si>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</si>
  <si>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</si>
  <si>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</si>
  <si>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</si>
  <si>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</si>
  <si>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</si>
  <si>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</si>
  <si>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</si>
  <si>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</si>
  <si>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</si>
  <si>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</si>
  <si>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</si>
  <si>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</si>
  <si>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</si>
  <si>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</si>
  <si>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</si>
  <si>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</si>
  <si>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</si>
  <si>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</si>
  <si>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</si>
  <si>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</si>
  <si>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</si>
  <si>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</si>
  <si>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</si>
  <si>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</si>
  <si>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</si>
  <si>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</si>
  <si>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</si>
  <si>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</si>
  <si>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</si>
  <si>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</si>
  <si>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</si>
  <si>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</si>
  <si>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</si>
  <si>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</si>
  <si>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</si>
  <si>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</si>
  <si>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</si>
  <si>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</si>
  <si>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</si>
  <si>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</si>
  <si>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</si>
  <si>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</si>
  <si>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</si>
  <si>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</si>
  <si>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</si>
  <si>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</si>
  <si>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</si>
  <si>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</si>
  <si>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</si>
  <si>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</si>
  <si>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</si>
  <si>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</si>
  <si>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</si>
  <si>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</si>
  <si>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</si>
  <si>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</si>
  <si>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</si>
  <si>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</si>
  <si>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</si>
  <si>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</si>
  <si>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</si>
  <si>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</si>
  <si>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</si>
  <si>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</si>
  <si>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</si>
  <si>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</si>
  <si>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</si>
  <si>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</si>
  <si>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</si>
  <si>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</si>
  <si>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</si>
  <si>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</si>
  <si>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</si>
  <si>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</si>
  <si>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</si>
  <si>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</si>
  <si>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</si>
  <si>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</si>
  <si>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</si>
  <si>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</si>
  <si>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</si>
  <si>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</si>
  <si>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</si>
  <si>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</si>
  <si>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</si>
  <si>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</si>
  <si>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</si>
  <si>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</si>
  <si>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</si>
  <si>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</si>
  <si>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</si>
  <si>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</si>
  <si>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</si>
  <si>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</si>
  <si>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</si>
  <si>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</si>
  <si>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</si>
  <si>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</si>
  <si>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</si>
  <si>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</si>
  <si>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</si>
  <si>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</si>
  <si>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</si>
  <si>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</si>
  <si>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</si>
  <si>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</si>
  <si>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</si>
  <si>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</si>
  <si>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</si>
  <si>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</si>
  <si>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</si>
  <si>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</si>
  <si>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</si>
  <si>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</si>
  <si>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</si>
  <si>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</si>
  <si>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</si>
  <si>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</si>
  <si>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</si>
  <si>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</si>
  <si>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</si>
  <si>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</si>
  <si>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</si>
  <si>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</si>
  <si>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</si>
  <si>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</si>
  <si>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</si>
  <si>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</si>
  <si>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</si>
  <si>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</si>
  <si>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</si>
  <si>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</si>
  <si>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</si>
  <si>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</si>
  <si>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</si>
  <si>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</si>
  <si>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</si>
  <si>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</si>
  <si>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</si>
  <si>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</si>
  <si>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</si>
  <si>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</si>
  <si>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</si>
  <si>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</si>
  <si>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</si>
  <si>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</si>
  <si>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</si>
  <si>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</si>
  <si>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</si>
  <si>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</si>
  <si>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</si>
  <si>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</si>
  <si>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</si>
  <si>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</si>
  <si>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</si>
  <si>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</si>
  <si>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</si>
  <si>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</si>
  <si>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</si>
  <si>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</si>
  <si>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</si>
  <si>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</si>
  <si>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</si>
  <si>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</si>
  <si>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</si>
  <si>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</si>
  <si>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</si>
  <si>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</si>
  <si>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</si>
  <si>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</si>
  <si>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</si>
  <si>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</si>
  <si>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</si>
  <si>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</si>
  <si>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</si>
  <si>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</si>
  <si>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</si>
  <si>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</si>
  <si>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</si>
  <si>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</si>
  <si>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</si>
  <si>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</si>
  <si>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</si>
  <si>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</si>
  <si>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</si>
  <si>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</si>
  <si>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</si>
  <si>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</si>
  <si>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</si>
  <si>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</si>
  <si>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</si>
  <si>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</si>
  <si>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</si>
  <si>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</si>
  <si>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</si>
  <si>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</si>
  <si>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</si>
  <si>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</si>
  <si>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</si>
  <si>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</si>
  <si>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</si>
  <si>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</si>
  <si>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</si>
  <si>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</si>
  <si>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</si>
  <si>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</si>
  <si>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</si>
  <si>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</si>
  <si>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</si>
  <si>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</si>
  <si>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</si>
  <si>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</si>
  <si>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</si>
  <si>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</si>
  <si>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</si>
  <si>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</si>
  <si>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</si>
  <si>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</si>
  <si>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</si>
  <si>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</si>
  <si>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</si>
  <si>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</si>
  <si>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</si>
  <si>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</si>
  <si>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</si>
  <si>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</si>
  <si>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</si>
  <si>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</si>
  <si>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</si>
  <si>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</si>
  <si>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</si>
  <si>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</si>
  <si>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</si>
  <si>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</si>
  <si>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</si>
  <si>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</si>
  <si>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</si>
  <si>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</si>
  <si>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</si>
  <si>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</si>
  <si>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</si>
  <si>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</si>
  <si>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</si>
  <si>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</si>
  <si>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</si>
  <si>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</si>
  <si>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</si>
  <si>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</si>
  <si>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</si>
  <si>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</si>
  <si>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</si>
  <si>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</si>
  <si>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</si>
  <si>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</si>
  <si>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</si>
  <si>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</si>
  <si>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</si>
  <si>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</si>
  <si>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</si>
  <si>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</si>
  <si>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</si>
  <si>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</si>
  <si>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</si>
  <si>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</si>
  <si>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</si>
  <si>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</si>
  <si>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</si>
  <si>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</si>
  <si>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</si>
  <si>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</si>
  <si>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</si>
  <si>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</si>
  <si>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</si>
  <si>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</si>
  <si>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</si>
  <si>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</si>
  <si>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</si>
  <si>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</si>
  <si>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</si>
  <si>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</si>
  <si>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</si>
  <si>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</si>
  <si>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</si>
  <si>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</si>
  <si>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</si>
  <si>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</si>
  <si>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</si>
  <si>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</si>
  <si>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</si>
  <si>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</si>
  <si>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</si>
  <si>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</si>
  <si>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</si>
  <si>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</si>
  <si>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</si>
  <si>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</si>
  <si>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</si>
  <si>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</si>
  <si>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</si>
  <si>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</si>
  <si>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</si>
  <si>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</si>
  <si>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</si>
  <si>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</si>
  <si>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</si>
  <si>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</si>
  <si>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</si>
  <si>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</si>
  <si>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</si>
  <si>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</si>
  <si>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</si>
  <si>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</si>
  <si>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</si>
  <si>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</si>
  <si>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</si>
  <si>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</si>
  <si>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</si>
  <si>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</si>
  <si>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</si>
  <si>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</si>
  <si>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</si>
  <si>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</si>
  <si>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</si>
  <si>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</si>
  <si>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</si>
  <si>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</si>
  <si>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</si>
  <si>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</si>
  <si>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</si>
  <si>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</si>
  <si>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</si>
  <si>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</si>
  <si>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</si>
  <si>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</si>
  <si>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</si>
  <si>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</si>
  <si>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</si>
  <si>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</si>
  <si>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</si>
  <si>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</si>
  <si>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</si>
  <si>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</si>
  <si>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</si>
  <si>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</si>
  <si>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</si>
  <si>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</si>
  <si>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</si>
  <si>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</si>
  <si>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</si>
  <si>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</si>
  <si>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</si>
  <si>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</si>
  <si>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</si>
  <si>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</si>
  <si>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</si>
  <si>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</si>
  <si>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</si>
  <si>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</si>
  <si>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</si>
  <si>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</si>
  <si>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</si>
  <si>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</si>
  <si>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</si>
  <si>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</si>
  <si>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</si>
  <si>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</si>
  <si>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</si>
  <si>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</si>
  <si>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</si>
  <si>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</si>
  <si>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</si>
  <si>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</si>
  <si>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</si>
  <si>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</si>
  <si>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</si>
  <si>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</si>
  <si>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</si>
  <si>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</si>
  <si>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</si>
  <si>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</si>
  <si>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</si>
  <si>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</si>
  <si>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</si>
  <si>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</si>
  <si>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</si>
  <si>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</si>
  <si>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</si>
  <si>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</si>
  <si>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</si>
  <si>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</si>
  <si>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</si>
  <si>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</si>
  <si>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</si>
  <si>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</si>
  <si>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</si>
  <si>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</si>
  <si>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</si>
  <si>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</si>
  <si>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</si>
  <si>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</si>
  <si>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</si>
  <si>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</si>
  <si>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</si>
  <si>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</si>
  <si>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</si>
  <si>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</si>
  <si>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</si>
  <si>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</si>
  <si>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</si>
  <si>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</si>
  <si>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</si>
  <si>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</si>
  <si>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</si>
  <si>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</si>
  <si>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</si>
  <si>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</si>
  <si>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</si>
  <si>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</si>
  <si>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</si>
  <si>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</si>
  <si>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</si>
  <si>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</si>
  <si>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</si>
  <si>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</si>
  <si>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</si>
  <si>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</si>
  <si>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</si>
  <si>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</si>
  <si>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</si>
  <si>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</si>
  <si>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</si>
  <si>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</si>
  <si>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</si>
  <si>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</si>
  <si>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</si>
  <si>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</si>
  <si>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</si>
  <si>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</si>
  <si>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</si>
  <si>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</si>
  <si>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</si>
  <si>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</si>
  <si>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</si>
  <si>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</si>
  <si>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</si>
  <si>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</si>
  <si>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</si>
  <si>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</si>
  <si>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</si>
  <si>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</si>
  <si>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</si>
  <si>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</si>
  <si>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</si>
  <si>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</si>
  <si>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</si>
  <si>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</si>
  <si>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</si>
  <si>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</si>
  <si>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</si>
  <si>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</si>
  <si>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</si>
  <si>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</si>
  <si>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</si>
  <si>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</si>
  <si>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</si>
  <si>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</si>
  <si>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</si>
  <si>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</si>
  <si>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</si>
  <si>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</si>
  <si>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</si>
  <si>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</si>
  <si>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</si>
  <si>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</si>
  <si>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</si>
  <si>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</si>
  <si>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</si>
  <si>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</si>
  <si>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</si>
  <si>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</si>
  <si>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</si>
  <si>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</si>
  <si>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</si>
  <si>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</si>
  <si>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</si>
  <si>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</si>
  <si>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</si>
  <si>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</si>
  <si>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</si>
  <si>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</si>
  <si>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</si>
  <si>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</si>
  <si>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</si>
  <si>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</si>
  <si>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</si>
  <si>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</si>
  <si>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</si>
  <si>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</si>
  <si>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</si>
  <si>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</si>
  <si>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</si>
  <si>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</si>
  <si>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</si>
  <si>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</si>
  <si>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</si>
  <si>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</si>
  <si>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</si>
  <si>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</si>
  <si>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</si>
  <si>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</si>
  <si>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</si>
  <si>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</si>
  <si>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</si>
  <si>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</si>
  <si>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</si>
  <si>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</si>
  <si>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</si>
  <si>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</si>
  <si>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</si>
  <si>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</si>
  <si>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</si>
  <si>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</si>
  <si>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</si>
  <si>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</si>
  <si>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</si>
  <si>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</si>
  <si>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</si>
  <si>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</si>
  <si>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</si>
  <si>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</si>
  <si>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</si>
  <si>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</si>
  <si>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</si>
  <si>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</si>
  <si>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</si>
  <si>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</si>
  <si>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</si>
  <si>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</si>
  <si>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</si>
  <si>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</si>
  <si>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</si>
  <si>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</si>
  <si>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</si>
  <si>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</si>
  <si>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</si>
  <si>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</si>
  <si>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</si>
  <si>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</si>
  <si>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</si>
  <si>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</si>
  <si>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</si>
  <si>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</si>
  <si>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</si>
  <si>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</si>
  <si>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</si>
  <si>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</si>
  <si>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</si>
  <si>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</si>
  <si>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</si>
  <si>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</si>
  <si>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</si>
  <si>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</si>
  <si>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</si>
  <si>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</si>
  <si>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</si>
  <si>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</si>
  <si>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</si>
  <si>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</si>
  <si>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</si>
  <si>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</si>
  <si>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</si>
  <si>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</si>
  <si>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</si>
  <si>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</si>
  <si>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</si>
  <si>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</si>
  <si>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</si>
  <si>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</si>
  <si>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</si>
  <si>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</si>
  <si>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</si>
  <si>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</si>
  <si>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</si>
  <si>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</si>
  <si>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</si>
  <si>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</si>
  <si>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</si>
  <si>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</si>
  <si>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</si>
  <si>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</si>
  <si>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</si>
  <si>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</si>
  <si>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</si>
  <si>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</si>
  <si>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</si>
  <si>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</si>
  <si>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</si>
  <si>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</si>
  <si>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</si>
  <si>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</si>
  <si>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</si>
  <si>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</si>
  <si>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</si>
  <si>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</si>
  <si>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</si>
  <si>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</si>
  <si>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</si>
  <si>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</si>
  <si>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</si>
  <si>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</si>
  <si>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</si>
  <si>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</si>
  <si>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</si>
  <si>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</si>
  <si>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</si>
  <si>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</si>
  <si>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</si>
  <si>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</si>
  <si>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</si>
  <si>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</si>
  <si>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</si>
  <si>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</si>
  <si>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</si>
  <si>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</si>
  <si>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</si>
  <si>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</si>
  <si>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</si>
  <si>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</si>
  <si>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</si>
  <si>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</si>
  <si>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</si>
  <si>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</si>
  <si>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</si>
  <si>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</si>
  <si>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</si>
  <si>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</si>
  <si>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</si>
  <si>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</si>
  <si>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</si>
  <si>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</si>
  <si>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</si>
  <si>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</si>
  <si>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</si>
  <si>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</si>
  <si>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</si>
  <si>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</si>
  <si>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</si>
  <si>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</si>
  <si>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</si>
  <si>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</si>
  <si>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</si>
  <si>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</si>
  <si>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</si>
  <si>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</si>
  <si>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</si>
  <si>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</si>
  <si>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</si>
  <si>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</si>
  <si>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</si>
  <si>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</si>
  <si>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</si>
  <si>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</si>
  <si>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</si>
  <si>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</si>
  <si>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</si>
  <si>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</si>
  <si>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</si>
  <si>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</si>
  <si>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</si>
  <si>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</si>
  <si>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</si>
  <si>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</si>
  <si>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</si>
  <si>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</si>
  <si>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</si>
  <si>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</si>
  <si>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</si>
  <si>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</si>
  <si>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</si>
  <si>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</si>
  <si>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</si>
  <si>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</si>
  <si>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</si>
  <si>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</si>
  <si>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</si>
  <si>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</si>
  <si>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</si>
  <si>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</si>
  <si>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</si>
  <si>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</si>
  <si>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</si>
  <si>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</si>
  <si>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</si>
  <si>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</si>
  <si>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</si>
  <si>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</si>
  <si>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</si>
  <si>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</si>
  <si>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</si>
  <si>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</si>
  <si>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</si>
  <si>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</si>
  <si>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</si>
  <si>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</si>
  <si>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</si>
  <si>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</si>
  <si>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</si>
  <si>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</si>
  <si>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</si>
  <si>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</si>
  <si>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</si>
  <si>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</si>
  <si>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</si>
  <si>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</si>
  <si>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</si>
  <si>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</si>
  <si>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</si>
  <si>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</si>
  <si>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</si>
  <si>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</si>
  <si>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</si>
  <si>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</si>
  <si>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</si>
  <si>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</si>
  <si>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</si>
  <si>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</si>
  <si>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</si>
  <si>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</si>
  <si>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</si>
  <si>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</si>
  <si>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</si>
  <si>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</si>
  <si>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</si>
  <si>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</si>
  <si>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</si>
  <si>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</si>
  <si>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</si>
  <si>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</si>
  <si>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</si>
  <si>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</si>
  <si>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</si>
  <si>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</si>
  <si>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</si>
  <si>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</si>
  <si>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</si>
  <si>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</si>
  <si>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</si>
  <si>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</si>
  <si>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</si>
  <si>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</si>
  <si>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</si>
  <si>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</si>
  <si>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</si>
  <si>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</si>
  <si>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</si>
  <si>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</si>
  <si>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</si>
  <si>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</si>
  <si>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</si>
  <si>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</si>
  <si>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</si>
  <si>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</si>
  <si>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</si>
  <si>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</si>
  <si>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</si>
  <si>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</si>
  <si>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</si>
  <si>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</si>
  <si>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</si>
  <si>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</si>
  <si>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</si>
  <si>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</si>
  <si>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</si>
  <si>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</si>
  <si>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</si>
  <si>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</si>
  <si>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</si>
  <si>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</si>
  <si>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</si>
  <si>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</si>
  <si>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</si>
  <si>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</si>
  <si>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</si>
  <si>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</si>
  <si>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</si>
  <si>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</si>
  <si>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</si>
  <si>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</si>
  <si>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</si>
  <si>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</si>
  <si>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</si>
  <si>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</si>
  <si>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</si>
  <si>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</si>
  <si>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</si>
  <si>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</si>
  <si>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</si>
  <si>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</si>
  <si>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</si>
  <si>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</si>
  <si>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</si>
  <si>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</si>
  <si>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</si>
  <si>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</si>
  <si>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</si>
  <si>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</si>
  <si>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</si>
  <si>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</si>
  <si>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</si>
  <si>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</si>
  <si>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</si>
  <si>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</si>
  <si>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</si>
  <si>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</si>
  <si>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</si>
  <si>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</si>
  <si>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</si>
  <si>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</si>
  <si>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</si>
  <si>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</si>
  <si>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</si>
  <si>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</si>
  <si>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</si>
  <si>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</si>
  <si>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</si>
  <si>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</si>
  <si>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</si>
  <si>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</si>
  <si>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</si>
  <si>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</si>
  <si>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</si>
  <si>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</si>
  <si>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</si>
  <si>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</si>
  <si>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</si>
  <si>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</si>
  <si>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</si>
  <si>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</si>
  <si>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</si>
  <si>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</si>
  <si>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</si>
  <si>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</si>
  <si>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</si>
  <si>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</si>
  <si>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</si>
  <si>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</si>
  <si>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</si>
  <si>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</si>
  <si>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</si>
  <si>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</si>
  <si>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</si>
  <si>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</si>
  <si>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</si>
  <si>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</si>
  <si>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</si>
  <si>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</si>
  <si>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</si>
  <si>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</si>
  <si>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</si>
  <si>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</si>
  <si>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</si>
  <si>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</si>
  <si>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</si>
  <si>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</si>
  <si>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</si>
  <si>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</si>
  <si>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</si>
  <si>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</si>
  <si>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</si>
  <si>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</si>
  <si>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</si>
  <si>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</si>
  <si>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</si>
  <si>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</si>
  <si>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</si>
  <si>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</si>
  <si>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</si>
  <si>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</si>
  <si>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</si>
  <si>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</si>
  <si>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</si>
  <si>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</si>
  <si>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</si>
  <si>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</si>
  <si>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</si>
  <si>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</si>
  <si>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</si>
  <si>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</si>
  <si>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</si>
  <si>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</si>
  <si>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</si>
  <si>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</si>
  <si>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</si>
  <si>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</si>
  <si>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</si>
  <si>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</si>
  <si>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</si>
  <si>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</si>
  <si>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</si>
  <si>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</si>
  <si>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</si>
  <si>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</si>
  <si>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</si>
  <si>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</si>
  <si>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</si>
  <si>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</si>
  <si>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</si>
  <si>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</si>
  <si>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</si>
  <si>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</si>
  <si>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</si>
  <si>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</si>
  <si>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</si>
  <si>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</si>
  <si>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</si>
  <si>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</si>
  <si>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</si>
  <si>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</si>
  <si>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</si>
  <si>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</si>
  <si>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</si>
  <si>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</si>
  <si>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</si>
  <si>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</si>
  <si>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</si>
  <si>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</si>
  <si>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</si>
  <si>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</si>
  <si>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</si>
  <si>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</si>
  <si>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</si>
  <si>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</si>
  <si>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</si>
  <si>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</si>
  <si>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</si>
  <si>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</si>
  <si>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</si>
  <si>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</si>
  <si>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</si>
  <si>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</si>
  <si>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</si>
  <si>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</si>
  <si>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</si>
  <si>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</si>
  <si>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</si>
  <si>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</si>
  <si>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</si>
  <si>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</si>
  <si>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</si>
  <si>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</si>
  <si>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</si>
  <si>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</si>
  <si>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</si>
  <si>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</si>
  <si>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</si>
  <si>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</si>
  <si>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</si>
  <si>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</si>
  <si>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</si>
  <si>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</si>
  <si>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</si>
  <si>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</si>
  <si>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</si>
  <si>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</si>
  <si>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</si>
  <si>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</si>
  <si>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</si>
  <si>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</si>
  <si>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</si>
  <si>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</si>
  <si>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</si>
  <si>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</si>
  <si>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</si>
  <si>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</si>
  <si>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</si>
  <si>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</si>
  <si>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</si>
  <si>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</si>
  <si>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</si>
  <si>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</si>
  <si>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</si>
  <si>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</si>
  <si>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</si>
  <si>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</si>
  <si>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</si>
  <si>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</si>
  <si>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</si>
  <si>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</si>
  <si>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</si>
  <si>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</si>
  <si>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</si>
  <si>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</si>
  <si>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</si>
  <si>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</si>
  <si>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</si>
  <si>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</si>
  <si>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</si>
  <si>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</si>
  <si>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</si>
  <si>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</si>
  <si>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</si>
  <si>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</si>
  <si>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</si>
  <si>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</si>
  <si>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</si>
  <si>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</si>
  <si>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</si>
  <si>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</si>
  <si>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</si>
  <si>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</si>
  <si>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</si>
  <si>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</si>
  <si>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</si>
  <si>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</si>
  <si>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</si>
  <si>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</si>
  <si>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</si>
  <si>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</si>
  <si>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</si>
  <si>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</si>
  <si>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</si>
  <si>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</si>
  <si>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</si>
  <si>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</si>
  <si>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</si>
  <si>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</si>
  <si>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</si>
  <si>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</si>
  <si>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</si>
  <si>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</si>
  <si>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</si>
  <si>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</si>
  <si>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</si>
  <si>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</si>
  <si>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</si>
  <si>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</si>
  <si>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</si>
  <si>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</si>
  <si>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</si>
  <si>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</si>
  <si>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</si>
  <si>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</si>
  <si>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</si>
  <si>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</si>
  <si>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</si>
  <si>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</si>
  <si>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</si>
  <si>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</si>
  <si>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</si>
  <si>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</si>
  <si>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</si>
  <si>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</si>
  <si>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</si>
  <si>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</si>
  <si>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</si>
  <si>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</si>
  <si>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</si>
  <si>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</si>
  <si>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</si>
  <si>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</si>
  <si>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</si>
  <si>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</si>
  <si>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</si>
  <si>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</si>
  <si>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</si>
  <si>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</si>
  <si>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</si>
  <si>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</si>
  <si>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</si>
  <si>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</si>
  <si>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</si>
  <si>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</si>
  <si>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</si>
  <si>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</si>
  <si>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</si>
  <si>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</si>
  <si>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</si>
  <si>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</si>
  <si>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</si>
  <si>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</si>
  <si>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</si>
  <si>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</si>
  <si>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</si>
  <si>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</si>
  <si>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</si>
  <si>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</si>
  <si>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</si>
  <si>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</si>
  <si>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</si>
  <si>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</si>
  <si>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</si>
  <si>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</si>
  <si>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</si>
  <si>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</si>
  <si>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</si>
  <si>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</si>
  <si>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</si>
  <si>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</si>
  <si>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</si>
  <si>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</si>
  <si>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</si>
  <si>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</si>
  <si>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</si>
  <si>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</si>
  <si>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</si>
  <si>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</si>
  <si>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</si>
  <si>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</si>
  <si>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</si>
  <si>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</si>
  <si>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</si>
  <si>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</si>
  <si>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</si>
  <si>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</si>
  <si>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</si>
  <si>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</si>
  <si>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</si>
  <si>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</si>
  <si>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</si>
  <si>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</si>
  <si>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</si>
  <si>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</si>
  <si>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</si>
  <si>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</si>
  <si>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</si>
  <si>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</si>
  <si>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</si>
  <si>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</si>
  <si>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</si>
  <si>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</si>
  <si>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</si>
  <si>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</si>
  <si>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</si>
  <si>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</si>
  <si>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</si>
  <si>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</si>
  <si>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</si>
  <si>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</si>
  <si>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</si>
  <si>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</si>
  <si>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</si>
  <si>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</si>
  <si>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</si>
  <si>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</si>
  <si>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</si>
  <si>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</si>
  <si>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</si>
  <si>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</si>
  <si>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</si>
  <si>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</si>
  <si>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</si>
  <si>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</si>
  <si>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</si>
  <si>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</si>
  <si>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</si>
  <si>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</si>
  <si>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</si>
  <si>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</si>
  <si>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</si>
  <si>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</si>
  <si>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</si>
  <si>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</si>
  <si>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</si>
  <si>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</si>
  <si>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</si>
  <si>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</si>
  <si>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</si>
  <si>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</si>
  <si>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</si>
  <si>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</si>
  <si>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</si>
  <si>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</si>
  <si>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</si>
  <si>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</si>
  <si>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</si>
  <si>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</si>
  <si>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</si>
  <si>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</si>
  <si>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</si>
  <si>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</si>
  <si>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</si>
  <si>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</si>
  <si>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</si>
  <si>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</si>
  <si>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</si>
  <si>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</si>
  <si>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</si>
  <si>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</si>
  <si>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</si>
  <si>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</si>
  <si>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</si>
  <si>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</si>
  <si>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</si>
  <si>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</si>
  <si>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</si>
  <si>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</si>
  <si>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</si>
  <si>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</si>
  <si>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</si>
  <si>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</si>
  <si>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</si>
  <si>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</si>
  <si>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</si>
  <si>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</si>
  <si>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</si>
  <si>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</si>
  <si>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</si>
  <si>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</si>
  <si>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</si>
  <si>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</si>
  <si>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</si>
  <si>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</si>
  <si>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</si>
  <si>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</si>
  <si>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</si>
  <si>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</si>
  <si>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</si>
  <si>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</si>
  <si>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</si>
  <si>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</si>
  <si>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</si>
  <si>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</si>
  <si>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</si>
  <si>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</si>
  <si>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</si>
  <si>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</si>
  <si>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</si>
  <si>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</si>
  <si>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</si>
  <si>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</si>
  <si>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</si>
  <si>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</si>
  <si>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</si>
  <si>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</si>
  <si>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</si>
  <si>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</si>
  <si>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</si>
  <si>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</si>
  <si>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</si>
  <si>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</si>
  <si>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</si>
  <si>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</si>
  <si>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</si>
  <si>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</si>
  <si>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</si>
  <si>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</si>
  <si>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</si>
  <si>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</si>
  <si>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</si>
  <si>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</si>
  <si>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</si>
  <si>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</si>
  <si>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</si>
  <si>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</si>
  <si>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</si>
  <si>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</si>
  <si>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</si>
  <si>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</si>
  <si>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</si>
  <si>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</si>
  <si>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</si>
  <si>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</si>
  <si>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</si>
  <si>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</si>
  <si>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</si>
  <si>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</si>
  <si>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</si>
  <si>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</si>
  <si>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</si>
  <si>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</si>
  <si>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</si>
  <si>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</si>
  <si>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</si>
  <si>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</si>
  <si>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</si>
  <si>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</si>
  <si>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</si>
  <si>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</si>
  <si>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</si>
  <si>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</si>
  <si>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</si>
  <si>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</si>
  <si>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</si>
  <si>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</si>
  <si>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</si>
  <si>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</si>
  <si>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</si>
  <si>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</si>
  <si>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</si>
  <si>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</si>
  <si>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</si>
  <si>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</si>
  <si>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</si>
  <si>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</si>
  <si>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</si>
  <si>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</si>
  <si>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</si>
  <si>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</si>
  <si>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</si>
  <si>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</si>
  <si>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</si>
  <si>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</si>
  <si>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</si>
  <si>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</si>
  <si>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</si>
  <si>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</si>
  <si>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</si>
  <si>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</si>
  <si>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</si>
  <si>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</si>
  <si>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</si>
  <si>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</si>
  <si>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</si>
  <si>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</si>
  <si>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</si>
  <si>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</si>
  <si>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</si>
  <si>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</si>
  <si>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</si>
  <si>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</si>
  <si>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</si>
  <si>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</si>
  <si>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</si>
  <si>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</si>
  <si>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</si>
  <si>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</si>
  <si>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</si>
  <si>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</si>
  <si>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</si>
  <si>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</si>
  <si>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</si>
  <si>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</si>
  <si>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</si>
  <si>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</si>
  <si>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</si>
  <si>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</si>
  <si>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</si>
  <si>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</si>
  <si>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</si>
  <si>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</si>
  <si>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</si>
  <si>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</si>
  <si>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</si>
  <si>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</si>
  <si>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</si>
  <si>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</si>
  <si>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</si>
  <si>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</si>
  <si>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</si>
  <si>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</si>
  <si>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</si>
  <si>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</si>
  <si>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</si>
  <si>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</si>
  <si>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</si>
  <si>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</si>
  <si>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</si>
  <si>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</si>
  <si>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</si>
  <si>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</si>
  <si>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</si>
  <si>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</si>
  <si>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</si>
  <si>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</si>
  <si>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</si>
  <si>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</si>
  <si>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</si>
  <si>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</si>
  <si>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</si>
  <si>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</si>
  <si>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</si>
  <si>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</si>
  <si>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</si>
  <si>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</si>
  <si>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</si>
  <si>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</si>
  <si>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</si>
  <si>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</si>
  <si>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</si>
  <si>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</si>
  <si>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</si>
  <si>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</si>
  <si>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</si>
  <si>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</si>
  <si>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</si>
  <si>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</si>
  <si>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</si>
  <si>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</si>
  <si>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</si>
  <si>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</si>
  <si>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</si>
  <si>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</si>
  <si>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</si>
  <si>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</si>
  <si>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</si>
  <si>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</si>
  <si>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</si>
  <si>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</si>
  <si>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</si>
  <si>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</si>
  <si>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</si>
  <si>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</si>
  <si>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</si>
  <si>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</si>
  <si>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</si>
  <si>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</si>
  <si>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</si>
  <si>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</si>
  <si>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</si>
  <si>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</si>
  <si>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</si>
  <si>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</si>
  <si>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</si>
  <si>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</si>
  <si>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</si>
  <si>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</si>
  <si>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</si>
  <si>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</si>
  <si>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</si>
  <si>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</si>
  <si>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</si>
  <si>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</si>
  <si>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</si>
  <si>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</si>
  <si>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</si>
  <si>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</si>
  <si>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</si>
  <si>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</si>
  <si>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</si>
  <si>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</si>
  <si>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</si>
  <si>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</si>
  <si>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</si>
  <si>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</si>
  <si>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</si>
  <si>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</si>
  <si>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</si>
  <si>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</si>
  <si>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</si>
  <si>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</si>
  <si>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</si>
  <si>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</si>
  <si>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</si>
  <si>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</si>
  <si>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</si>
  <si>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</si>
  <si>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</si>
  <si>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</si>
  <si>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</si>
  <si>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</si>
  <si>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</si>
  <si>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</si>
  <si>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</si>
  <si>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</si>
  <si>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</si>
  <si>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</si>
  <si>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</si>
  <si>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</si>
  <si>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</si>
  <si>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</si>
  <si>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</si>
  <si>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</si>
  <si>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</si>
  <si>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</si>
  <si>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</si>
  <si>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</si>
  <si>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</si>
  <si>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</si>
  <si>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</si>
  <si>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</si>
  <si>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</si>
  <si>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</si>
  <si>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</si>
  <si>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</si>
  <si>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</si>
  <si>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</si>
  <si>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</si>
  <si>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</si>
  <si>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</si>
  <si>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</si>
  <si>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</si>
  <si>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</si>
  <si>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</si>
  <si>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</si>
  <si>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</si>
  <si>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</si>
  <si>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</si>
  <si>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</si>
  <si>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</si>
  <si>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</si>
  <si>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</si>
  <si>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</si>
  <si>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</si>
  <si>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</si>
  <si>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</si>
  <si>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</si>
  <si>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</si>
  <si>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</si>
  <si>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</si>
  <si>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</si>
  <si>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</si>
  <si>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</si>
  <si>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</si>
  <si>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</si>
  <si>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</si>
  <si>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</si>
  <si>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</si>
  <si>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</si>
  <si>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</si>
  <si>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</si>
  <si>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</si>
  <si>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</si>
  <si>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</si>
  <si>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</si>
  <si>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</si>
  <si>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</si>
  <si>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</si>
  <si>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</si>
  <si>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</si>
  <si>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</si>
  <si>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</si>
  <si>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</si>
  <si>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</si>
  <si>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</si>
  <si>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</si>
  <si>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</si>
  <si>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</si>
  <si>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</si>
  <si>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</si>
  <si>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</si>
  <si>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</si>
  <si>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</si>
  <si>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</si>
  <si>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</si>
  <si>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</si>
  <si>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</si>
  <si>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</si>
  <si>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</si>
  <si>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</si>
  <si>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</si>
  <si>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</si>
  <si>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</si>
  <si>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</si>
  <si>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</si>
  <si>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</si>
  <si>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</si>
  <si>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</si>
  <si>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</si>
  <si>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</si>
  <si>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</si>
  <si>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</si>
  <si>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</si>
  <si>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</si>
  <si>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</si>
  <si>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</si>
  <si>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</si>
  <si>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</si>
  <si>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</si>
  <si>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</si>
  <si>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</si>
  <si>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</si>
  <si>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</si>
  <si>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</si>
  <si>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</si>
  <si>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</si>
  <si>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</si>
  <si>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</si>
  <si>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</si>
  <si>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</si>
  <si>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</si>
  <si>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</si>
  <si>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</si>
  <si>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</si>
  <si>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</si>
  <si>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</si>
  <si>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</si>
  <si>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</si>
  <si>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</si>
  <si>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</si>
  <si>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</si>
  <si>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</si>
  <si>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</si>
  <si>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</si>
  <si>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</si>
  <si>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</si>
  <si>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</si>
  <si>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</si>
  <si>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</si>
  <si>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</si>
  <si>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</si>
  <si>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</si>
  <si>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</si>
  <si>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</si>
  <si>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</si>
  <si>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</si>
  <si>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</si>
  <si>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</si>
  <si>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</si>
  <si>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</si>
  <si>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</si>
  <si>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</si>
  <si>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</si>
  <si>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</si>
  <si>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</si>
  <si>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</si>
  <si>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</si>
  <si>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</si>
  <si>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</si>
  <si>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</si>
  <si>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</si>
  <si>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</si>
  <si>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</si>
  <si>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</si>
  <si>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</si>
  <si>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</si>
  <si>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</si>
  <si>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</si>
  <si>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</si>
  <si>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</si>
  <si>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</si>
  <si>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</si>
  <si>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</si>
  <si>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</si>
  <si>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</si>
  <si>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</si>
  <si>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</si>
  <si>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</si>
  <si>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</si>
  <si>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</si>
  <si>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</si>
  <si>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</si>
  <si>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</si>
  <si>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</si>
  <si>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</si>
  <si>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</si>
  <si>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</si>
  <si>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</si>
  <si>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</si>
  <si>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</si>
  <si>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</si>
  <si>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</si>
  <si>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</si>
  <si>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</si>
  <si>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</si>
  <si>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</si>
  <si>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</si>
  <si>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</si>
  <si>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</si>
  <si>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</si>
  <si>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</si>
  <si>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</si>
  <si>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</si>
  <si>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</si>
  <si>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</si>
  <si>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</si>
  <si>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</si>
  <si>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</si>
  <si>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</si>
  <si>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</si>
  <si>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</si>
  <si>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</si>
  <si>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</si>
  <si>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</si>
  <si>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</si>
  <si>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</si>
  <si>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</si>
  <si>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</si>
  <si>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</si>
  <si>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</si>
  <si>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</si>
  <si>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</si>
  <si>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</si>
  <si>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</si>
  <si>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</si>
  <si>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</si>
  <si>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</si>
  <si>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</si>
  <si>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</si>
  <si>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</si>
  <si>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</si>
  <si>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</si>
  <si>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</si>
  <si>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</si>
  <si>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</si>
  <si>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</si>
  <si>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</si>
  <si>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</si>
  <si>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</si>
  <si>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</si>
  <si>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</si>
  <si>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</si>
  <si>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</si>
  <si>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</si>
  <si>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</si>
  <si>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</si>
  <si>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</si>
  <si>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</si>
  <si>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</si>
  <si>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</si>
  <si>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</si>
  <si>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</si>
  <si>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</si>
  <si>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</si>
  <si>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</si>
  <si>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</si>
  <si>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</si>
  <si>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</si>
  <si>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</si>
  <si>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</si>
  <si>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</si>
  <si>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</si>
  <si>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</si>
  <si>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</si>
  <si>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</si>
  <si>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</si>
  <si>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</si>
  <si>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</si>
  <si>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</si>
  <si>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</si>
  <si>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</si>
  <si>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</si>
  <si>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</si>
  <si>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</si>
  <si>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</si>
  <si>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</si>
  <si>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</si>
  <si>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</si>
  <si>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</si>
  <si>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</si>
  <si>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</si>
  <si>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</si>
  <si>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</si>
  <si>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</si>
  <si>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</si>
  <si>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</si>
  <si>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</si>
  <si>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</si>
  <si>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</si>
  <si>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</si>
  <si>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</si>
  <si>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</si>
  <si>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</si>
  <si>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</si>
  <si>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</si>
  <si>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</si>
  <si>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</si>
  <si>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</si>
  <si>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</si>
  <si>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</si>
  <si>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</si>
  <si>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</si>
  <si>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</si>
  <si>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</si>
  <si>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</si>
  <si>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</si>
  <si>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</si>
  <si>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</si>
  <si>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</si>
  <si>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</si>
  <si>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</si>
  <si>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</si>
  <si>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</si>
  <si>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</si>
  <si>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</si>
  <si>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</si>
  <si>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</si>
  <si>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</si>
  <si>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</si>
  <si>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</si>
  <si>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</si>
  <si>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</si>
  <si>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</si>
  <si>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</si>
  <si>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</si>
  <si>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</si>
  <si>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</si>
  <si>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</si>
  <si>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</si>
  <si>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</si>
  <si>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</si>
  <si>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</si>
  <si>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</si>
  <si>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</si>
  <si>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</si>
  <si>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</si>
  <si>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</si>
  <si>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</si>
  <si>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</si>
  <si>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</si>
  <si>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</si>
  <si>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</si>
  <si>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</si>
  <si>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</si>
  <si>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</si>
  <si>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</si>
  <si>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</si>
  <si>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</si>
  <si>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</si>
  <si>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</si>
  <si>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</si>
  <si>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</si>
  <si>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</si>
  <si>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</si>
  <si>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</si>
  <si>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</si>
  <si>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</si>
  <si>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</si>
  <si>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</si>
  <si>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</si>
  <si>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</si>
  <si>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</si>
  <si>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</si>
  <si>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</si>
  <si>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</si>
  <si>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</si>
  <si>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</si>
  <si>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</si>
  <si>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</si>
  <si>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</si>
  <si>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</si>
  <si>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</si>
  <si>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</si>
  <si>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</si>
  <si>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</si>
  <si>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</si>
  <si>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</si>
  <si>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</si>
  <si>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</si>
  <si>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</si>
  <si>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</si>
  <si>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</si>
  <si>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</si>
  <si>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</si>
  <si>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</si>
  <si>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</si>
  <si>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</si>
  <si>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</si>
  <si>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</si>
  <si>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</si>
  <si>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</si>
  <si>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</si>
  <si>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</si>
  <si>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</si>
  <si>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</si>
  <si>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</si>
  <si>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</si>
  <si>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</si>
  <si>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</si>
  <si>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</si>
  <si>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</si>
  <si>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</si>
  <si>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</si>
  <si>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</si>
  <si>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</si>
  <si>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</si>
  <si>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</si>
  <si>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</si>
  <si>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</si>
  <si>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</si>
  <si>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</si>
  <si>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</si>
  <si>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</si>
  <si>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</si>
  <si>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</si>
  <si>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</si>
  <si>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</si>
  <si>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</si>
  <si>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</si>
  <si>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</si>
  <si>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</si>
  <si>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</si>
  <si>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</si>
  <si>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</si>
  <si>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</si>
  <si>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</si>
  <si>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</si>
  <si>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</si>
  <si>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</si>
  <si>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</si>
  <si>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</si>
  <si>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</si>
  <si>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</si>
  <si>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</si>
  <si>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</si>
  <si>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</si>
  <si>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</si>
  <si>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</si>
  <si>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</si>
  <si>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</si>
  <si>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</si>
  <si>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</si>
  <si>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</si>
  <si>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</si>
  <si>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</si>
  <si>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</si>
  <si>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</si>
  <si>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</si>
  <si>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</si>
  <si>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</si>
  <si>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</si>
  <si>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</si>
  <si>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</si>
  <si>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</si>
  <si>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</si>
  <si>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</si>
  <si>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</si>
  <si>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</si>
  <si>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</si>
  <si>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</si>
  <si>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</si>
  <si>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</si>
  <si>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</si>
  <si>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</si>
  <si>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</si>
  <si>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</si>
  <si>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</si>
  <si>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</si>
  <si>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</si>
  <si>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</si>
  <si>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</si>
  <si>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</si>
  <si>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</si>
  <si>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</si>
  <si>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</si>
  <si>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</si>
  <si>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</si>
  <si>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</si>
  <si>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</si>
  <si>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</si>
  <si>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</si>
  <si>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</si>
  <si>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</si>
  <si>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</si>
  <si>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</si>
  <si>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</si>
  <si>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</si>
  <si>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</si>
  <si>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</si>
  <si>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</si>
  <si>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</si>
  <si>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</si>
  <si>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</si>
  <si>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</si>
  <si>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</si>
  <si>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</si>
  <si>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</si>
  <si>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</si>
  <si>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</si>
  <si>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</si>
  <si>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</si>
  <si>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</si>
  <si>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</si>
  <si>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</si>
  <si>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</si>
  <si>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</si>
  <si>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</si>
  <si>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</si>
  <si>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</si>
  <si>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</si>
  <si>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</si>
  <si>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</si>
  <si>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</si>
  <si>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</si>
  <si>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</si>
  <si>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</si>
  <si>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</si>
  <si>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</si>
  <si>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</si>
  <si>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</si>
  <si>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</si>
  <si>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</si>
  <si>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</si>
  <si>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</si>
  <si>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</si>
  <si>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</si>
  <si>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</si>
  <si>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</si>
  <si>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</si>
  <si>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</si>
  <si>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</si>
  <si>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</si>
  <si>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</si>
  <si>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</si>
  <si>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</si>
  <si>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</si>
  <si>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</si>
  <si>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</si>
  <si>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</si>
  <si>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</si>
  <si>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</si>
  <si>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</si>
  <si>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</si>
  <si>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</si>
  <si>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</si>
  <si>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</si>
  <si>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</si>
  <si>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</si>
  <si>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</si>
  <si>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</si>
  <si>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</si>
  <si>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</si>
  <si>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</si>
  <si>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</si>
  <si>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</si>
  <si>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</si>
  <si>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</si>
  <si>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</si>
  <si>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</si>
  <si>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</si>
  <si>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</si>
  <si>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</si>
  <si>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</si>
  <si>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</si>
  <si>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</si>
  <si>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</si>
  <si>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</si>
  <si>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</si>
  <si>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</si>
  <si>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</si>
  <si>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</si>
  <si>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</si>
  <si>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</si>
  <si>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</si>
  <si>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</si>
  <si>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</si>
  <si>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</si>
  <si>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</si>
  <si>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</si>
  <si>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</si>
  <si>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</si>
  <si>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</si>
  <si>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</si>
  <si>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</si>
  <si>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</si>
  <si>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</si>
  <si>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</si>
  <si>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</si>
  <si>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</si>
  <si>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</si>
  <si>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</si>
  <si>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</si>
  <si>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</si>
  <si>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</si>
  <si>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</si>
  <si>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</si>
  <si>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</si>
  <si>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</si>
  <si>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</si>
  <si>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</si>
  <si>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</si>
  <si>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</si>
  <si>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</si>
  <si>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</si>
  <si>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</si>
  <si>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</si>
  <si>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</si>
  <si>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</si>
  <si>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</si>
  <si>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</si>
  <si>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</si>
  <si>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</si>
  <si>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</si>
  <si>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</si>
  <si>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</si>
  <si>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</si>
  <si>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</si>
  <si>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</si>
  <si>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</si>
  <si>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</si>
  <si>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</si>
  <si>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</si>
  <si>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</si>
  <si>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</si>
  <si>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</si>
  <si>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</si>
  <si>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</si>
  <si>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</si>
  <si>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</si>
  <si>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</si>
  <si>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</si>
  <si>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</si>
  <si>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</si>
  <si>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</si>
  <si>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</si>
  <si>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</si>
  <si>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</si>
  <si>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</si>
  <si>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</si>
  <si>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</si>
  <si>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</si>
  <si>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</si>
  <si>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</si>
  <si>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</si>
  <si>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</si>
  <si>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</si>
  <si>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</si>
  <si>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</si>
  <si>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</si>
  <si>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</si>
  <si>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</si>
  <si>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</si>
  <si>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</si>
  <si>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</si>
  <si>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</si>
  <si>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</si>
  <si>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</si>
  <si>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</si>
  <si>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</si>
  <si>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</si>
  <si>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</si>
  <si>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</si>
  <si>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</si>
  <si>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</si>
  <si>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</si>
  <si>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</si>
  <si>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</si>
  <si>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</si>
  <si>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</si>
  <si>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</si>
  <si>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</si>
  <si>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</si>
  <si>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</si>
  <si>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</si>
  <si>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</si>
  <si>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</si>
  <si>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</si>
  <si>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</si>
  <si>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</si>
  <si>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</si>
  <si>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</si>
  <si>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</si>
  <si>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</si>
  <si>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</si>
  <si>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</si>
  <si>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</si>
  <si>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</si>
  <si>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</si>
  <si>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</si>
  <si>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</si>
  <si>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</si>
  <si>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</si>
  <si>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</si>
  <si>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</si>
  <si>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</si>
  <si>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</si>
  <si>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</si>
  <si>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</si>
  <si>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</si>
  <si>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</si>
  <si>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</si>
  <si>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</si>
  <si>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</si>
  <si>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</si>
  <si>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</si>
  <si>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</si>
  <si>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</si>
  <si>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</si>
  <si>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</si>
  <si>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</si>
  <si>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</si>
  <si>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</si>
  <si>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</si>
  <si>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</si>
  <si>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</si>
  <si>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</si>
  <si>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</si>
  <si>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</si>
  <si>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</si>
  <si>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</si>
  <si>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</si>
  <si>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</si>
  <si>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</si>
  <si>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</si>
  <si>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</si>
  <si>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</si>
  <si>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</si>
  <si>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</si>
  <si>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</si>
  <si>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</si>
  <si>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</si>
  <si>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</si>
  <si>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</si>
  <si>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</si>
  <si>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</si>
  <si>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</si>
  <si>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</si>
  <si>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</si>
  <si>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</si>
  <si>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</si>
  <si>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</si>
  <si>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</si>
  <si>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</si>
  <si>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</si>
  <si>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</si>
  <si>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</si>
  <si>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</si>
  <si>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</si>
  <si>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</si>
  <si>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</si>
  <si>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</si>
  <si>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</si>
  <si>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</si>
  <si>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</si>
  <si>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</si>
  <si>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</si>
  <si>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</si>
  <si>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</si>
  <si>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</si>
  <si>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</si>
  <si>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</si>
  <si>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</si>
  <si>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</si>
  <si>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</si>
  <si>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</si>
  <si>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</si>
  <si>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</si>
  <si>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</si>
  <si>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</si>
  <si>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</si>
  <si>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</si>
  <si>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</si>
  <si>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</si>
  <si>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</si>
  <si>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</si>
  <si>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</si>
  <si>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</si>
  <si>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</si>
  <si>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</si>
  <si>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</si>
  <si>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</si>
  <si>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</si>
  <si>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</si>
  <si>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</si>
  <si>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</si>
  <si>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</si>
  <si>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</si>
  <si>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</si>
  <si>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</si>
  <si>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</si>
  <si>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</si>
  <si>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</si>
  <si>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</si>
  <si>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</si>
  <si>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</si>
  <si>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</si>
  <si>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</si>
  <si>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</si>
  <si>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</si>
  <si>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</si>
  <si>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</si>
  <si>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</si>
  <si>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</si>
  <si>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</si>
  <si>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</si>
  <si>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</si>
  <si>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</si>
  <si>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</si>
  <si>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</si>
  <si>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</si>
  <si>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</si>
  <si>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</si>
  <si>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</si>
  <si>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</si>
  <si>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</si>
  <si>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</si>
  <si>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</si>
  <si>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</si>
  <si>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</si>
  <si>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</si>
  <si>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</si>
  <si>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</si>
  <si>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</si>
  <si>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</si>
  <si>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</si>
  <si>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</si>
  <si>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</si>
  <si>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</si>
  <si>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</si>
  <si>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</si>
  <si>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</si>
  <si>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</si>
  <si>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</si>
  <si>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</si>
  <si>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</si>
  <si>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</si>
  <si>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</si>
  <si>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</si>
  <si>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</si>
  <si>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</si>
  <si>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</si>
  <si>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</si>
  <si>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</si>
  <si>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</si>
  <si>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</si>
  <si>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</si>
  <si>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</si>
  <si>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</si>
  <si>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</si>
  <si>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</si>
  <si>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</si>
  <si>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</si>
  <si>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</si>
  <si>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</si>
  <si>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</si>
  <si>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</si>
  <si>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</si>
  <si>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</si>
  <si>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</si>
  <si>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</si>
  <si>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</si>
  <si>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</si>
  <si>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</si>
  <si>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</si>
  <si>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</si>
  <si>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</si>
  <si>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</si>
  <si>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</si>
  <si>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</si>
  <si>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</si>
  <si>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</si>
  <si>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</si>
  <si>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</si>
  <si>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</si>
  <si>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</si>
  <si>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</si>
  <si>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</si>
  <si>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</si>
  <si>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</si>
  <si>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</si>
  <si>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</si>
  <si>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</si>
  <si>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</si>
  <si>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</si>
  <si>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</si>
  <si>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</si>
  <si>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</si>
  <si>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</si>
  <si>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</si>
  <si>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</si>
  <si>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</si>
  <si>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</si>
  <si>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</si>
  <si>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</si>
  <si>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</si>
  <si>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</si>
  <si>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</si>
  <si>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</si>
  <si>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</si>
  <si>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</si>
  <si>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</si>
  <si>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</si>
  <si>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</si>
  <si>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</si>
  <si>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</si>
  <si>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</si>
  <si>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</si>
  <si>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</si>
  <si>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</si>
  <si>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</si>
  <si>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</si>
  <si>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</si>
  <si>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</si>
  <si>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</si>
  <si>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</si>
  <si>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</si>
  <si>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</si>
  <si>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</si>
  <si>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</si>
  <si>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</si>
  <si>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</si>
  <si>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</si>
  <si>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</si>
  <si>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</si>
  <si>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</si>
  <si>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</si>
  <si>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</si>
  <si>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</si>
  <si>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</si>
  <si>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</si>
  <si>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</si>
  <si>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</si>
  <si>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</si>
  <si>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</si>
  <si>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</si>
  <si>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</si>
  <si>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</si>
  <si>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</si>
  <si>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</si>
  <si>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</si>
  <si>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</si>
  <si>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</si>
  <si>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</si>
  <si>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</si>
  <si>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</si>
  <si>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</si>
  <si>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</si>
  <si>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</si>
  <si>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</si>
  <si>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</si>
  <si>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</si>
  <si>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</si>
  <si>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</si>
  <si>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</si>
  <si>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</si>
  <si>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</si>
  <si>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</si>
  <si>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</si>
  <si>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</si>
  <si>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</si>
  <si>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</si>
  <si>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</si>
  <si>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</si>
  <si>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</si>
  <si>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</si>
  <si>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</si>
  <si>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</si>
  <si>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</si>
  <si>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</si>
  <si>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</si>
  <si>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</si>
  <si>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</si>
  <si>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</si>
  <si>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</si>
  <si>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</si>
  <si>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</si>
  <si>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</si>
  <si>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</si>
  <si>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</si>
  <si>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</si>
  <si>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</si>
  <si>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</si>
  <si>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</si>
  <si>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</si>
  <si>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</si>
  <si>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</si>
  <si>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</si>
  <si>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</si>
  <si>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</si>
  <si>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</si>
  <si>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</si>
  <si>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</si>
  <si>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</si>
  <si>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</si>
  <si>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</si>
  <si>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</si>
  <si>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</si>
  <si>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</si>
  <si>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</si>
  <si>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</si>
  <si>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</si>
  <si>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</si>
  <si>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</si>
  <si>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</si>
  <si>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</si>
  <si>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</si>
  <si>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</si>
  <si>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</si>
  <si>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</si>
  <si>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</si>
  <si>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</si>
  <si>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</si>
  <si>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</si>
  <si>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</si>
  <si>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</si>
  <si>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</si>
  <si>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</si>
  <si>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</si>
  <si>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</si>
  <si>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</si>
  <si>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</si>
  <si>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</si>
  <si>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</si>
  <si>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</si>
  <si>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</si>
  <si>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</si>
  <si>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</si>
  <si>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</si>
  <si>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</si>
  <si>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</si>
  <si>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</si>
  <si>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</si>
  <si>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</si>
  <si>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</si>
  <si>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</si>
  <si>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</si>
  <si>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</si>
  <si>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</si>
  <si>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</si>
  <si>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</si>
  <si>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</si>
  <si>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</si>
  <si>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</si>
  <si>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</si>
  <si>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</si>
  <si>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</si>
  <si>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</si>
  <si>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</si>
  <si>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</si>
  <si>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</si>
  <si>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</si>
  <si>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</si>
  <si>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</si>
  <si>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</si>
  <si>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</si>
  <si>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</si>
  <si>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</si>
  <si>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</si>
  <si>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</si>
  <si>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</si>
  <si>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</si>
  <si>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</si>
  <si>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</si>
  <si>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</si>
  <si>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</si>
  <si>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</si>
  <si>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</si>
  <si>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</si>
  <si>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</si>
  <si>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</si>
  <si>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</si>
  <si>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</si>
  <si>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</si>
  <si>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</si>
  <si>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</si>
  <si>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</si>
  <si>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</si>
  <si>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</si>
  <si>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</si>
  <si>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</si>
  <si>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</si>
  <si>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</si>
  <si>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</si>
  <si>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</si>
  <si>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</si>
  <si>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</si>
  <si>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</si>
  <si>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</si>
  <si>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</si>
  <si>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</si>
  <si>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</si>
  <si>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</si>
  <si>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</si>
  <si>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</si>
  <si>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</si>
  <si>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</si>
  <si>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</si>
  <si>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</si>
  <si>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</si>
  <si>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</si>
  <si>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</si>
  <si>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</si>
  <si>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</si>
  <si>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</si>
  <si>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</si>
  <si>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</si>
  <si>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</si>
  <si>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</si>
  <si>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</si>
  <si>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</si>
  <si>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</si>
  <si>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</si>
  <si>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</si>
  <si>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</si>
  <si>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</si>
  <si>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</si>
  <si>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</si>
  <si>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</si>
  <si>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</si>
  <si>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</si>
  <si>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</si>
  <si>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</si>
  <si>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</si>
  <si>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</si>
  <si>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</si>
  <si>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</si>
  <si>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</si>
  <si>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</si>
  <si>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</si>
  <si>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</si>
  <si>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</si>
  <si>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</si>
  <si>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</si>
  <si>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</si>
  <si>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</si>
  <si>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</si>
  <si>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</si>
  <si>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</si>
  <si>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</si>
  <si>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</si>
  <si>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</si>
  <si>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</si>
  <si>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</si>
  <si>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</si>
  <si>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</si>
  <si>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</si>
  <si>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</si>
  <si>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</si>
  <si>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</si>
  <si>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</si>
  <si>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</si>
  <si>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</si>
  <si>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</si>
  <si>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</si>
  <si>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</si>
  <si>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</si>
  <si>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</si>
  <si>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</si>
  <si>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</si>
  <si>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</si>
  <si>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</si>
  <si>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</si>
  <si>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</si>
  <si>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</si>
  <si>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</si>
  <si>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</si>
  <si>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</si>
  <si>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</si>
  <si>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</si>
  <si>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</si>
  <si>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</si>
  <si>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</si>
  <si>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</si>
  <si>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</si>
  <si>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</si>
  <si>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</si>
  <si>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</si>
  <si>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</si>
  <si>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</si>
  <si>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</si>
  <si>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</si>
  <si>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</si>
  <si>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</si>
  <si>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</si>
  <si>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</si>
  <si>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</si>
  <si>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</si>
  <si>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</si>
  <si>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</si>
  <si>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</si>
  <si>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</si>
  <si>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</si>
  <si>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</si>
  <si>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</si>
  <si>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</si>
  <si>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</si>
  <si>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</si>
  <si>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</si>
  <si>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</si>
  <si>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</si>
  <si>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</si>
  <si>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</si>
  <si>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</si>
  <si>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</si>
  <si>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</si>
  <si>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</si>
  <si>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</si>
  <si>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</si>
  <si>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</si>
  <si>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</si>
  <si>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</si>
  <si>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</si>
  <si>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</si>
  <si>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</si>
  <si>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</si>
  <si>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</si>
  <si>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</si>
  <si>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</si>
  <si>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</si>
  <si>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</si>
  <si>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</si>
  <si>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</si>
  <si>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</si>
  <si>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</si>
  <si>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</si>
  <si>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</si>
  <si>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</si>
  <si>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</si>
  <si>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</si>
  <si>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</si>
  <si>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</si>
  <si>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</si>
  <si>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</si>
  <si>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</si>
  <si>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</si>
  <si>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</si>
  <si>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</si>
  <si>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</si>
  <si>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</si>
  <si>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</si>
  <si>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</si>
  <si>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</si>
  <si>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</si>
  <si>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</si>
  <si>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</si>
  <si>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</si>
  <si>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</si>
  <si>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</si>
  <si>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</si>
  <si>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</si>
  <si>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</si>
  <si>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</si>
  <si>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</si>
  <si>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</si>
  <si>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</si>
  <si>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</si>
  <si>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</si>
  <si>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</si>
  <si>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</si>
  <si>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</si>
  <si>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</si>
  <si>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</si>
  <si>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</si>
  <si>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</si>
  <si>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</si>
  <si>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</si>
  <si>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</si>
  <si>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</si>
  <si>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</si>
  <si>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</si>
  <si>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</si>
  <si>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</si>
  <si>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</si>
  <si>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</si>
  <si>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</si>
  <si>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</si>
  <si>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</si>
  <si>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</si>
  <si>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</si>
  <si>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</si>
  <si>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</si>
  <si>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</si>
  <si>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</si>
  <si>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</si>
  <si>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</si>
  <si>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</si>
  <si>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</si>
  <si>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</si>
  <si>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</si>
  <si>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</si>
  <si>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</si>
  <si>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</si>
  <si>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</si>
  <si>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</si>
  <si>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</si>
  <si>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</si>
  <si>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</si>
  <si>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</si>
  <si>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</si>
  <si>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</si>
  <si>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</si>
  <si>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</si>
  <si>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</si>
  <si>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</si>
  <si>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</si>
  <si>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</si>
  <si>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</si>
  <si>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</si>
  <si>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</si>
  <si>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</si>
  <si>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</si>
  <si>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</si>
  <si>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</si>
  <si>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</si>
  <si>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</si>
  <si>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</si>
  <si>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</si>
  <si>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</si>
  <si>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</si>
  <si>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</si>
  <si>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</si>
  <si>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</si>
  <si>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</si>
  <si>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</si>
  <si>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</si>
  <si>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</si>
  <si>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</si>
  <si>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</si>
  <si>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</si>
  <si>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</si>
  <si>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</si>
  <si>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</si>
  <si>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</si>
  <si>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</si>
  <si>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</si>
  <si>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</si>
  <si>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</si>
  <si>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</si>
  <si>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</si>
  <si>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</si>
  <si>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</si>
  <si>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</si>
  <si>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</si>
  <si>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</si>
  <si>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</si>
  <si>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</si>
  <si>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</si>
  <si>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</si>
  <si>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</si>
  <si>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</si>
  <si>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</si>
  <si>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</si>
  <si>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</si>
  <si>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</si>
  <si>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</si>
  <si>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</si>
  <si>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</si>
  <si>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</si>
  <si>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</si>
  <si>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</si>
  <si>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</si>
  <si>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</si>
  <si>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</si>
  <si>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</si>
  <si>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</si>
  <si>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</si>
  <si>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</si>
  <si>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</si>
  <si>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</si>
  <si>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</si>
  <si>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</si>
  <si>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</si>
  <si>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</si>
  <si>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</si>
  <si>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</si>
  <si>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</si>
  <si>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</si>
  <si>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</si>
  <si>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</si>
  <si>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</si>
  <si>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</si>
  <si>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</si>
  <si>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</si>
  <si>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</si>
  <si>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</si>
  <si>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</si>
  <si>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</si>
  <si>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</si>
  <si>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</si>
  <si>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</si>
  <si>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</si>
  <si>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</si>
  <si>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</si>
  <si>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</si>
  <si>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</si>
  <si>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</si>
  <si>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</si>
  <si>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</si>
  <si>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</si>
  <si>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</si>
  <si>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</si>
  <si>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</si>
  <si>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</si>
  <si>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</si>
  <si>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</si>
  <si>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</si>
  <si>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</si>
  <si>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</si>
  <si>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</si>
  <si>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</si>
  <si>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</si>
  <si>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</si>
  <si>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</si>
  <si>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</si>
  <si>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</si>
  <si>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</si>
  <si>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</si>
  <si>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</si>
  <si>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</si>
  <si>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</si>
  <si>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</si>
  <si>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</si>
  <si>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</si>
  <si>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</si>
  <si>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</si>
  <si>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</si>
  <si>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</si>
  <si>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</si>
  <si>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</si>
  <si>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</si>
  <si>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</si>
  <si>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</si>
  <si>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</si>
  <si>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</si>
  <si>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</si>
  <si>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</si>
  <si>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</si>
  <si>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</si>
  <si>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</si>
  <si>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</si>
  <si>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</si>
  <si>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</si>
  <si>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</si>
  <si>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</si>
  <si>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</si>
  <si>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</si>
  <si>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</si>
  <si>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</si>
  <si>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</si>
  <si>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</si>
  <si>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</si>
  <si>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</si>
  <si>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</si>
  <si>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</si>
  <si>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</si>
  <si>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</si>
  <si>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</si>
  <si>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</si>
  <si>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</si>
  <si>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</si>
  <si>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</si>
  <si>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</si>
  <si>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</si>
  <si>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</si>
  <si>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</si>
  <si>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</si>
  <si>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</si>
  <si>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</si>
  <si>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</si>
  <si>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</si>
  <si>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</si>
  <si>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</si>
  <si>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</si>
  <si>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</si>
  <si>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</si>
  <si>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</si>
  <si>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</si>
  <si>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</si>
  <si>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</si>
  <si>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</si>
  <si>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</si>
  <si>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</si>
  <si>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</si>
  <si>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</si>
  <si>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</si>
  <si>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</si>
  <si>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</si>
  <si>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</si>
  <si>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</si>
  <si>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</si>
  <si>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</si>
  <si>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</si>
  <si>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</si>
  <si>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</si>
  <si>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</si>
  <si>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</si>
  <si>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</si>
  <si>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</si>
  <si>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</si>
  <si>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</si>
  <si>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</si>
  <si>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</si>
  <si>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</si>
  <si>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</si>
  <si>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</si>
  <si>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</si>
  <si>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</si>
  <si>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</si>
  <si>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</si>
  <si>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</si>
  <si>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</si>
  <si>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</si>
  <si>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</si>
  <si>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</si>
  <si>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</si>
  <si>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</si>
  <si>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</si>
  <si>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</si>
  <si>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</si>
  <si>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</si>
  <si>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</si>
  <si>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</si>
  <si>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</si>
  <si>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</si>
  <si>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</si>
  <si>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</si>
  <si>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</si>
  <si>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</si>
  <si>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</si>
  <si>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</si>
  <si>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</si>
  <si>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</si>
  <si>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</si>
  <si>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</si>
  <si>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</si>
  <si>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</si>
  <si>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</si>
  <si>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</si>
  <si>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</si>
  <si>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</si>
  <si>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</si>
  <si>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</si>
  <si>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</si>
  <si>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</si>
  <si>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</si>
  <si>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</si>
  <si>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</si>
  <si>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</si>
  <si>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</si>
  <si>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</si>
  <si>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</si>
  <si>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</si>
  <si>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</si>
  <si>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</si>
  <si>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</si>
  <si>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</si>
  <si>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</si>
  <si>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</si>
  <si>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</si>
  <si>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</si>
  <si>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</si>
  <si>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</si>
  <si>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</si>
  <si>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</si>
  <si>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</si>
  <si>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</si>
  <si>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</si>
  <si>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</si>
  <si>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</si>
  <si>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</si>
  <si>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</si>
  <si>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</si>
  <si>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</si>
  <si>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</si>
  <si>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</si>
  <si>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</si>
  <si>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</si>
  <si>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</si>
  <si>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</si>
  <si>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</si>
  <si>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</si>
  <si>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</si>
  <si>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</si>
  <si>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</si>
  <si>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</si>
  <si>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</si>
  <si>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</si>
  <si>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</si>
  <si>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</si>
  <si>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</si>
  <si>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</si>
  <si>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</si>
  <si>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</si>
  <si>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</si>
  <si>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</si>
  <si>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</si>
  <si>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</si>
  <si>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</si>
  <si>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</si>
  <si>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</si>
  <si>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</si>
  <si>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</si>
  <si>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</si>
  <si>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</si>
  <si>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</si>
  <si>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</si>
  <si>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</si>
  <si>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</si>
  <si>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</si>
  <si>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</si>
  <si>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</si>
  <si>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</si>
  <si>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</si>
  <si>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</si>
  <si>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</si>
  <si>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</si>
  <si>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</si>
  <si>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</si>
  <si>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</si>
  <si>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</si>
  <si>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</si>
  <si>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</si>
  <si>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</si>
  <si>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</si>
  <si>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</si>
  <si>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</si>
  <si>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</si>
  <si>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</si>
  <si>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</si>
  <si>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</si>
  <si>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</si>
  <si>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</si>
  <si>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</si>
  <si>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</si>
  <si>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</si>
  <si>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</si>
  <si>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</si>
  <si>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</si>
  <si>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</si>
  <si>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</si>
  <si>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</si>
  <si>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</si>
  <si>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</si>
  <si>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</si>
  <si>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</si>
  <si>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</si>
  <si>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</si>
  <si>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</si>
  <si>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</si>
  <si>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</si>
  <si>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</si>
  <si>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</si>
  <si>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</si>
  <si>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</si>
  <si>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</si>
  <si>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</si>
  <si>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</si>
  <si>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</si>
  <si>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</si>
  <si>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</si>
  <si>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</si>
  <si>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</si>
  <si>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</si>
  <si>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</si>
  <si>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</si>
  <si>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</si>
  <si>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</si>
  <si>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</si>
  <si>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</si>
  <si>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</si>
  <si>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</si>
  <si>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</si>
  <si>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</si>
  <si>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</si>
  <si>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</si>
  <si>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</si>
  <si>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</si>
  <si>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</si>
  <si>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</si>
  <si>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</si>
  <si>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</si>
  <si>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</si>
  <si>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</si>
  <si>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</si>
  <si>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</si>
  <si>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</si>
  <si>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</si>
  <si>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</si>
  <si>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</si>
  <si>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</si>
  <si>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</si>
  <si>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</si>
  <si>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</si>
  <si>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</si>
  <si>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</si>
  <si>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</si>
  <si>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</si>
  <si>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</si>
  <si>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</si>
  <si>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</si>
  <si>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</si>
  <si>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</si>
  <si>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</si>
  <si>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</si>
  <si>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</si>
  <si>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</si>
  <si>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</si>
  <si>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</si>
  <si>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</si>
  <si>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</si>
  <si>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</si>
  <si>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</si>
  <si>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</si>
  <si>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</si>
  <si>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</si>
  <si>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</si>
  <si>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</si>
  <si>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</si>
  <si>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</si>
  <si>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</si>
  <si>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</si>
  <si>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</si>
  <si>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</si>
  <si>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</si>
  <si>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</si>
  <si>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</si>
  <si>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</si>
  <si>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</si>
  <si>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</si>
  <si>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</si>
  <si>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</si>
  <si>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</si>
  <si>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</si>
  <si>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</si>
  <si>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</si>
  <si>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</si>
  <si>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</si>
  <si>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</si>
  <si>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</si>
  <si>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</si>
  <si>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</si>
  <si>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</si>
  <si>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</si>
  <si>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</si>
  <si>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</si>
  <si>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</si>
  <si>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</si>
  <si>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</si>
  <si>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</si>
  <si>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</si>
  <si>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</si>
  <si>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</si>
  <si>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</si>
  <si>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</si>
  <si>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</si>
  <si>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</si>
  <si>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</si>
  <si>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</si>
  <si>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</si>
  <si>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</si>
  <si>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</si>
  <si>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</si>
  <si>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</si>
  <si>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</si>
  <si>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</si>
  <si>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</si>
  <si>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</si>
  <si>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</si>
  <si>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</si>
  <si>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</si>
  <si>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</si>
  <si>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</si>
  <si>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</si>
  <si>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</si>
  <si>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</si>
  <si>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</si>
  <si>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</si>
  <si>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</si>
  <si>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</si>
  <si>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</si>
  <si>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</si>
  <si>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</si>
  <si>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</si>
  <si>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</si>
  <si>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</si>
  <si>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</si>
  <si>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</si>
  <si>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</si>
  <si>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</si>
  <si>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</si>
  <si>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</si>
  <si>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</si>
  <si>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</si>
  <si>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</si>
  <si>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</si>
  <si>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</si>
  <si>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</si>
  <si>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</si>
  <si>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</si>
  <si>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</si>
  <si>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</si>
  <si>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</si>
  <si>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</si>
  <si>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</si>
  <si>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</si>
  <si>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</si>
  <si>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</si>
  <si>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</si>
  <si>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</si>
  <si>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</si>
  <si>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</si>
  <si>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</si>
  <si>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</si>
  <si>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</si>
  <si>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</si>
  <si>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</si>
  <si>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</si>
  <si>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</si>
  <si>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</si>
  <si>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</si>
  <si>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</si>
  <si>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</si>
  <si>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</si>
  <si>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</si>
  <si>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</si>
  <si>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</si>
  <si>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</si>
  <si>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</si>
  <si>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</si>
  <si>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</si>
  <si>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</si>
  <si>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</si>
  <si>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</si>
  <si>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</si>
  <si>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</si>
  <si>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</si>
  <si>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</si>
  <si>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</si>
  <si>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</si>
  <si>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</si>
  <si>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</si>
  <si>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</si>
  <si>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</si>
  <si>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</si>
  <si>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</si>
  <si>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</si>
  <si>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</si>
  <si>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</si>
  <si>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</si>
  <si>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</si>
  <si>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</si>
  <si>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</si>
  <si>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</si>
  <si>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</si>
  <si>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</si>
  <si>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</si>
  <si>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</si>
  <si>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</si>
  <si>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</si>
  <si>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</si>
  <si>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</si>
  <si>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</si>
  <si>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</si>
  <si>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</si>
  <si>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</si>
  <si>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</si>
  <si>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</si>
  <si>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</si>
  <si>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</si>
  <si>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</si>
  <si>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</si>
  <si>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</si>
  <si>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</si>
  <si>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</si>
  <si>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</si>
  <si>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</si>
  <si>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</si>
  <si>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</si>
  <si>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</si>
  <si>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</si>
  <si>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</si>
  <si>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</si>
  <si>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</si>
  <si>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</si>
  <si>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</si>
  <si>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</si>
  <si>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</si>
  <si>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</si>
  <si>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</si>
  <si>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</si>
  <si>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</si>
  <si>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</si>
  <si>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</si>
  <si>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</si>
  <si>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</si>
  <si>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</si>
  <si>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</si>
  <si>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</si>
  <si>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</si>
  <si>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</si>
  <si>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</si>
  <si>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</si>
  <si>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</si>
  <si>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</si>
  <si>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</si>
  <si>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</si>
  <si>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</si>
  <si>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</si>
  <si>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</si>
  <si>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</si>
  <si>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</si>
  <si>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</si>
  <si>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</si>
  <si>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</si>
  <si>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</si>
  <si>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</si>
  <si>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</si>
  <si>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</si>
  <si>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</si>
  <si>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</si>
  <si>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</si>
  <si>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</si>
  <si>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</si>
  <si>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</si>
  <si>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</si>
  <si>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</si>
  <si>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</si>
  <si>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</si>
  <si>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</si>
  <si>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</si>
  <si>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</si>
  <si>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</si>
  <si>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</si>
  <si>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</si>
  <si>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</si>
  <si>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</si>
  <si>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</si>
  <si>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</si>
  <si>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</si>
  <si>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</si>
  <si>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</si>
  <si>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</si>
  <si>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</si>
  <si>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</si>
  <si>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</si>
  <si>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</si>
  <si>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</si>
  <si>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</si>
  <si>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</si>
  <si>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</si>
  <si>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</si>
  <si>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</si>
  <si>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</si>
  <si>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</si>
  <si>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</si>
  <si>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</si>
  <si>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</si>
  <si>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</si>
  <si>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</si>
  <si>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</si>
  <si>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</si>
  <si>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</si>
  <si>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</si>
  <si>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</si>
  <si>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</si>
  <si>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</si>
  <si>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</si>
  <si>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</si>
  <si>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</si>
  <si>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</si>
  <si>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</si>
  <si>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</si>
  <si>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</si>
  <si>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</si>
  <si>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</si>
  <si>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</si>
  <si>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</si>
  <si>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</si>
  <si>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</si>
  <si>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</si>
  <si>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</si>
  <si>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</si>
  <si>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</si>
  <si>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</si>
  <si>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</si>
  <si>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</si>
  <si>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</si>
  <si>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</si>
  <si>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</si>
  <si>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</si>
  <si>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</si>
  <si>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</si>
  <si>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</si>
  <si>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</si>
  <si>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</si>
  <si>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</si>
  <si>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</si>
  <si>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</si>
  <si>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</si>
  <si>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</si>
  <si>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</si>
  <si>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</si>
  <si>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</si>
  <si>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</si>
  <si>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</si>
  <si>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</si>
  <si>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</si>
  <si>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</si>
  <si>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</si>
  <si>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</si>
  <si>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</si>
  <si>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</si>
  <si>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</si>
  <si>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</si>
  <si>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</si>
  <si>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</si>
  <si>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</si>
  <si>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</si>
  <si>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</si>
  <si>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</si>
  <si>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</si>
  <si>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</si>
  <si>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</si>
  <si>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</si>
  <si>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</si>
  <si>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</si>
  <si>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</si>
  <si>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</si>
  <si>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</si>
  <si>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</si>
  <si>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</si>
  <si>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</si>
  <si>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</si>
  <si>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</si>
  <si>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</si>
  <si>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</si>
  <si>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</si>
  <si>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</si>
  <si>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</si>
  <si>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</si>
  <si>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</si>
  <si>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</si>
  <si>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</si>
  <si>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</si>
  <si>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</si>
  <si>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</si>
  <si>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</si>
  <si>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</si>
  <si>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</si>
  <si>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</si>
  <si>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</si>
  <si>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</si>
  <si>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</si>
  <si>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</si>
  <si>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</si>
  <si>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</si>
  <si>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</si>
  <si>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</si>
  <si>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</si>
  <si>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</si>
  <si>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</si>
  <si>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</si>
  <si>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</si>
  <si>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</si>
  <si>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</si>
  <si>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</si>
  <si>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</si>
  <si>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</si>
  <si>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</si>
  <si>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</si>
  <si>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</si>
  <si>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</si>
  <si>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</si>
  <si>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</si>
  <si>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</si>
  <si>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</si>
  <si>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</si>
  <si>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</si>
  <si>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</si>
  <si>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</si>
  <si>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</si>
  <si>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</si>
  <si>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</si>
  <si>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</si>
  <si>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</si>
  <si>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</si>
  <si>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</si>
  <si>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</si>
  <si>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</si>
  <si>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</si>
  <si>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</si>
  <si>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</si>
  <si>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</si>
  <si>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</si>
  <si>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</si>
  <si>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</si>
  <si>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</si>
  <si>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</si>
  <si>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</si>
  <si>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</si>
  <si>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</si>
  <si>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</si>
  <si>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</si>
  <si>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</si>
  <si>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</si>
  <si>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</si>
  <si>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</si>
  <si>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</si>
  <si>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</si>
  <si>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</si>
  <si>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</si>
  <si>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</si>
  <si>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</si>
  <si>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</si>
  <si>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</si>
  <si>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</si>
  <si>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</si>
  <si>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</si>
  <si>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</si>
  <si>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</si>
  <si>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</si>
  <si>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</si>
  <si>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</si>
  <si>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</si>
  <si>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</si>
  <si>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</si>
  <si>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</si>
  <si>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</si>
  <si>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</si>
  <si>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</si>
  <si>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</si>
  <si>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</si>
  <si>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</si>
  <si>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</si>
  <si>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</si>
  <si>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</si>
  <si>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</si>
  <si>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</si>
  <si>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</si>
  <si>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</si>
  <si>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</si>
  <si>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</si>
  <si>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</si>
  <si>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</si>
  <si>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</si>
  <si>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</si>
  <si>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</si>
  <si>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</si>
  <si>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</si>
  <si>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</si>
  <si>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</si>
  <si>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</si>
  <si>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</si>
  <si>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</si>
  <si>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</si>
  <si>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</si>
  <si>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</si>
  <si>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</si>
  <si>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</si>
  <si>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</si>
  <si>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</si>
  <si>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</si>
  <si>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</si>
  <si>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</si>
  <si>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</si>
  <si>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</si>
  <si>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</si>
  <si>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</si>
  <si>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</si>
  <si>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</si>
  <si>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</si>
  <si>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</si>
  <si>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</si>
  <si>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</si>
  <si>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</si>
  <si>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</si>
  <si>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</si>
  <si>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</si>
  <si>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</si>
  <si>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</si>
  <si>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</si>
  <si>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</si>
  <si>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</si>
  <si>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</si>
  <si>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</si>
  <si>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</si>
  <si>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</si>
  <si>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</si>
  <si>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</si>
  <si>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</si>
  <si>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</si>
  <si>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</si>
  <si>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</si>
  <si>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</si>
  <si>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</si>
  <si>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</si>
  <si>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</si>
  <si>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</si>
  <si>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</si>
  <si>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</si>
  <si>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</si>
  <si>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</si>
  <si>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</si>
  <si>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</si>
  <si>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</si>
  <si>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</si>
  <si>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</si>
  <si>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</si>
  <si>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</si>
  <si>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</si>
  <si>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</si>
  <si>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</si>
  <si>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</si>
  <si>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</si>
  <si>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</si>
  <si>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</si>
  <si>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</si>
  <si>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</si>
  <si>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</si>
  <si>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</si>
  <si>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</si>
  <si>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</si>
  <si>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</si>
  <si>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</si>
  <si>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</si>
  <si>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</si>
  <si>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</si>
  <si>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</si>
  <si>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</si>
  <si>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</si>
  <si>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</si>
  <si>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</si>
  <si>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</si>
  <si>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</si>
  <si>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</si>
  <si>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</si>
  <si>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</si>
  <si>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</si>
  <si>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</si>
  <si>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</si>
  <si>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</si>
  <si>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</si>
  <si>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</si>
  <si>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</si>
  <si>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</si>
  <si>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</si>
  <si>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</si>
  <si>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</si>
  <si>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</si>
  <si>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</si>
  <si>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</si>
  <si>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</si>
  <si>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</si>
  <si>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</si>
  <si>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</si>
  <si>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</si>
  <si>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</si>
  <si>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</si>
  <si>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</si>
  <si>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</si>
  <si>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</si>
  <si>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</si>
  <si>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</si>
  <si>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</si>
  <si>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</si>
  <si>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</si>
  <si>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</si>
  <si>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</si>
  <si>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</si>
  <si>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</si>
  <si>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</si>
  <si>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</si>
  <si>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</si>
  <si>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</si>
  <si>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</si>
  <si>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</si>
  <si>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</si>
  <si>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</si>
  <si>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</si>
  <si>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</si>
  <si>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</si>
  <si>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</si>
  <si>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</si>
  <si>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</si>
  <si>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</si>
  <si>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</si>
  <si>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</si>
  <si>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</si>
  <si>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</si>
  <si>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</si>
  <si>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</si>
  <si>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</si>
  <si>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</si>
  <si>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</si>
  <si>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</si>
  <si>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</si>
  <si>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</si>
  <si>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</si>
  <si>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</si>
  <si>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</si>
  <si>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</si>
  <si>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</si>
  <si>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</si>
  <si>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</si>
  <si>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</si>
  <si>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</si>
  <si>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</si>
  <si>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</si>
  <si>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</si>
  <si>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</si>
  <si>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</si>
  <si>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</si>
  <si>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</si>
  <si>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</si>
  <si>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</si>
  <si>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</si>
  <si>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</si>
  <si>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</si>
  <si>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</si>
  <si>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</si>
  <si>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</si>
  <si>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</si>
  <si>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</si>
  <si>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</si>
  <si>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</si>
  <si>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</si>
  <si>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</si>
  <si>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</si>
  <si>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</si>
  <si>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</si>
  <si>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</si>
  <si>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</si>
  <si>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</si>
  <si>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</si>
  <si>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</si>
  <si>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</si>
  <si>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</si>
  <si>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</si>
  <si>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</si>
  <si>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</si>
  <si>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</si>
  <si>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</si>
  <si>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</si>
  <si>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</si>
  <si>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</si>
  <si>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</si>
  <si>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</si>
  <si>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</si>
  <si>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</si>
  <si>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</si>
  <si>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</si>
  <si>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</si>
  <si>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</si>
  <si>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</si>
  <si>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</si>
  <si>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</si>
  <si>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</si>
  <si>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</si>
  <si>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</si>
  <si>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</si>
  <si>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</si>
  <si>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</si>
  <si>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</si>
  <si>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</si>
  <si>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</si>
  <si>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</si>
  <si>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</si>
  <si>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</si>
  <si>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</si>
  <si>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</si>
  <si>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</si>
  <si>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</si>
  <si>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</si>
  <si>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</si>
  <si>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</si>
  <si>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</si>
  <si>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</si>
  <si>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</si>
  <si>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</si>
  <si>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</si>
  <si>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</si>
  <si>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</si>
  <si>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</si>
  <si>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</si>
  <si>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</si>
  <si>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</si>
  <si>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</si>
  <si>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</si>
  <si>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</si>
  <si>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</si>
  <si>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</si>
  <si>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</si>
  <si>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</si>
  <si>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</si>
  <si>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</si>
  <si>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</si>
  <si>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</si>
  <si>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</si>
  <si>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</si>
  <si>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</si>
  <si>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</si>
  <si>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</si>
  <si>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</si>
  <si>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</si>
  <si>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</si>
  <si>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</si>
  <si>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</si>
  <si>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</si>
  <si>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</si>
  <si>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</si>
  <si>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</si>
  <si>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</si>
  <si>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</si>
  <si>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</si>
  <si>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</si>
  <si>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</si>
  <si>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</si>
  <si>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</si>
  <si>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</si>
  <si>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</si>
  <si>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</si>
  <si>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</si>
  <si>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</si>
  <si>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</si>
  <si>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</si>
  <si>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</si>
  <si>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</si>
  <si>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</si>
  <si>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</si>
  <si>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</si>
  <si>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</si>
  <si>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</si>
  <si>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</si>
  <si>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</si>
  <si>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</si>
  <si>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</si>
  <si>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</si>
  <si>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</si>
  <si>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</si>
  <si>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</si>
  <si>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</si>
  <si>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</si>
  <si>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</si>
  <si>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</si>
  <si>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</si>
  <si>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</si>
  <si>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</si>
  <si>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</si>
  <si>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</si>
  <si>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</si>
  <si>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</si>
  <si>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</si>
  <si>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</si>
  <si>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</si>
  <si>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</si>
  <si>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</si>
  <si>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</si>
  <si>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</si>
  <si>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</si>
  <si>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</si>
  <si>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</si>
  <si>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</si>
  <si>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</si>
  <si>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</si>
  <si>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</si>
  <si>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</si>
  <si>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</si>
  <si>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</si>
  <si>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</si>
  <si>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</si>
  <si>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</si>
  <si>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</si>
  <si>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</si>
  <si>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</si>
  <si>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</si>
  <si>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</si>
  <si>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</si>
  <si>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</si>
  <si>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</si>
  <si>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</si>
  <si>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</si>
  <si>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</si>
  <si>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</si>
  <si>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</si>
  <si>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</si>
  <si>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</si>
  <si>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</si>
  <si>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</si>
  <si>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</si>
  <si>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</si>
  <si>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</si>
  <si>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</si>
  <si>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</si>
  <si>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</si>
  <si>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</si>
  <si>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</si>
  <si>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</si>
  <si>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</si>
  <si>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</si>
  <si>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</si>
  <si>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</si>
  <si>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</si>
  <si>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</si>
  <si>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</si>
  <si>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</si>
  <si>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</si>
  <si>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</si>
  <si>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</si>
  <si>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</si>
  <si>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</si>
  <si>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</si>
  <si>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</si>
  <si>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</si>
  <si>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</si>
  <si>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</si>
  <si>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</si>
  <si>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</si>
  <si>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</si>
  <si>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</si>
  <si>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</si>
  <si>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</si>
  <si>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</si>
  <si>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</si>
  <si>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</si>
  <si>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</si>
  <si>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</si>
  <si>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</si>
  <si>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</si>
  <si>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</si>
  <si>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</si>
  <si>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</si>
  <si>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</si>
  <si>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</si>
  <si>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</si>
  <si>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</si>
  <si>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</si>
  <si>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</si>
  <si>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</si>
  <si>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</si>
  <si>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</si>
  <si>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</si>
  <si>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</si>
  <si>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</si>
  <si>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</si>
  <si>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</si>
  <si>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</si>
  <si>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</si>
  <si>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</si>
  <si>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</si>
  <si>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</si>
  <si>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</si>
  <si>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</si>
  <si>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</si>
  <si>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</si>
  <si>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</si>
  <si>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</si>
  <si>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</si>
  <si>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</si>
  <si>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</si>
  <si>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</si>
  <si>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</si>
  <si>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</si>
  <si>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</si>
  <si>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</si>
  <si>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</si>
  <si>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</si>
  <si>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</si>
  <si>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</si>
  <si>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</si>
  <si>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</si>
  <si>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</si>
  <si>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</si>
  <si>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</si>
  <si>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</si>
  <si>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</si>
  <si>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</si>
  <si>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</si>
  <si>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</si>
  <si>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</si>
  <si>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</si>
  <si>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</si>
  <si>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</si>
  <si>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</si>
  <si>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</si>
  <si>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</si>
  <si>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</si>
  <si>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</si>
  <si>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</si>
  <si>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</si>
  <si>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</si>
  <si>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</si>
  <si>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</si>
  <si>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</si>
  <si>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</si>
  <si>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</si>
  <si>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</si>
  <si>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</si>
  <si>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</si>
  <si>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</si>
  <si>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</si>
  <si>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</si>
  <si>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</si>
  <si>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</si>
  <si>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</si>
  <si>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</si>
  <si>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</si>
  <si>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</si>
  <si>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</si>
  <si>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</si>
  <si>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</si>
  <si>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</si>
  <si>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</si>
  <si>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</si>
  <si>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</si>
  <si>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</si>
  <si>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</si>
  <si>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</si>
  <si>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</si>
  <si>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</si>
  <si>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</si>
  <si>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</si>
  <si>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</si>
  <si>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</si>
  <si>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</si>
  <si>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</si>
  <si>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</si>
  <si>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</si>
  <si>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</si>
  <si>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</si>
  <si>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</si>
  <si>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</si>
  <si>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</si>
  <si>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</si>
  <si>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</si>
  <si>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</si>
  <si>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</si>
  <si>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</si>
  <si>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</si>
  <si>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</si>
  <si>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</si>
  <si>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</si>
  <si>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</si>
  <si>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</si>
  <si>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</si>
  <si>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</si>
  <si>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</si>
  <si>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</si>
  <si>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</si>
  <si>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</si>
  <si>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</si>
  <si>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</si>
  <si>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</si>
  <si>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</si>
  <si>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</si>
  <si>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</si>
  <si>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</si>
  <si>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</si>
  <si>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</si>
  <si>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</si>
  <si>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</si>
  <si>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</si>
  <si>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</si>
  <si>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</si>
  <si>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</si>
  <si>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</si>
  <si>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</si>
  <si>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</si>
  <si>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</si>
  <si>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</si>
  <si>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</si>
  <si>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</si>
  <si>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</si>
  <si>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</si>
  <si>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</si>
  <si>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</si>
  <si>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</si>
  <si>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</si>
  <si>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</si>
  <si>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</si>
  <si>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</si>
  <si>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</si>
  <si>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</si>
  <si>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</si>
  <si>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</si>
  <si>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</si>
  <si>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</si>
  <si>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</si>
  <si>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</si>
  <si>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</si>
  <si>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</si>
  <si>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</si>
  <si>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</si>
  <si>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</si>
  <si>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</si>
  <si>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</si>
  <si>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</si>
  <si>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</si>
  <si>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</si>
  <si>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</si>
  <si>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</si>
  <si>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</si>
  <si>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</si>
  <si>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</si>
  <si>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</si>
  <si>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</si>
  <si>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</si>
  <si>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</si>
  <si>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</si>
  <si>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</si>
  <si>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</si>
  <si>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</si>
  <si>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</si>
  <si>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</si>
  <si>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</si>
  <si>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</si>
  <si>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</si>
  <si>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</si>
  <si>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</si>
  <si>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</si>
  <si>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</si>
  <si>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</si>
  <si>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</si>
  <si>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</si>
  <si>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</si>
  <si>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</si>
  <si>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</si>
  <si>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</si>
  <si>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</si>
  <si>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</si>
  <si>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</si>
  <si>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</si>
  <si>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</si>
  <si>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</si>
  <si>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</si>
  <si>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</si>
  <si>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</si>
  <si>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</si>
  <si>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</si>
  <si>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</si>
  <si>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</si>
  <si>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</si>
  <si>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</si>
  <si>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</si>
  <si>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</si>
  <si>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</si>
  <si>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</si>
  <si>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</si>
  <si>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</si>
  <si>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</si>
  <si>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</si>
  <si>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</si>
  <si>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</si>
  <si>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</si>
  <si>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</si>
  <si>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</si>
  <si>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</si>
  <si>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</si>
  <si>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</si>
  <si>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</si>
  <si>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</si>
  <si>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</si>
  <si>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</si>
  <si>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</si>
  <si>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</si>
  <si>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</si>
  <si>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</si>
  <si>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</si>
  <si>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</si>
  <si>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</si>
  <si>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</si>
  <si>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</si>
  <si>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</si>
  <si>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</si>
  <si>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</si>
  <si>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</si>
  <si>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</si>
  <si>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</si>
  <si>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</si>
  <si>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</si>
  <si>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</si>
  <si>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</si>
  <si>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</si>
  <si>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</si>
  <si>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</si>
  <si>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</si>
  <si>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</si>
  <si>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</si>
  <si>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</si>
  <si>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</si>
  <si>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</si>
  <si>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</si>
  <si>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</si>
  <si>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</si>
  <si>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</si>
  <si>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</si>
  <si>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</si>
  <si>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</si>
  <si>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</si>
  <si>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</si>
  <si>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</si>
  <si>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</si>
  <si>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</si>
  <si>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</si>
  <si>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</si>
  <si>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</si>
  <si>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</si>
  <si>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</si>
  <si>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</si>
  <si>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</si>
  <si>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</si>
  <si>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</si>
  <si>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</si>
  <si>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</si>
  <si>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</si>
  <si>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</si>
  <si>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</si>
  <si>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</si>
  <si>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</si>
  <si>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</si>
  <si>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</si>
  <si>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</si>
  <si>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</si>
  <si>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</si>
  <si>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</si>
  <si>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</si>
  <si>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</si>
  <si>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</si>
  <si>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</si>
  <si>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</si>
  <si>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</si>
  <si>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</si>
  <si>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</si>
  <si>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</si>
  <si>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</si>
  <si>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</si>
  <si>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</si>
  <si>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</si>
  <si>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</si>
  <si>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</si>
  <si>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</si>
  <si>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</si>
  <si>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</si>
  <si>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</si>
  <si>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</si>
  <si>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</si>
  <si>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</si>
  <si>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</si>
  <si>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</si>
  <si>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</si>
  <si>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</si>
  <si>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</si>
  <si>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</si>
  <si>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</si>
  <si>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</si>
  <si>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</si>
  <si>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</si>
  <si>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</si>
  <si>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</si>
  <si>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</si>
  <si>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</si>
  <si>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</si>
  <si>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</si>
  <si>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</si>
  <si>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</si>
  <si>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</si>
  <si>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</si>
  <si>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</si>
  <si>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</si>
  <si>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</si>
  <si>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</si>
  <si>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</si>
  <si>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</si>
  <si>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</si>
  <si>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</si>
  <si>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</si>
  <si>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</si>
  <si>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</si>
  <si>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</si>
  <si>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</si>
  <si>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</si>
  <si>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</si>
  <si>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</si>
  <si>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</si>
  <si>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</si>
  <si>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</si>
  <si>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</si>
  <si>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</si>
  <si>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</si>
  <si>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</si>
  <si>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</si>
  <si>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</si>
  <si>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</si>
  <si>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</si>
  <si>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</si>
  <si>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</si>
  <si>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</si>
  <si>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</si>
  <si>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</si>
  <si>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</si>
  <si>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</si>
  <si>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</si>
  <si>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</si>
  <si>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</si>
  <si>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</si>
  <si>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</si>
  <si>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</si>
  <si>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</si>
  <si>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</si>
  <si>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</si>
  <si>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</si>
  <si>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</si>
  <si>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</si>
  <si>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</si>
  <si>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</si>
  <si>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</si>
  <si>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</si>
  <si>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</si>
  <si>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</si>
  <si>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</si>
  <si>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</si>
  <si>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</si>
  <si>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</si>
  <si>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</si>
  <si>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</si>
  <si>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</si>
  <si>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</si>
  <si>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</si>
  <si>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</si>
  <si>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</si>
  <si>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</si>
  <si>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</si>
  <si>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</si>
  <si>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</si>
  <si>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</si>
  <si>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</si>
  <si>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</si>
  <si>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</si>
  <si>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</si>
  <si>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</si>
  <si>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</si>
  <si>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</si>
  <si>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</si>
  <si>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</si>
  <si>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</si>
  <si>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</si>
  <si>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</si>
  <si>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</si>
  <si>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</si>
  <si>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</si>
  <si>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</si>
  <si>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</si>
  <si>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</si>
  <si>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</si>
  <si>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</si>
  <si>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</si>
  <si>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</si>
  <si>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</si>
  <si>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</si>
  <si>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</si>
  <si>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</si>
  <si>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</si>
  <si>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</si>
  <si>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</si>
  <si>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</si>
  <si>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</si>
  <si>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</si>
  <si>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</si>
  <si>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</si>
  <si>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</si>
  <si>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</si>
  <si>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</si>
  <si>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</si>
  <si>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</si>
  <si>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</si>
  <si>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</si>
  <si>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</si>
  <si>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</si>
  <si>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</si>
  <si>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</si>
  <si>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</si>
  <si>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</si>
  <si>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</si>
  <si>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</si>
  <si>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</si>
  <si>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</si>
  <si>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</si>
  <si>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</si>
  <si>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</si>
  <si>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</si>
  <si>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</si>
  <si>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</si>
  <si>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</si>
  <si>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</si>
  <si>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</si>
  <si>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</si>
  <si>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</si>
  <si>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</si>
  <si>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</si>
  <si>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</si>
  <si>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</si>
  <si>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</si>
  <si>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</si>
  <si>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</si>
  <si>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</si>
  <si>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</si>
  <si>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</si>
  <si>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</si>
  <si>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</si>
  <si>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</si>
  <si>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</si>
  <si>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</si>
  <si>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</si>
  <si>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</si>
  <si>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</si>
  <si>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</si>
  <si>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</si>
  <si>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</si>
  <si>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</si>
  <si>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</si>
  <si>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</si>
  <si>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</si>
  <si>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</si>
  <si>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</si>
  <si>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</si>
  <si>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</si>
  <si>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</si>
  <si>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</si>
  <si>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</si>
  <si>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</si>
  <si>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</si>
  <si>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</si>
  <si>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</si>
  <si>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</si>
  <si>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</si>
  <si>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</si>
  <si>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</si>
  <si>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</si>
  <si>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</si>
  <si>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</si>
  <si>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</si>
  <si>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</si>
  <si>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</si>
  <si>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</si>
  <si>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</si>
  <si>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</si>
  <si>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</si>
  <si>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</si>
  <si>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</si>
  <si>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</si>
  <si>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</si>
  <si>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</si>
  <si>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</si>
  <si>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</si>
  <si>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</si>
  <si>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</si>
  <si>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</si>
  <si>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</si>
  <si>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</si>
  <si>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</si>
  <si>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</si>
  <si>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</si>
  <si>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</si>
  <si>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</si>
  <si>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</si>
  <si>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</si>
  <si>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</si>
  <si>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</si>
  <si>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</si>
  <si>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</si>
  <si>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</si>
  <si>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</si>
  <si>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</si>
  <si>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</si>
  <si>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</si>
  <si>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</si>
  <si>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</si>
  <si>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</si>
  <si>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</si>
  <si>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</si>
  <si>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</si>
  <si>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</si>
  <si>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</si>
  <si>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</si>
  <si>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</si>
  <si>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</si>
  <si>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</si>
  <si>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</si>
  <si>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</si>
  <si>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</si>
  <si>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</si>
  <si>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</si>
  <si>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</si>
  <si>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</si>
  <si>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</si>
  <si>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</si>
  <si>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</si>
  <si>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</si>
  <si>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</si>
  <si>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</si>
  <si>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</si>
  <si>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</si>
  <si>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</si>
  <si>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</si>
  <si>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</si>
  <si>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</si>
  <si>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</si>
  <si>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</si>
  <si>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</si>
  <si>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</si>
  <si>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</si>
  <si>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</si>
  <si>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</si>
  <si>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</si>
  <si>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</si>
  <si>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</si>
  <si>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</si>
  <si>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</si>
  <si>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</si>
  <si>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</si>
  <si>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</si>
  <si>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</si>
  <si>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</si>
  <si>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</si>
  <si>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</si>
  <si>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</si>
  <si>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</si>
  <si>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</si>
  <si>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</si>
  <si>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</si>
  <si>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</si>
  <si>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</si>
  <si>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</si>
  <si>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</si>
  <si>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</si>
  <si>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</si>
  <si>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</si>
  <si>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</si>
  <si>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</si>
  <si>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</si>
  <si>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</si>
  <si>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</si>
  <si>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</si>
  <si>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</si>
  <si>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</si>
  <si>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</si>
  <si>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</si>
  <si>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</si>
  <si>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</si>
  <si>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</si>
  <si>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</si>
  <si>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</si>
  <si>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</si>
  <si>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</si>
  <si>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</si>
  <si>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</si>
  <si>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</si>
  <si>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</si>
  <si>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</si>
  <si>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</si>
  <si>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</si>
  <si>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</si>
  <si>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</si>
  <si>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</si>
  <si>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</si>
  <si>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</si>
  <si>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</si>
  <si>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</si>
  <si>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</si>
  <si>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</si>
  <si>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</si>
  <si>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</si>
  <si>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</si>
  <si>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</si>
  <si>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</si>
  <si>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</si>
  <si>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</si>
  <si>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</si>
  <si>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</si>
  <si>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</si>
  <si>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</si>
  <si>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</si>
  <si>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</si>
  <si>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</si>
  <si>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</si>
  <si>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</si>
  <si>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</si>
  <si>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</si>
  <si>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</si>
  <si>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</si>
  <si>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</si>
  <si>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</si>
  <si>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</si>
  <si>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</si>
  <si>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</si>
  <si>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</si>
  <si>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</si>
  <si>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</si>
  <si>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</si>
  <si>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</si>
  <si>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</si>
  <si>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</si>
  <si>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</si>
  <si>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</si>
  <si>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</si>
  <si>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</si>
  <si>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</si>
  <si>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</si>
  <si>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</si>
  <si>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</si>
  <si>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</si>
  <si>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</si>
  <si>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</si>
  <si>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</si>
  <si>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</si>
  <si>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</si>
  <si>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</si>
  <si>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</si>
  <si>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</si>
  <si>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</si>
  <si>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</si>
  <si>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</si>
  <si>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</si>
  <si>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</si>
  <si>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</si>
  <si>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</si>
  <si>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</si>
  <si>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</si>
  <si>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</si>
  <si>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</si>
  <si>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</si>
  <si>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</si>
  <si>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</si>
  <si>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</si>
  <si>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</si>
  <si>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</si>
  <si>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</si>
  <si>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</si>
  <si>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</si>
  <si>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</si>
  <si>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</si>
  <si>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</si>
  <si>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</si>
  <si>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</si>
  <si>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</si>
  <si>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</si>
  <si>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</si>
  <si>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</si>
  <si>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</si>
  <si>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</si>
  <si>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</si>
  <si>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</si>
  <si>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</si>
  <si>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</si>
  <si>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</si>
  <si>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</si>
  <si>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</si>
  <si>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</si>
  <si>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</si>
  <si>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</si>
  <si>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</si>
  <si>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</si>
  <si>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</si>
  <si>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</si>
  <si>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</si>
  <si>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</si>
  <si>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</si>
  <si>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</si>
  <si>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</si>
  <si>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</si>
  <si>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</si>
  <si>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</si>
  <si>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</si>
  <si>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</si>
  <si>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</si>
  <si>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</si>
  <si>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</si>
  <si>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</si>
  <si>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</si>
  <si>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</si>
  <si>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</si>
  <si>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</si>
  <si>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</si>
  <si>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</si>
  <si>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</si>
  <si>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</si>
  <si>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</si>
  <si>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</si>
  <si>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</si>
  <si>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</si>
  <si>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</si>
  <si>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</si>
  <si>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</si>
  <si>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</si>
  <si>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</si>
  <si>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</si>
  <si>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</si>
  <si>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</si>
  <si>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</si>
  <si>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</si>
  <si>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</si>
  <si>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</si>
  <si>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</si>
  <si>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</si>
  <si>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</si>
  <si>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</si>
  <si>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</si>
  <si>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</si>
  <si>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</si>
  <si>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</si>
  <si>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</si>
  <si>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</si>
  <si>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</si>
  <si>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</si>
  <si>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</si>
  <si>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</si>
  <si>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</si>
  <si>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</si>
  <si>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</si>
  <si>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</si>
  <si>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</si>
  <si>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</si>
  <si>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</si>
  <si>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</si>
  <si>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</si>
  <si>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</si>
  <si>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</si>
  <si>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</si>
  <si>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</si>
  <si>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</si>
  <si>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</si>
  <si>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</si>
  <si>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</si>
  <si>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</si>
  <si>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</si>
  <si>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</si>
  <si>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</si>
  <si>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</si>
  <si>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</si>
  <si>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</si>
  <si>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</si>
  <si>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</si>
  <si>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</si>
  <si>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</si>
  <si>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</si>
  <si>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</si>
  <si>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</si>
  <si>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</si>
  <si>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</si>
  <si>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</si>
  <si>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</si>
  <si>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</si>
  <si>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</si>
  <si>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</si>
  <si>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</si>
  <si>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</si>
  <si>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</si>
  <si>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</si>
  <si>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</si>
  <si>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</si>
  <si>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</si>
  <si>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</si>
  <si>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</si>
  <si>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</si>
  <si>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</si>
  <si>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</si>
  <si>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</si>
  <si>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</si>
  <si>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</si>
  <si>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</si>
  <si>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</si>
  <si>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</si>
  <si>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</si>
  <si>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</si>
  <si>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</si>
  <si>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</si>
  <si>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</si>
  <si>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</si>
  <si>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</si>
  <si>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</si>
  <si>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</si>
  <si>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</si>
  <si>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</si>
  <si>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</si>
  <si>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</si>
  <si>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</si>
  <si>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</si>
  <si>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</si>
  <si>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</si>
  <si>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</si>
  <si>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</si>
  <si>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</si>
  <si>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</si>
  <si>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</si>
  <si>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</si>
  <si>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</si>
  <si>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</si>
  <si>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</si>
  <si>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</si>
  <si>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</si>
  <si>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</si>
  <si>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</si>
  <si>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</si>
  <si>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</si>
  <si>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</si>
  <si>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</si>
  <si>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</si>
  <si>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</si>
  <si>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</si>
  <si>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</si>
  <si>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</si>
  <si>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</si>
  <si>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</si>
  <si>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</si>
  <si>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</si>
  <si>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</si>
  <si>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</si>
  <si>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</si>
  <si>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</si>
  <si>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</si>
  <si>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</si>
  <si>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</si>
  <si>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</si>
  <si>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</si>
  <si>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</si>
  <si>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</si>
  <si>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</si>
  <si>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</si>
  <si>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</si>
  <si>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</si>
  <si>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</si>
  <si>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</si>
  <si>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</si>
  <si>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</si>
  <si>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</si>
  <si>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</si>
  <si>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</si>
  <si>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</si>
  <si>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</si>
  <si>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</si>
  <si>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</si>
  <si>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</si>
  <si>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</si>
  <si>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</si>
  <si>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</si>
  <si>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</si>
  <si>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</si>
  <si>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</si>
  <si>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</si>
  <si>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</si>
  <si>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</si>
  <si>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</si>
  <si>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</si>
  <si>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</si>
  <si>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</si>
  <si>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</si>
  <si>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</si>
  <si>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</si>
  <si>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</si>
  <si>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</si>
  <si>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</si>
  <si>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</si>
  <si>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</si>
  <si>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</si>
  <si>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</si>
  <si>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</si>
  <si>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</si>
  <si>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</si>
  <si>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</si>
  <si>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</si>
  <si>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</si>
  <si>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</si>
  <si>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</si>
  <si>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</si>
  <si>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</si>
  <si>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</si>
  <si>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</si>
  <si>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</si>
  <si>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</si>
  <si>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</si>
  <si>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</si>
  <si>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</si>
  <si>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</si>
  <si>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</si>
  <si>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</si>
  <si>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</si>
  <si>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</si>
  <si>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</si>
  <si>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</si>
  <si>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</si>
  <si>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</si>
  <si>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</si>
  <si>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</si>
  <si>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</si>
  <si>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</si>
  <si>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</si>
  <si>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</si>
  <si>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</si>
  <si>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</si>
  <si>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</si>
  <si>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</si>
  <si>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</si>
  <si>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</si>
  <si>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</si>
  <si>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</si>
  <si>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</si>
  <si>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</si>
  <si>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</si>
  <si>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</si>
  <si>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</si>
  <si>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</si>
  <si>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</si>
  <si>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</si>
  <si>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</si>
  <si>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</si>
  <si>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</si>
  <si>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</si>
  <si>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</si>
  <si>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</si>
  <si>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</si>
  <si>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</si>
  <si>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</si>
  <si>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</si>
  <si>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</si>
  <si>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</si>
  <si>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</si>
  <si>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</si>
  <si>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</si>
  <si>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</si>
  <si>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</si>
  <si>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</si>
  <si>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</si>
  <si>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</si>
  <si>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</si>
  <si>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</si>
  <si>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</si>
  <si>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</si>
  <si>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</si>
  <si>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</si>
  <si>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</si>
  <si>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</si>
  <si>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</si>
  <si>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</si>
  <si>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</si>
  <si>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</si>
  <si>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</si>
  <si>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</si>
  <si>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</si>
  <si>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</si>
  <si>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</si>
  <si>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</si>
  <si>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</si>
  <si>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</si>
  <si>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</si>
  <si>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</si>
  <si>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</si>
  <si>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</si>
  <si>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</si>
  <si>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</si>
  <si>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</si>
  <si>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</si>
  <si>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</si>
  <si>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</si>
  <si>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</si>
  <si>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</si>
  <si>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</si>
  <si>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</si>
  <si>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</si>
  <si>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</si>
  <si>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</si>
  <si>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</si>
  <si>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</si>
  <si>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</si>
  <si>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</si>
  <si>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</si>
  <si>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</si>
  <si>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</si>
  <si>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</si>
  <si>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</si>
  <si>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</si>
  <si>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</si>
  <si>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</si>
  <si>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</si>
  <si>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</si>
  <si>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</si>
  <si>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</si>
  <si>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</si>
  <si>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</si>
  <si>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</si>
  <si>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</si>
  <si>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</si>
  <si>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</si>
  <si>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</si>
  <si>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</si>
  <si>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</si>
  <si>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</si>
  <si>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</si>
  <si>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</si>
  <si>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</si>
  <si>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</si>
  <si>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</si>
  <si>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</si>
  <si>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</si>
  <si>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</si>
  <si>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</si>
  <si>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</si>
  <si>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</si>
  <si>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</si>
  <si>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</si>
  <si>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</si>
  <si>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</si>
  <si>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</si>
  <si>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</si>
  <si>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</si>
  <si>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</si>
  <si>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</si>
  <si>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</si>
  <si>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</si>
  <si>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</si>
  <si>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</si>
  <si>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</si>
  <si>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</si>
  <si>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</si>
  <si>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</si>
  <si>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</si>
  <si>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</si>
  <si>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</si>
  <si>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</si>
  <si>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</si>
  <si>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</si>
  <si>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</si>
  <si>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</si>
  <si>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</si>
  <si>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</si>
  <si>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</si>
  <si>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</si>
  <si>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</si>
  <si>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</si>
  <si>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</si>
  <si>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</si>
  <si>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</si>
  <si>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</si>
  <si>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</si>
  <si>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</si>
  <si>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</si>
  <si>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</si>
  <si>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</si>
  <si>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</si>
  <si>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</si>
  <si>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</si>
  <si>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</si>
  <si>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</si>
  <si>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</si>
  <si>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</si>
  <si>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</si>
  <si>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</si>
  <si>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</si>
  <si>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</si>
  <si>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</si>
  <si>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</si>
  <si>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</si>
  <si>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</si>
  <si>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</si>
  <si>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</si>
  <si>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</si>
  <si>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</si>
  <si>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</si>
  <si>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</si>
  <si>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</si>
  <si>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</si>
  <si>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</si>
  <si>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</si>
  <si>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</si>
  <si>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</si>
  <si>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</si>
  <si>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</si>
  <si>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</si>
  <si>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</si>
  <si>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</si>
  <si>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</si>
  <si>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</si>
  <si>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</si>
  <si>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</si>
  <si>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</si>
  <si>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</si>
  <si>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</si>
  <si>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</si>
  <si>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</si>
  <si>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</si>
  <si>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</si>
  <si>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</si>
  <si>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</si>
  <si>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</si>
  <si>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</si>
  <si>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</si>
  <si>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</si>
  <si>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</si>
  <si>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</si>
  <si>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</si>
  <si>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</si>
  <si>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</si>
  <si>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</si>
  <si>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</si>
  <si>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</si>
  <si>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</si>
  <si>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</si>
  <si>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</si>
  <si>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</si>
  <si>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</si>
  <si>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</si>
  <si>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</si>
  <si>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</si>
  <si>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</si>
  <si>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</si>
  <si>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</si>
  <si>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</si>
  <si>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</si>
  <si>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</si>
  <si>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</si>
  <si>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</si>
  <si>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</si>
  <si>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</si>
  <si>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</si>
  <si>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</si>
  <si>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</si>
  <si>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</si>
  <si>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</si>
  <si>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</si>
  <si>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</si>
  <si>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</si>
  <si>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</si>
  <si>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</si>
  <si>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</si>
  <si>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</si>
  <si>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</si>
  <si>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</si>
  <si>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</si>
  <si>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</si>
  <si>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</si>
  <si>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</si>
  <si>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</si>
  <si>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</si>
  <si>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</si>
  <si>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</si>
  <si>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</si>
  <si>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</si>
  <si>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</si>
  <si>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</si>
  <si>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</si>
  <si>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</si>
  <si>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</si>
  <si>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</si>
  <si>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</si>
  <si>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</si>
  <si>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</si>
  <si>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</si>
  <si>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</si>
  <si>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</si>
  <si>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</si>
  <si>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</si>
  <si>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</si>
  <si>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</si>
  <si>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</si>
  <si>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</si>
  <si>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</si>
  <si>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</si>
  <si>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</si>
  <si>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</si>
  <si>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</si>
  <si>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</si>
  <si>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</si>
  <si>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</si>
  <si>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</si>
  <si>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</si>
  <si>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</si>
  <si>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</si>
  <si>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</si>
  <si>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</si>
  <si>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</si>
  <si>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</si>
  <si>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</si>
  <si>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</si>
  <si>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</si>
  <si>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</si>
  <si>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</si>
  <si>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</si>
  <si>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</si>
  <si>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</si>
  <si>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</si>
  <si>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</si>
  <si>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</si>
  <si>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</si>
  <si>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</si>
  <si>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</si>
  <si>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</si>
  <si>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</si>
  <si>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</si>
  <si>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</si>
  <si>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</si>
  <si>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</si>
  <si>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</si>
  <si>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</si>
  <si>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</si>
  <si>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</si>
  <si>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</si>
  <si>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</si>
  <si>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</si>
  <si>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</si>
  <si>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</si>
  <si>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</si>
  <si>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</si>
  <si>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</si>
  <si>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</si>
  <si>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</si>
  <si>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</si>
  <si>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</si>
  <si>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</si>
  <si>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</si>
  <si>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</si>
  <si>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</si>
  <si>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</si>
  <si>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</si>
  <si>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</si>
  <si>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</si>
  <si>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</si>
  <si>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</si>
  <si>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</si>
  <si>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</si>
  <si>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</si>
  <si>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</si>
  <si>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</si>
  <si>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</si>
  <si>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</si>
  <si>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</si>
  <si>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</si>
  <si>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</si>
  <si>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</si>
  <si>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</si>
  <si>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</si>
  <si>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</si>
  <si>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</si>
  <si>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</si>
  <si>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</si>
  <si>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</si>
  <si>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</si>
  <si>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</si>
  <si>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</si>
  <si>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</si>
  <si>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</si>
  <si>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</si>
  <si>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</si>
  <si>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</si>
  <si>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</si>
  <si>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</si>
  <si>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</si>
  <si>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</si>
  <si>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</si>
  <si>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</si>
  <si>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</si>
  <si>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</si>
  <si>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</si>
  <si>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</si>
  <si>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</si>
  <si>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</si>
  <si>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</si>
  <si>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</si>
  <si>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</si>
  <si>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</si>
  <si>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</si>
  <si>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</si>
  <si>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</si>
  <si>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</si>
  <si>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</si>
  <si>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</si>
  <si>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</si>
  <si>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</si>
  <si>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</si>
  <si>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</si>
  <si>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</si>
  <si>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</si>
  <si>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</si>
  <si>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</si>
  <si>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</si>
  <si>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</si>
  <si>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</si>
  <si>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</si>
  <si>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</si>
  <si>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</si>
  <si>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</si>
  <si>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</si>
  <si>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</si>
  <si>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</si>
  <si>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</si>
  <si>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</si>
  <si>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</si>
  <si>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</si>
  <si>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</si>
  <si>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</si>
  <si>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</si>
  <si>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</si>
  <si>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</si>
  <si>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</si>
  <si>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</si>
  <si>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</si>
  <si>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</si>
  <si>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</si>
  <si>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</si>
  <si>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</si>
  <si>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</si>
  <si>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</si>
  <si>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</si>
  <si>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</si>
  <si>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</si>
  <si>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</si>
  <si>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</si>
  <si>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</si>
  <si>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</si>
  <si>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</si>
  <si>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</si>
  <si>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</si>
  <si>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</si>
  <si>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</si>
  <si>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</si>
  <si>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</si>
  <si>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</si>
  <si>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</si>
  <si>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</si>
  <si>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</si>
  <si>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</si>
  <si>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</si>
  <si>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</si>
  <si>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</si>
  <si>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</si>
  <si>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</si>
  <si>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</si>
  <si>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</si>
  <si>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</si>
  <si>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</si>
  <si>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</si>
  <si>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</si>
  <si>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</si>
  <si>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</si>
  <si>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</si>
  <si>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</si>
  <si>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</si>
  <si>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</si>
  <si>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</si>
  <si>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</si>
  <si>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</si>
  <si>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</si>
  <si>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</si>
  <si>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</si>
  <si>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</si>
  <si>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</si>
  <si>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</si>
  <si>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</si>
  <si>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</si>
  <si>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</si>
  <si>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</si>
  <si>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</si>
  <si>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</si>
  <si>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</si>
  <si>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</si>
  <si>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</si>
  <si>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</si>
  <si>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</si>
  <si>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</si>
  <si>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</si>
  <si>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</si>
  <si>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</si>
  <si>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</si>
  <si>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</si>
  <si>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</si>
  <si>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</si>
  <si>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</si>
  <si>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</si>
  <si>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</si>
  <si>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</si>
  <si>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</si>
  <si>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</si>
  <si>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</si>
  <si>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</si>
  <si>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</si>
  <si>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</si>
  <si>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</si>
  <si>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</si>
  <si>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</si>
  <si>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</si>
  <si>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</si>
  <si>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</si>
  <si>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</si>
  <si>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</si>
  <si>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</si>
  <si>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</si>
  <si>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</si>
  <si>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</si>
  <si>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</si>
  <si>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</si>
  <si>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</si>
  <si>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</si>
  <si>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</si>
  <si>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</si>
  <si>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</si>
  <si>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</si>
  <si>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</si>
  <si>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</si>
  <si>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</si>
  <si>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</si>
  <si>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</si>
  <si>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</si>
  <si>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</si>
  <si>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</si>
  <si>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</si>
  <si>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</si>
  <si>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</si>
  <si>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</si>
  <si>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</si>
  <si>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</si>
  <si>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</si>
  <si>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</si>
  <si>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</si>
  <si>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</si>
  <si>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</si>
  <si>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</si>
  <si>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</si>
  <si>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</si>
  <si>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</si>
  <si>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</si>
  <si>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</si>
  <si>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</si>
  <si>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</si>
  <si>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</si>
  <si>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</si>
  <si>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</si>
  <si>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</si>
  <si>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</si>
  <si>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</si>
  <si>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</si>
  <si>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</si>
  <si>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</si>
  <si>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</si>
  <si>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</si>
  <si>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</si>
  <si>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</si>
  <si>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</si>
  <si>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</si>
  <si>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</si>
  <si>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</si>
  <si>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</si>
  <si>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</si>
  <si>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</si>
  <si>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</si>
  <si>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</si>
  <si>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</si>
  <si>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</si>
  <si>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</si>
  <si>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</si>
  <si>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</si>
  <si>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</si>
  <si>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</si>
  <si>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</si>
  <si>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</si>
  <si>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</si>
  <si>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</si>
  <si>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</si>
  <si>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</si>
  <si>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</si>
  <si>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</si>
  <si>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</si>
  <si>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</si>
  <si>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</si>
  <si>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</si>
  <si>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</si>
  <si>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</si>
  <si>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</si>
  <si>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</si>
  <si>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</si>
  <si>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</si>
  <si>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</si>
  <si>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</si>
  <si>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</si>
  <si>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</si>
  <si>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</si>
  <si>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</si>
  <si>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</si>
  <si>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</si>
  <si>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</si>
  <si>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</si>
  <si>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</si>
  <si>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</si>
  <si>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</si>
  <si>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</si>
  <si>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</si>
  <si>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</si>
  <si>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</si>
  <si>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</si>
  <si>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</si>
  <si>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</si>
  <si>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</si>
  <si>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</si>
  <si>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</si>
  <si>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</si>
  <si>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</si>
  <si>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</si>
  <si>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</si>
  <si>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</si>
  <si>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</si>
  <si>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</si>
  <si>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</si>
  <si>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</si>
  <si>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</si>
  <si>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</si>
  <si>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</si>
  <si>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</si>
  <si>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</si>
  <si>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</si>
  <si>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</si>
  <si>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</si>
  <si>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</si>
  <si>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</si>
  <si>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</si>
  <si>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</si>
  <si>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</si>
  <si>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</si>
  <si>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</si>
  <si>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</si>
  <si>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</si>
  <si>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</si>
  <si>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</si>
  <si>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</si>
  <si>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</si>
  <si>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</si>
  <si>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</si>
  <si>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</si>
  <si>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</si>
  <si>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</si>
  <si>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</si>
  <si>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</si>
  <si>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</si>
  <si>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</si>
  <si>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</si>
  <si>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</si>
  <si>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</si>
  <si>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</si>
  <si>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</si>
  <si>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</si>
  <si>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</si>
  <si>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</si>
  <si>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</si>
  <si>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</si>
  <si>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</si>
  <si>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</si>
  <si>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</si>
  <si>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</si>
  <si>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</si>
  <si>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</si>
  <si>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</si>
  <si>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</si>
  <si>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</si>
  <si>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</si>
  <si>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</si>
  <si>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</si>
  <si>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</si>
  <si>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</si>
  <si>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</si>
  <si>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</si>
  <si>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</si>
  <si>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</si>
  <si>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</si>
  <si>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</si>
  <si>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</si>
  <si>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</si>
  <si>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</si>
  <si>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</si>
  <si>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</si>
  <si>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</si>
  <si>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</si>
  <si>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</si>
  <si>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</si>
  <si>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</si>
  <si>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</si>
  <si>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</si>
  <si>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</si>
  <si>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</si>
  <si>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</si>
  <si>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</si>
  <si>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</si>
  <si>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</si>
  <si>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</si>
  <si>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</si>
  <si>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</si>
  <si>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</si>
  <si>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</si>
  <si>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</si>
  <si>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</si>
  <si>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</si>
  <si>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</si>
  <si>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</si>
  <si>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</si>
  <si>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</si>
  <si>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</si>
  <si>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</si>
  <si>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</si>
  <si>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</si>
  <si>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</si>
  <si>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</si>
  <si>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</si>
  <si>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</si>
  <si>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</si>
  <si>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</si>
  <si>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</si>
  <si>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</si>
  <si>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</si>
  <si>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</si>
  <si>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</si>
  <si>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</si>
  <si>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</si>
  <si>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</si>
  <si>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</si>
  <si>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</si>
  <si>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</si>
  <si>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</si>
  <si>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</si>
  <si>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</si>
  <si>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</si>
  <si>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</si>
  <si>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</si>
  <si>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</si>
  <si>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</si>
  <si>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</si>
  <si>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</si>
  <si>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</si>
  <si>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</si>
  <si>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</si>
  <si>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</si>
  <si>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</si>
  <si>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</si>
  <si>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</si>
  <si>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</si>
  <si>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</si>
  <si>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</si>
  <si>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</si>
  <si>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</si>
  <si>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</si>
  <si>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</si>
  <si>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</si>
  <si>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</si>
  <si>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</si>
  <si>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</si>
  <si>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</si>
  <si>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</si>
  <si>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</si>
  <si>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</si>
  <si>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</si>
  <si>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</si>
  <si>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</si>
  <si>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</si>
  <si>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</si>
  <si>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</si>
  <si>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</si>
  <si>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</si>
  <si>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</si>
  <si>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</si>
  <si>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</si>
  <si>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</si>
  <si>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</si>
  <si>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</si>
  <si>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</si>
  <si>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</si>
  <si>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</si>
  <si>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</si>
  <si>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</si>
  <si>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</si>
  <si>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</si>
  <si>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</si>
  <si>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</si>
  <si>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</si>
  <si>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</si>
  <si>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</si>
  <si>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</si>
  <si>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</si>
  <si>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</si>
  <si>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</si>
  <si>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</si>
  <si>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</si>
  <si>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</si>
  <si>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</si>
  <si>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</si>
  <si>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</si>
  <si>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</si>
  <si>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</si>
  <si>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</si>
  <si>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</si>
  <si>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</si>
  <si>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</si>
  <si>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</si>
  <si>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</si>
  <si>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</si>
  <si>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</si>
  <si>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</si>
  <si>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</si>
  <si>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</si>
  <si>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</si>
  <si>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</si>
  <si>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</si>
  <si>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</si>
  <si>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</si>
  <si>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</si>
  <si>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</si>
  <si>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</si>
  <si>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</si>
  <si>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</si>
  <si>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</si>
  <si>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</si>
  <si>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</si>
  <si>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</si>
  <si>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</si>
  <si>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</si>
  <si>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</si>
  <si>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</si>
  <si>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</si>
  <si>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</si>
  <si>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</si>
  <si>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</si>
  <si>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</si>
  <si>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</si>
  <si>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</si>
  <si>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</si>
  <si>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</si>
  <si>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</si>
  <si>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</si>
  <si>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</si>
  <si>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</si>
  <si>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</si>
  <si>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</si>
  <si>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</si>
  <si>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</si>
  <si>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</si>
  <si>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</si>
  <si>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</si>
  <si>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</si>
  <si>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</si>
  <si>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</si>
  <si>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</si>
  <si>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</si>
  <si>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</si>
  <si>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</si>
  <si>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</si>
  <si>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</si>
  <si>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</si>
  <si>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</si>
  <si>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</si>
  <si>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</si>
  <si>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</si>
  <si>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</si>
  <si>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</si>
  <si>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</si>
  <si>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</si>
  <si>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</si>
  <si>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</si>
  <si>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</si>
  <si>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</si>
  <si>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</si>
  <si>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</si>
  <si>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</si>
  <si>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</si>
  <si>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</si>
  <si>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</si>
  <si>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</si>
  <si>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</si>
  <si>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</si>
  <si>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</si>
  <si>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</si>
  <si>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</si>
  <si>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</si>
  <si>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</si>
  <si>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</si>
  <si>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</si>
  <si>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</si>
  <si>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</si>
  <si>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</si>
  <si>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</si>
  <si>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</si>
  <si>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</si>
  <si>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</si>
  <si>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</si>
  <si>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</si>
  <si>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</si>
  <si>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</si>
  <si>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</si>
  <si>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</si>
  <si>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</si>
  <si>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</si>
  <si>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</si>
  <si>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</si>
  <si>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</si>
  <si>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</si>
  <si>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</si>
  <si>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</si>
  <si>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</si>
  <si>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</si>
  <si>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</si>
  <si>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</si>
  <si>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</si>
  <si>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</si>
  <si>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</si>
  <si>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</si>
  <si>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</si>
  <si>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</si>
  <si>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</si>
  <si>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</si>
  <si>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</si>
  <si>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</si>
  <si>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</si>
  <si>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</si>
  <si>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</si>
  <si>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</si>
  <si>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</si>
  <si>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</si>
  <si>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</si>
  <si>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</si>
  <si>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</si>
  <si>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</si>
  <si>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</si>
  <si>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</si>
  <si>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</si>
  <si>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</si>
  <si>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</si>
  <si>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</si>
  <si>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</si>
  <si>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</si>
  <si>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</si>
  <si>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</si>
  <si>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</si>
  <si>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</si>
  <si>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</si>
  <si>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</si>
  <si>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</si>
  <si>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</si>
  <si>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</si>
  <si>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</si>
  <si>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</si>
  <si>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</si>
  <si>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</si>
  <si>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</si>
  <si>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</si>
  <si>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</si>
  <si>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</si>
  <si>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</si>
  <si>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</si>
  <si>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</si>
  <si>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</si>
  <si>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</si>
  <si>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</si>
  <si>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</si>
  <si>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</si>
  <si>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</si>
  <si>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</si>
  <si>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</si>
  <si>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</si>
  <si>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</si>
  <si>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</si>
  <si>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</si>
  <si>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</si>
  <si>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</si>
  <si>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</si>
  <si>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</si>
  <si>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</si>
  <si>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</si>
  <si>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</si>
  <si>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</si>
  <si>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</si>
  <si>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</si>
  <si>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</si>
  <si>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</si>
  <si>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</si>
  <si>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</si>
  <si>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</si>
  <si>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</si>
  <si>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</si>
  <si>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</si>
  <si>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</si>
  <si>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</si>
  <si>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</si>
  <si>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</si>
  <si>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</si>
  <si>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</si>
  <si>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</si>
  <si>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</si>
  <si>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</si>
  <si>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</si>
  <si>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</si>
  <si>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</si>
  <si>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</si>
  <si>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</si>
  <si>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</si>
  <si>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</si>
  <si>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</si>
  <si>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</si>
  <si>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</si>
  <si>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</si>
  <si>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</si>
  <si>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</si>
  <si>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</si>
  <si>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</si>
  <si>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</si>
  <si>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</si>
  <si>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</si>
  <si>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</si>
  <si>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</si>
  <si>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</si>
  <si>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</si>
  <si>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</si>
  <si>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</si>
  <si>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</si>
  <si>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</si>
  <si>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</si>
  <si>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</si>
  <si>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</si>
  <si>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</si>
  <si>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</si>
  <si>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</si>
  <si>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</si>
  <si>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</si>
  <si>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</si>
  <si>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</si>
  <si>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</si>
  <si>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</si>
  <si>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</si>
  <si>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</si>
  <si>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</si>
  <si>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</si>
  <si>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</si>
  <si>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</si>
  <si>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</si>
  <si>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</si>
  <si>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</si>
  <si>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</si>
  <si>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</si>
  <si>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</si>
  <si>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</si>
  <si>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</si>
  <si>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</si>
  <si>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</si>
  <si>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</si>
  <si>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</si>
  <si>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</si>
  <si>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</si>
  <si>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</si>
  <si>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</si>
  <si>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</si>
  <si>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</si>
  <si>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</si>
  <si>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</si>
  <si>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</si>
  <si>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</si>
  <si>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</si>
  <si>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</si>
  <si>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</si>
  <si>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</si>
  <si>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</si>
  <si>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</si>
  <si>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</si>
  <si>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</si>
  <si>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</si>
  <si>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</si>
  <si>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</si>
  <si>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</si>
  <si>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</si>
  <si>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</si>
  <si>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</si>
  <si>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</si>
  <si>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</si>
  <si>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</si>
  <si>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</si>
  <si>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</si>
  <si>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</si>
  <si>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</si>
  <si>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</si>
  <si>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</si>
  <si>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</si>
  <si>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</si>
  <si>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</si>
  <si>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</si>
  <si>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</si>
  <si>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</si>
  <si>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</si>
  <si>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</si>
  <si>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</si>
  <si>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</si>
  <si>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</si>
  <si>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</si>
  <si>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</si>
  <si>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</si>
  <si>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</si>
  <si>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</si>
  <si>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</si>
  <si>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</si>
  <si>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</si>
  <si>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</si>
  <si>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</si>
  <si>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</si>
  <si>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</si>
  <si>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</si>
  <si>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</si>
  <si>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</si>
  <si>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</si>
  <si>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</si>
  <si>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</si>
  <si>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</si>
  <si>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</si>
  <si>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</si>
  <si>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</si>
  <si>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</si>
  <si>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</si>
  <si>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</si>
  <si>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</si>
  <si>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</si>
  <si>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</si>
  <si>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</si>
  <si>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</si>
  <si>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</si>
  <si>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</si>
  <si>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</si>
  <si>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</si>
  <si>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</si>
  <si>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</si>
  <si>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</si>
  <si>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</si>
  <si>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</si>
  <si>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</si>
  <si>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</si>
  <si>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</si>
  <si>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</si>
  <si>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</si>
  <si>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</si>
  <si>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</si>
  <si>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</si>
  <si>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</si>
  <si>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</si>
  <si>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</si>
  <si>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</si>
  <si>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</si>
  <si>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</si>
  <si>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</si>
  <si>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</si>
  <si>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</si>
  <si>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</si>
  <si>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</si>
  <si>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</si>
  <si>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</si>
  <si>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</si>
  <si>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</si>
  <si>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</si>
  <si>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</si>
  <si>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</si>
  <si>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</si>
  <si>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</si>
  <si>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</si>
  <si>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</si>
  <si>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</si>
  <si>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</si>
  <si>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</si>
  <si>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</si>
  <si>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</si>
  <si>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</si>
  <si>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</si>
  <si>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</si>
  <si>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</si>
  <si>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</si>
  <si>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</si>
  <si>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</si>
  <si>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</si>
  <si>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</si>
  <si>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</si>
  <si>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</si>
  <si>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</si>
  <si>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</si>
  <si>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</si>
  <si>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</si>
  <si>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</si>
  <si>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</si>
  <si>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</si>
  <si>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</si>
  <si>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</si>
  <si>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</si>
  <si>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</si>
  <si>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</si>
  <si>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</si>
  <si>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</si>
  <si>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</si>
  <si>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</si>
  <si>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</si>
  <si>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</si>
  <si>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</si>
  <si>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</si>
  <si>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</si>
  <si>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</si>
  <si>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</si>
  <si>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</si>
  <si>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</si>
  <si>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</si>
  <si>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</si>
  <si>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</si>
  <si>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</si>
  <si>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</si>
  <si>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</si>
  <si>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</si>
  <si>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</si>
  <si>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</si>
  <si>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</si>
  <si>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</si>
  <si>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</si>
  <si>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</si>
  <si>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</si>
  <si>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</si>
  <si>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</si>
  <si>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</si>
  <si>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</si>
  <si>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</si>
  <si>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</si>
  <si>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</si>
  <si>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</si>
  <si>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</si>
  <si>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</si>
  <si>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</si>
  <si>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</si>
  <si>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</si>
  <si>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</si>
  <si>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</si>
  <si>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</si>
  <si>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</si>
  <si>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</si>
  <si>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</si>
  <si>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</si>
  <si>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</si>
  <si>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</si>
  <si>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</si>
  <si>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</si>
  <si>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</si>
  <si>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</si>
  <si>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</si>
  <si>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</si>
  <si>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</si>
  <si>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</si>
  <si>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</si>
  <si>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</si>
  <si>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</si>
  <si>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</si>
  <si>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</si>
  <si>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</si>
  <si>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</si>
  <si>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</si>
  <si>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</si>
  <si>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</si>
  <si>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</si>
  <si>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</si>
  <si>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</si>
  <si>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</si>
  <si>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</si>
  <si>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</si>
  <si>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</si>
  <si>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</si>
  <si>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</si>
  <si>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</si>
  <si>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</si>
  <si>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</si>
  <si>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</si>
  <si>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</si>
  <si>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</si>
  <si>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</si>
  <si>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</si>
  <si>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</si>
  <si>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</si>
  <si>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</si>
  <si>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</si>
  <si>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</si>
  <si>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</si>
  <si>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</si>
  <si>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</si>
  <si>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</si>
  <si>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</si>
  <si>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</si>
  <si>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</si>
  <si>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</si>
  <si>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</si>
  <si>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</si>
  <si>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</si>
  <si>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</si>
  <si>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</si>
  <si>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</si>
  <si>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</si>
  <si>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</si>
  <si>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</si>
  <si>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</si>
  <si>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</si>
  <si>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</si>
  <si>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</si>
  <si>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</si>
  <si>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</si>
  <si>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</si>
  <si>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</si>
  <si>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</si>
  <si>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</si>
  <si>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</si>
  <si>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</si>
  <si>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</si>
  <si>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</si>
  <si>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</si>
  <si>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</si>
  <si>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</si>
  <si>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</si>
  <si>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</si>
  <si>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</si>
  <si>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</si>
  <si>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</si>
  <si>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</si>
  <si>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</si>
  <si>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</si>
  <si>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</si>
  <si>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</si>
  <si>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</si>
  <si>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</si>
  <si>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</si>
  <si>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</si>
  <si>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</si>
  <si>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</si>
  <si>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</si>
  <si>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</si>
  <si>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</si>
  <si>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</si>
  <si>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</si>
  <si>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</si>
  <si>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</si>
  <si>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</si>
  <si>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</si>
  <si>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</si>
  <si>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</si>
  <si>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</si>
  <si>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</si>
  <si>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</si>
  <si>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</si>
  <si>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</si>
  <si>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</si>
  <si>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</si>
  <si>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</si>
  <si>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</si>
  <si>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</si>
  <si>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</si>
  <si>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</si>
  <si>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</si>
  <si>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</si>
  <si>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</si>
  <si>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</si>
  <si>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</si>
  <si>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</si>
  <si>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</si>
  <si>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</si>
  <si>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</si>
  <si>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</si>
  <si>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</si>
  <si>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</si>
  <si>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</si>
  <si>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</si>
  <si>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</si>
  <si>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</si>
  <si>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</si>
  <si>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</si>
  <si>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</si>
  <si>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</si>
  <si>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</si>
  <si>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</si>
  <si>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</si>
  <si>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</si>
  <si>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</si>
  <si>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</si>
  <si>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</si>
  <si>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</si>
  <si>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</si>
  <si>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</si>
  <si>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</si>
  <si>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</si>
  <si>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</si>
  <si>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</si>
  <si>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</si>
  <si>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</si>
  <si>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</si>
  <si>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</si>
  <si>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</si>
  <si>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</si>
  <si>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</si>
  <si>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</si>
  <si>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</si>
  <si>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</si>
  <si>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</si>
  <si>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</si>
  <si>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</si>
  <si>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</si>
  <si>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</si>
  <si>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</si>
  <si>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</si>
  <si>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</si>
  <si>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</si>
  <si>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</si>
  <si>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</si>
  <si>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</si>
  <si>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</si>
  <si>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</si>
  <si>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</si>
  <si>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</si>
  <si>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</si>
  <si>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</si>
  <si>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</si>
  <si>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</si>
  <si>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</si>
  <si>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</si>
  <si>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</si>
  <si>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</si>
  <si>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</si>
  <si>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</si>
  <si>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</si>
  <si>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</si>
  <si>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</si>
  <si>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</si>
  <si>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</si>
  <si>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</si>
  <si>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</si>
  <si>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</si>
  <si>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</si>
  <si>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</si>
  <si>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</si>
  <si>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</si>
  <si>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</si>
  <si>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</si>
  <si>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</si>
  <si>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</si>
  <si>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</si>
  <si>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</si>
  <si>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</si>
  <si>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</si>
  <si>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</si>
  <si>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</si>
  <si>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</si>
  <si>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</si>
  <si>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</si>
  <si>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</si>
  <si>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</si>
  <si>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</si>
  <si>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</si>
  <si>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</si>
  <si>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</si>
  <si>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</si>
  <si>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</si>
  <si>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</si>
  <si>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</si>
  <si>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</si>
  <si>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</si>
  <si>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</si>
  <si>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</si>
  <si>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</si>
  <si>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</si>
  <si>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</si>
  <si>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</si>
  <si>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</si>
  <si>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</si>
  <si>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</si>
  <si>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</si>
  <si>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</si>
  <si>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</si>
  <si>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</si>
  <si>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</si>
  <si>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</si>
  <si>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</si>
  <si>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</si>
  <si>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</si>
  <si>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</si>
  <si>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</si>
  <si>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</si>
  <si>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</si>
  <si>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</si>
  <si>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</si>
  <si>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</si>
  <si>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</si>
  <si>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</si>
  <si>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</si>
  <si>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</si>
  <si>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</si>
  <si>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</si>
  <si>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</si>
  <si>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</si>
  <si>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</si>
  <si>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</si>
  <si>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</si>
  <si>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</si>
  <si>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</si>
  <si>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</si>
  <si>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</si>
  <si>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</si>
  <si>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</si>
  <si>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</si>
  <si>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</si>
  <si>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</si>
  <si>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</si>
  <si>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</si>
  <si>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</si>
  <si>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</si>
  <si>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</si>
  <si>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</si>
  <si>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</si>
  <si>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</si>
  <si>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</si>
  <si>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</si>
  <si>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</si>
  <si>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</si>
  <si>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</si>
  <si>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</si>
  <si>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</si>
  <si>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</si>
  <si>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</si>
  <si>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</si>
  <si>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</si>
  <si>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</si>
  <si>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</si>
  <si>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</si>
  <si>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</si>
  <si>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</si>
  <si>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</si>
  <si>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</si>
  <si>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</si>
  <si>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</si>
  <si>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</si>
  <si>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</si>
  <si>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</si>
  <si>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</si>
  <si>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</si>
  <si>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</si>
  <si>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</si>
  <si>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</si>
  <si>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</si>
  <si>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</si>
  <si>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</si>
  <si>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</si>
  <si>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</si>
  <si>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</si>
  <si>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</si>
  <si>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</si>
  <si>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</si>
  <si>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</si>
  <si>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</si>
  <si>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</si>
  <si>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</si>
  <si>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</si>
  <si>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</si>
  <si>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</si>
  <si>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</si>
  <si>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</si>
  <si>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</si>
  <si>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</si>
  <si>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</si>
  <si>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</si>
  <si>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</si>
  <si>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</si>
  <si>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</si>
  <si>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</si>
  <si>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</si>
  <si>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</si>
  <si>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</si>
  <si>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</si>
  <si>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</si>
  <si>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</si>
  <si>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</si>
  <si>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</si>
  <si>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</si>
  <si>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</si>
  <si>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</si>
  <si>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</si>
  <si>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</si>
  <si>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</si>
  <si>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</si>
  <si>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</si>
  <si>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</si>
  <si>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</si>
  <si>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</si>
  <si>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</si>
  <si>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</si>
  <si>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</si>
  <si>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</si>
  <si>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</si>
  <si>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</si>
  <si>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</si>
  <si>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</si>
  <si>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</si>
  <si>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</si>
  <si>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</si>
  <si>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</si>
  <si>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</si>
  <si>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</si>
  <si>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</si>
  <si>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</si>
  <si>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</si>
  <si>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</si>
  <si>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</si>
  <si>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</si>
  <si>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</si>
  <si>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</si>
  <si>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</si>
  <si>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</si>
  <si>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</si>
  <si>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</si>
  <si>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</si>
  <si>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</si>
  <si>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</si>
  <si>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</si>
  <si>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</si>
  <si>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</si>
  <si>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</si>
  <si>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</si>
  <si>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</si>
  <si>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</si>
  <si>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</si>
  <si>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</si>
  <si>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</si>
  <si>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</si>
  <si>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</si>
  <si>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</si>
  <si>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</si>
  <si>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</si>
  <si>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</si>
  <si>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</si>
  <si>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</si>
  <si>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</si>
  <si>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</si>
  <si>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</si>
  <si>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</si>
  <si>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</si>
  <si>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</si>
  <si>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</si>
  <si>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</si>
  <si>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</si>
  <si>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</si>
  <si>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</si>
  <si>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</si>
  <si>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</si>
  <si>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</si>
  <si>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</si>
  <si>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</si>
  <si>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</si>
  <si>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</si>
  <si>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</si>
  <si>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</si>
  <si>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</si>
  <si>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</si>
  <si>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</si>
  <si>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</si>
  <si>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</si>
  <si>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</si>
  <si>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</si>
  <si>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</si>
  <si>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</si>
  <si>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</si>
  <si>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</si>
  <si>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</si>
  <si>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</si>
  <si>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</si>
  <si>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</si>
  <si>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</si>
  <si>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</si>
  <si>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</si>
  <si>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</si>
  <si>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</si>
  <si>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</si>
  <si>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</si>
  <si>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</si>
  <si>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</si>
  <si>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</si>
  <si>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</si>
  <si>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</si>
  <si>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</si>
  <si>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</si>
  <si>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</si>
  <si>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</si>
  <si>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</si>
  <si>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</si>
  <si>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</si>
  <si>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</si>
  <si>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</si>
  <si>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</si>
  <si>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</si>
  <si>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</si>
  <si>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</si>
  <si>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</si>
  <si>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</si>
  <si>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</si>
  <si>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</si>
  <si>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</si>
  <si>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</si>
  <si>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</si>
  <si>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</si>
  <si>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</si>
  <si>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</si>
  <si>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</si>
  <si>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</si>
  <si>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</si>
  <si>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</si>
  <si>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</si>
  <si>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</si>
  <si>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</si>
  <si>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</si>
  <si>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</si>
  <si>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</si>
  <si>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</si>
  <si>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</si>
  <si>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</si>
  <si>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</si>
  <si>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</si>
  <si>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</si>
  <si>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</si>
  <si>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</si>
  <si>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</si>
  <si>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</si>
  <si>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</si>
  <si>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</si>
  <si>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</si>
  <si>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</si>
  <si>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</si>
  <si>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</si>
  <si>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</si>
  <si>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</si>
  <si>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</si>
  <si>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</si>
  <si>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</si>
  <si>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</si>
  <si>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</si>
  <si>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</si>
  <si>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</si>
  <si>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</si>
  <si>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</si>
  <si>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</si>
  <si>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</si>
  <si>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</si>
  <si>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</si>
  <si>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</si>
  <si>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</si>
  <si>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</si>
  <si>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</si>
  <si>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</si>
  <si>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</si>
  <si>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</si>
  <si>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</si>
  <si>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</si>
  <si>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</si>
  <si>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</si>
  <si>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</si>
  <si>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</si>
  <si>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</si>
  <si>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</si>
  <si>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</si>
  <si>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</si>
  <si>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</si>
  <si>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</si>
  <si>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</si>
  <si>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</si>
  <si>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</si>
  <si>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</si>
  <si>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</si>
  <si>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</si>
  <si>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</si>
  <si>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</si>
  <si>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</si>
  <si>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</si>
  <si>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</si>
  <si>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</si>
  <si>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</si>
  <si>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</si>
  <si>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</si>
  <si>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</si>
  <si>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</si>
  <si>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</si>
  <si>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</si>
  <si>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</si>
  <si>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</si>
  <si>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</si>
  <si>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</si>
  <si>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</si>
  <si>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</si>
  <si>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</si>
  <si>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</si>
  <si>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</si>
  <si>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</si>
  <si>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</si>
  <si>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</si>
  <si>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</si>
  <si>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</si>
  <si>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</si>
  <si>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</si>
  <si>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</si>
  <si>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</si>
  <si>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</si>
  <si>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</si>
  <si>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</si>
  <si>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</si>
  <si>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</si>
  <si>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</si>
  <si>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</si>
  <si>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</si>
  <si>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</si>
  <si>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</si>
  <si>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</si>
  <si>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</si>
  <si>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</si>
  <si>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</si>
  <si>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</si>
  <si>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</si>
  <si>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</si>
  <si>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</si>
  <si>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</si>
  <si>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</si>
  <si>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</si>
  <si>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</si>
  <si>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</si>
  <si>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</si>
  <si>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</si>
  <si>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</si>
  <si>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</si>
  <si>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</si>
  <si>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</si>
  <si>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</si>
  <si>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</si>
  <si>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</si>
  <si>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</si>
  <si>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</si>
  <si>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</si>
  <si>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</si>
  <si>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</si>
  <si>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</si>
  <si>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</si>
  <si>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</si>
  <si>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</si>
  <si>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</si>
  <si>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</si>
  <si>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</si>
  <si>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</si>
  <si>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</si>
  <si>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</si>
  <si>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</si>
  <si>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</si>
  <si>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</si>
  <si>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</si>
  <si>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</si>
  <si>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</si>
  <si>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</si>
  <si>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</si>
  <si>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</si>
  <si>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</si>
  <si>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</si>
  <si>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</si>
  <si>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</si>
  <si>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</si>
  <si>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</si>
  <si>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</si>
  <si>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</si>
  <si>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</si>
  <si>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</si>
  <si>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</si>
  <si>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</si>
  <si>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</si>
  <si>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</si>
  <si>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</si>
  <si>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</si>
  <si>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</si>
  <si>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</si>
  <si>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</si>
  <si>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</si>
  <si>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</si>
  <si>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</si>
  <si>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</si>
  <si>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</si>
  <si>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</si>
  <si>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</si>
  <si>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</si>
  <si>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</si>
  <si>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</si>
  <si>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</si>
  <si>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</si>
  <si>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</si>
  <si>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</si>
  <si>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</si>
  <si>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</si>
  <si>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</si>
  <si>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</si>
  <si>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</si>
  <si>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</si>
  <si>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</si>
  <si>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</si>
  <si>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</si>
  <si>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</si>
  <si>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</si>
  <si>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</si>
  <si>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</si>
  <si>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</si>
  <si>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</si>
  <si>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</si>
  <si>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</si>
  <si>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</si>
  <si>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</si>
  <si>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</si>
  <si>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</si>
  <si>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</si>
  <si>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</si>
  <si>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</si>
  <si>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</si>
  <si>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</si>
  <si>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</si>
  <si>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</si>
  <si>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</si>
  <si>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</si>
  <si>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</si>
  <si>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</si>
  <si>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</si>
  <si>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</si>
  <si>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</si>
  <si>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</si>
  <si>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</si>
  <si>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</si>
  <si>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</si>
  <si>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</si>
  <si>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</si>
  <si>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</si>
  <si>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</si>
  <si>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</si>
  <si>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</si>
  <si>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</si>
  <si>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</si>
  <si>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</si>
  <si>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</si>
  <si>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</si>
  <si>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</si>
  <si>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</si>
  <si>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</si>
  <si>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</si>
  <si>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</si>
  <si>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</si>
  <si>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</si>
  <si>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</si>
  <si>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</si>
  <si>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</si>
  <si>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</si>
  <si>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</si>
  <si>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</si>
  <si>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</si>
  <si>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</si>
  <si>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</si>
  <si>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</si>
  <si>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</si>
  <si>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</si>
  <si>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</si>
  <si>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</si>
  <si>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</si>
  <si>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</si>
  <si>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</si>
  <si>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</si>
  <si>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</si>
  <si>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</si>
  <si>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</si>
  <si>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</si>
  <si>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</si>
  <si>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</si>
  <si>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</si>
  <si>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</si>
  <si>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</si>
  <si>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</si>
  <si>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</si>
  <si>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</si>
  <si>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</si>
  <si>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</si>
  <si>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</si>
  <si>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</si>
  <si>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</si>
  <si>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</si>
  <si>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</si>
  <si>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</si>
  <si>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</si>
  <si>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</si>
  <si>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</si>
  <si>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</si>
  <si>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</si>
  <si>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</si>
  <si>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</si>
  <si>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</si>
  <si>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</si>
  <si>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</si>
  <si>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</si>
  <si>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</si>
  <si>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</si>
  <si>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</si>
  <si>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</si>
  <si>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</si>
  <si>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</si>
  <si>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</si>
  <si>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</si>
  <si>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</si>
  <si>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</si>
  <si>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</si>
  <si>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</si>
  <si>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</si>
  <si>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</si>
  <si>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</si>
  <si>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</si>
  <si>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</si>
  <si>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</si>
  <si>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</si>
  <si>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</si>
  <si>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</si>
  <si>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</si>
  <si>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</si>
  <si>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</si>
  <si>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</si>
  <si>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</si>
  <si>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</si>
  <si>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</si>
  <si>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</si>
  <si>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</si>
  <si>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</si>
  <si>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</si>
  <si>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</si>
  <si>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</si>
  <si>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</si>
  <si>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</si>
  <si>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</si>
  <si>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</si>
  <si>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</si>
  <si>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</si>
  <si>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</si>
  <si>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</si>
  <si>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</si>
  <si>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</si>
  <si>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</si>
  <si>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</si>
  <si>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</si>
  <si>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</si>
  <si>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</si>
  <si>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</si>
  <si>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</si>
  <si>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</si>
  <si>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</si>
  <si>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</si>
  <si>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</si>
  <si>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</si>
  <si>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</si>
  <si>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</si>
  <si>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</si>
  <si>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</si>
  <si>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</si>
  <si>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</si>
  <si>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</si>
  <si>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</si>
  <si>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</si>
  <si>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</si>
  <si>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</si>
  <si>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</si>
  <si>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</si>
  <si>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</si>
  <si>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</si>
  <si>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</si>
  <si>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</si>
  <si>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</si>
  <si>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</si>
  <si>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</si>
  <si>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</si>
  <si>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</si>
  <si>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</si>
  <si>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</si>
  <si>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</si>
  <si>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</si>
  <si>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</si>
  <si>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</si>
  <si>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</si>
  <si>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</si>
  <si>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</si>
  <si>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</si>
  <si>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</si>
  <si>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</si>
  <si>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</si>
  <si>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</si>
  <si>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</si>
  <si>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</si>
  <si>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</si>
  <si>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</si>
  <si>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</si>
  <si>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</si>
  <si>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</si>
  <si>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</si>
  <si>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</si>
  <si>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</si>
  <si>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</si>
  <si>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</si>
  <si>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</si>
  <si>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</si>
  <si>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</si>
  <si>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</si>
  <si>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</si>
  <si>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</si>
  <si>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</si>
  <si>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</si>
  <si>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</si>
  <si>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</si>
  <si>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</si>
  <si>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</si>
  <si>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</si>
  <si>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</si>
  <si>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</si>
  <si>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</si>
  <si>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</si>
  <si>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</si>
  <si>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</si>
  <si>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</si>
  <si>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</si>
  <si>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</si>
  <si>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</si>
  <si>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</si>
  <si>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</si>
  <si>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</si>
  <si>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</si>
  <si>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</si>
  <si>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</si>
  <si>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</si>
  <si>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</si>
  <si>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</si>
  <si>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</si>
  <si>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</si>
  <si>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</si>
  <si>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</si>
  <si>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</si>
  <si>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</si>
  <si>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</si>
  <si>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</si>
  <si>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</si>
  <si>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</si>
  <si>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</si>
  <si>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</si>
  <si>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</si>
  <si>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</si>
  <si>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</si>
  <si>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</si>
  <si>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</si>
  <si>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</si>
  <si>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</si>
  <si>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</si>
  <si>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</si>
  <si>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</si>
  <si>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</si>
  <si>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</si>
  <si>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</si>
  <si>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</si>
  <si>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</si>
  <si>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</si>
  <si>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</si>
  <si>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</si>
  <si>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</si>
  <si>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</si>
  <si>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</si>
  <si>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</si>
  <si>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</si>
  <si>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</si>
  <si>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</si>
  <si>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</si>
  <si>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</si>
  <si>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</si>
  <si>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</si>
  <si>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</si>
  <si>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</si>
  <si>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</si>
  <si>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</si>
  <si>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</si>
  <si>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</si>
  <si>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</si>
  <si>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</si>
  <si>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</si>
  <si>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</si>
  <si>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</si>
  <si>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</si>
  <si>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</si>
  <si>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</si>
  <si>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</si>
  <si>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</si>
  <si>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</si>
  <si>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</si>
  <si>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</si>
  <si>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</si>
  <si>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</si>
  <si>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</si>
  <si>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</si>
  <si>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</si>
  <si>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</si>
  <si>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</si>
  <si>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</si>
  <si>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</si>
  <si>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</si>
  <si>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</si>
  <si>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</si>
  <si>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</si>
  <si>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</si>
  <si>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</si>
  <si>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</si>
  <si>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</si>
  <si>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</si>
  <si>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</si>
  <si>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</si>
  <si>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</si>
  <si>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</si>
  <si>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</si>
  <si>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</si>
  <si>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</si>
  <si>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</si>
  <si>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</si>
  <si>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</si>
  <si>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</si>
  <si>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</si>
  <si>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</si>
  <si>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</si>
  <si>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</si>
  <si>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</si>
  <si>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</si>
  <si>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</si>
  <si>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</si>
  <si>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</si>
  <si>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</si>
  <si>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</si>
  <si>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</si>
  <si>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</si>
  <si>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</si>
  <si>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</si>
  <si>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</si>
  <si>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</si>
  <si>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</si>
  <si>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</si>
  <si>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</si>
  <si>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</si>
  <si>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</si>
  <si>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</si>
  <si>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</si>
  <si>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</si>
  <si>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</si>
  <si>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</si>
  <si>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</si>
  <si>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</si>
  <si>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</si>
  <si>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</si>
  <si>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</si>
  <si>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</si>
  <si>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</si>
  <si>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</si>
  <si>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</si>
  <si>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</si>
  <si>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</si>
  <si>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</si>
  <si>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</si>
  <si>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</si>
  <si>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</si>
  <si>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</si>
  <si>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</si>
  <si>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</si>
  <si>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</si>
  <si>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</si>
  <si>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</si>
  <si>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</si>
  <si>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</si>
  <si>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</si>
  <si>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</si>
  <si>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</si>
  <si>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</si>
  <si>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</si>
  <si>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</si>
  <si>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</si>
  <si>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</si>
  <si>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</si>
  <si>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</si>
  <si>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</si>
  <si>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</si>
  <si>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</si>
  <si>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</si>
  <si>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</si>
  <si>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</si>
  <si>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</si>
  <si>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</si>
  <si>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</si>
  <si>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</si>
  <si>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</si>
  <si>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</si>
  <si>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</si>
  <si>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</si>
  <si>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</si>
  <si>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</si>
  <si>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</si>
  <si>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</si>
  <si>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</si>
  <si>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</si>
  <si>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</si>
  <si>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</si>
  <si>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</si>
  <si>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</si>
  <si>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</si>
  <si>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</si>
  <si>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</si>
  <si>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</si>
  <si>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</si>
  <si>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</si>
  <si>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</si>
  <si>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</si>
  <si>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</si>
  <si>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</si>
  <si>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</si>
  <si>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</si>
  <si>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</si>
  <si>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</si>
  <si>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</si>
  <si>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</si>
  <si>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</si>
  <si>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</si>
  <si>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</si>
  <si>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</si>
  <si>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</si>
  <si>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</si>
  <si>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</si>
  <si>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</si>
  <si>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</si>
  <si>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</si>
  <si>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</si>
  <si>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</si>
  <si>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</si>
  <si>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</si>
  <si>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</si>
  <si>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</si>
  <si>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</si>
  <si>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</si>
  <si>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</si>
  <si>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</si>
  <si>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</si>
  <si>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</si>
  <si>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</si>
  <si>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</si>
  <si>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</si>
  <si>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</si>
  <si>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</si>
  <si>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</si>
  <si>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</si>
  <si>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</si>
  <si>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</si>
  <si>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</si>
  <si>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</si>
  <si>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</si>
  <si>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</si>
  <si>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</si>
  <si>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</si>
  <si>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</si>
  <si>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</si>
  <si>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</si>
  <si>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</si>
  <si>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</si>
  <si>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</si>
  <si>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</si>
  <si>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</si>
  <si>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</si>
  <si>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</si>
  <si>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</si>
  <si>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</si>
  <si>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</si>
  <si>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</si>
  <si>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</si>
  <si>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</si>
  <si>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</si>
  <si>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</si>
  <si>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</si>
  <si>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</si>
  <si>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</si>
  <si>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</si>
  <si>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</si>
  <si>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</si>
  <si>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</si>
  <si>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</si>
  <si>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</si>
  <si>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</si>
  <si>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</si>
  <si>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</si>
  <si>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</si>
  <si>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</si>
  <si>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</si>
  <si>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</si>
  <si>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</si>
  <si>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</si>
  <si>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</si>
  <si>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</si>
  <si>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</si>
  <si>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</si>
  <si>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</si>
  <si>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</si>
  <si>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</si>
  <si>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</si>
  <si>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</si>
  <si>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</si>
  <si>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</si>
  <si>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</si>
  <si>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</si>
  <si>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</si>
  <si>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</si>
  <si>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</si>
  <si>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</si>
  <si>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</si>
  <si>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</si>
  <si>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</si>
  <si>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</si>
  <si>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</si>
  <si>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</si>
  <si>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</si>
  <si>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</si>
  <si>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</si>
  <si>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</si>
  <si>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</si>
  <si>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</si>
  <si>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</si>
  <si>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</si>
  <si>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</si>
  <si>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</si>
  <si>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</si>
  <si>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</si>
  <si>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</si>
  <si>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</si>
  <si>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</si>
  <si>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</si>
  <si>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</si>
  <si>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</si>
  <si>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</si>
  <si>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</si>
  <si>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</si>
  <si>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</si>
  <si>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</si>
  <si>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</si>
  <si>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</si>
  <si>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</si>
  <si>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</si>
  <si>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</si>
  <si>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</si>
  <si>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</si>
  <si>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</si>
  <si>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</si>
  <si>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</si>
  <si>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</si>
  <si>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</si>
  <si>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</si>
  <si>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</si>
  <si>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</si>
  <si>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</si>
  <si>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</si>
  <si>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</si>
  <si>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</si>
  <si>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</si>
  <si>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</si>
  <si>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</si>
  <si>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</si>
  <si>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</si>
  <si>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</si>
  <si>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</si>
  <si>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</si>
  <si>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</si>
  <si>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</si>
  <si>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</si>
  <si>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</si>
  <si>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</si>
  <si>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</si>
  <si>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</si>
  <si>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</si>
  <si>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</si>
  <si>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</si>
  <si>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</si>
  <si>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</si>
  <si>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</si>
  <si>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</si>
  <si>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</si>
  <si>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</si>
  <si>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</si>
  <si>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</si>
  <si>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</si>
  <si>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</si>
  <si>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</si>
  <si>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</si>
  <si>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</si>
  <si>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</si>
  <si>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</si>
  <si>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</si>
  <si>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</si>
  <si>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</si>
  <si>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</si>
  <si>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</si>
  <si>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</si>
  <si>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</si>
  <si>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</si>
  <si>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</si>
  <si>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</si>
  <si>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</si>
  <si>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</si>
  <si>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</si>
  <si>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</si>
  <si>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</si>
  <si>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</si>
  <si>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</si>
  <si>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</si>
  <si>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</si>
  <si>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</si>
  <si>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</si>
  <si>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</si>
  <si>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</si>
  <si>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</si>
  <si>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</si>
  <si>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</si>
  <si>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</si>
  <si>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</si>
  <si>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</si>
  <si>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</si>
  <si>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</si>
  <si>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</si>
  <si>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</si>
  <si>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</si>
  <si>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</si>
  <si>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</si>
  <si>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</si>
  <si>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</si>
  <si>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</si>
  <si>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</si>
  <si>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</si>
  <si>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</si>
  <si>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</si>
  <si>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</si>
  <si>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</si>
  <si>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</si>
  <si>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</si>
  <si>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</si>
  <si>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</si>
  <si>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</si>
  <si>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Rhinocross</t>
  </si>
  <si>
    <t>Boomfish</t>
  </si>
  <si>
    <t>Tuckle</t>
  </si>
  <si>
    <t>Graysola</t>
  </si>
  <si>
    <t>Bohergle</t>
  </si>
  <si>
    <t>Psyntler</t>
  </si>
  <si>
    <t>Brightmory</t>
  </si>
  <si>
    <t>Milpanzer</t>
  </si>
  <si>
    <t>Sabeligth</t>
  </si>
  <si>
    <t>Maulive</t>
  </si>
  <si>
    <t>Voltumb</t>
  </si>
  <si>
    <t>Illustar</t>
  </si>
  <si>
    <t>Divinun</t>
  </si>
  <si>
    <t>Produsle</t>
  </si>
  <si>
    <t>Turrekoal</t>
  </si>
  <si>
    <t>Spunchdrunk</t>
  </si>
  <si>
    <t>Sevoose</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</si>
  <si>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</si>
  <si>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</si>
  <si>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</si>
  <si>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</si>
  <si>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</si>
  <si>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</si>
  <si>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</si>
  <si>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</si>
  <si>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</si>
  <si>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</si>
  <si>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</si>
  <si>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</si>
  <si>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</si>
  <si>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</si>
  <si>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</si>
  <si>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</si>
  <si>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</si>
  <si>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</si>
  <si>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</si>
  <si>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</si>
  <si>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</si>
  <si>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</si>
  <si>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</si>
  <si>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</si>
  <si>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</si>
  <si>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</si>
  <si>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</si>
  <si>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</si>
  <si>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</si>
  <si>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</si>
  <si>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</si>
  <si>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</si>
  <si>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</si>
  <si>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</si>
  <si>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</si>
  <si>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</si>
  <si>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</si>
  <si>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</si>
  <si>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</si>
  <si>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</si>
  <si>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</si>
  <si>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</si>
  <si>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</si>
  <si>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</si>
  <si>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</si>
  <si>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</si>
  <si>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</si>
  <si>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</si>
  <si>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</si>
  <si>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</si>
  <si>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</si>
  <si>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</si>
  <si>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</si>
  <si>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</si>
  <si>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</si>
  <si>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</si>
  <si>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</si>
  <si>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</si>
  <si>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</si>
  <si>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</si>
  <si>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</si>
  <si>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</si>
  <si>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</si>
  <si>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</si>
  <si>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</si>
  <si>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</si>
  <si>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</si>
  <si>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</si>
  <si>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</si>
  <si>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</si>
  <si>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</si>
  <si>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</si>
  <si>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</si>
  <si>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</si>
  <si>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</si>
  <si>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</si>
  <si>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</si>
  <si>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</si>
  <si>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</si>
  <si>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</si>
  <si>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</si>
  <si>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</si>
  <si>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</si>
  <si>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</si>
  <si>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</si>
  <si>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</si>
  <si>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</si>
  <si>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</si>
  <si>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</si>
  <si>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</si>
  <si>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</si>
  <si>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</si>
  <si>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</si>
  <si>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</si>
  <si>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</si>
  <si>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</si>
  <si>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</si>
  <si>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</si>
  <si>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</si>
  <si>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</si>
  <si>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</si>
  <si>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</si>
  <si>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</si>
  <si>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</si>
  <si>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</si>
  <si>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</si>
  <si>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</si>
  <si>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</si>
  <si>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</si>
  <si>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</si>
  <si>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</si>
  <si>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</si>
  <si>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</si>
  <si>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</si>
  <si>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</si>
  <si>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</si>
  <si>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</si>
  <si>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</si>
  <si>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</si>
  <si>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</si>
  <si>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</si>
  <si>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</si>
  <si>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</si>
  <si>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</si>
  <si>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</si>
  <si>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</si>
  <si>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</si>
  <si>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</si>
  <si>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</si>
  <si>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</si>
  <si>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</si>
  <si>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</si>
  <si>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</si>
  <si>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</si>
  <si>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</si>
  <si>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</si>
  <si>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</si>
  <si>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</si>
  <si>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</si>
  <si>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</si>
  <si>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</si>
  <si>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</si>
  <si>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</si>
  <si>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</si>
  <si>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</si>
  <si>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</si>
  <si>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</si>
  <si>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</si>
  <si>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</si>
  <si>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</si>
  <si>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</si>
  <si>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</si>
  <si>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</si>
  <si>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</si>
  <si>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</si>
  <si>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</si>
  <si>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</si>
  <si>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</si>
  <si>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</si>
  <si>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</si>
  <si>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</si>
  <si>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</si>
  <si>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</si>
  <si>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</si>
  <si>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</si>
  <si>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</si>
  <si>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</si>
  <si>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</si>
  <si>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</si>
  <si>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</si>
  <si>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</si>
  <si>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</si>
  <si>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</si>
  <si>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</si>
  <si>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</si>
  <si>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</si>
  <si>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</si>
  <si>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</si>
  <si>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</si>
  <si>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</si>
  <si>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</si>
  <si>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</si>
  <si>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</si>
  <si>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</si>
  <si>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</si>
  <si>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</si>
  <si>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</si>
  <si>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</si>
  <si>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</si>
  <si>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</si>
  <si>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</si>
  <si>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</si>
  <si>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</si>
  <si>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</si>
  <si>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</si>
  <si>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</si>
  <si>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</si>
  <si>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</si>
  <si>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</si>
  <si>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</si>
  <si>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</si>
  <si>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</si>
  <si>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</si>
  <si>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</si>
  <si>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</si>
  <si>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</si>
  <si>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</si>
  <si>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</si>
  <si>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</si>
  <si>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</si>
  <si>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</si>
  <si>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</si>
  <si>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</si>
  <si>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</si>
  <si>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</si>
  <si>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</si>
  <si>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</si>
  <si>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</si>
  <si>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</si>
  <si>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</si>
  <si>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</si>
  <si>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</si>
  <si>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</si>
  <si>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</si>
  <si>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</si>
  <si>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</si>
  <si>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</si>
  <si>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</si>
  <si>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</si>
  <si>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</si>
  <si>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</si>
  <si>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</si>
  <si>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</si>
  <si>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</si>
  <si>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</si>
  <si>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</si>
  <si>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</si>
  <si>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</si>
  <si>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</si>
  <si>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</si>
  <si>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</si>
  <si>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</si>
  <si>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</si>
  <si>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</si>
  <si>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</si>
  <si>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</si>
  <si>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</si>
  <si>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</si>
  <si>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</si>
  <si>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</si>
  <si>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</si>
  <si>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</si>
  <si>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</si>
  <si>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</si>
  <si>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</si>
  <si>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</si>
  <si>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</si>
  <si>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</si>
  <si>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</si>
  <si>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</si>
  <si>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</si>
  <si>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</si>
  <si>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</si>
  <si>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</si>
  <si>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</si>
  <si>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</si>
  <si>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</si>
  <si>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</si>
  <si>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</si>
  <si>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</si>
  <si>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</si>
  <si>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</si>
  <si>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</si>
  <si>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</si>
  <si>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</si>
  <si>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</si>
  <si>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</si>
  <si>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</si>
  <si>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</si>
  <si>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</si>
  <si>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</si>
  <si>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</si>
  <si>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</si>
  <si>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</si>
  <si>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</si>
  <si>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</si>
  <si>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</si>
  <si>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</si>
  <si>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</si>
  <si>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</si>
  <si>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</si>
  <si>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</si>
  <si>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</si>
  <si>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</si>
  <si>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</si>
  <si>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</si>
  <si>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</si>
  <si>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</si>
  <si>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</si>
  <si>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</si>
  <si>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</si>
  <si>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</si>
  <si>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</si>
  <si>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</si>
  <si>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</si>
  <si>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</si>
  <si>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</si>
  <si>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</si>
  <si>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</si>
  <si>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</si>
  <si>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</si>
  <si>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</si>
  <si>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</si>
  <si>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</si>
  <si>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</si>
  <si>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</si>
  <si>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</si>
  <si>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</si>
  <si>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</si>
  <si>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</si>
  <si>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</si>
  <si>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</si>
  <si>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</si>
  <si>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</si>
  <si>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</si>
  <si>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</si>
  <si>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</si>
  <si>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</si>
  <si>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</si>
  <si>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</si>
  <si>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</si>
  <si>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</si>
  <si>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</si>
  <si>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</si>
  <si>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</si>
  <si>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</si>
  <si>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</si>
  <si>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</si>
  <si>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</si>
  <si>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</si>
  <si>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</si>
  <si>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</si>
  <si>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</si>
  <si>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</si>
  <si>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</si>
  <si>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</si>
  <si>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</si>
  <si>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</si>
  <si>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</si>
  <si>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</si>
  <si>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</si>
  <si>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</si>
  <si>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</si>
  <si>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</si>
  <si>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</si>
  <si>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</si>
  <si>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</si>
  <si>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</si>
  <si>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</si>
  <si>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</si>
  <si>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</si>
  <si>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</si>
  <si>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</si>
  <si>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</si>
  <si>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</si>
  <si>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</si>
  <si>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</si>
  <si>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</si>
  <si>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</si>
  <si>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</si>
  <si>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</si>
  <si>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</si>
  <si>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</si>
  <si>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</si>
  <si>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</si>
  <si>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</si>
  <si>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</si>
  <si>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</si>
  <si>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</si>
  <si>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</si>
  <si>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</si>
  <si>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</si>
  <si>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</si>
  <si>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</si>
  <si>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</si>
  <si>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</si>
  <si>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</si>
  <si>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</si>
  <si>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</si>
  <si>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</si>
  <si>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</si>
  <si>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</si>
  <si>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</si>
  <si>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</si>
  <si>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</si>
  <si>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</si>
  <si>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</si>
  <si>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</si>
  <si>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</si>
  <si>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</si>
  <si>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</si>
  <si>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</si>
  <si>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</si>
  <si>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</si>
  <si>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</si>
  <si>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</si>
  <si>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</si>
  <si>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</si>
  <si>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</si>
  <si>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</si>
  <si>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</si>
  <si>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</si>
  <si>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</si>
  <si>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</si>
  <si>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</si>
  <si>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</si>
  <si>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</si>
  <si>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</si>
  <si>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</si>
  <si>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</si>
  <si>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</si>
  <si>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</si>
  <si>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</si>
  <si>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</si>
  <si>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</si>
  <si>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</si>
  <si>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</si>
  <si>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</si>
  <si>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</si>
  <si>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</si>
  <si>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</si>
  <si>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</si>
  <si>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</si>
  <si>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</si>
  <si>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</si>
  <si>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</si>
  <si>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</si>
  <si>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</si>
  <si>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</si>
  <si>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</si>
  <si>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</si>
  <si>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</si>
  <si>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</si>
  <si>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</si>
  <si>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</si>
  <si>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</si>
  <si>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</si>
  <si>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</si>
  <si>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Acid Rain</t>
  </si>
  <si>
    <t>Magic Wind</t>
  </si>
  <si>
    <t>Starry Night</t>
  </si>
  <si>
    <t xml:space="preserve">STEEL </t>
  </si>
  <si>
    <t>Pollen Season</t>
  </si>
  <si>
    <t>Meteor Shower</t>
  </si>
  <si>
    <t>Magnetic Storm</t>
  </si>
  <si>
    <t>Ancestral Aurora</t>
  </si>
  <si>
    <t>Showing Off</t>
  </si>
  <si>
    <t>IRONSCALES</t>
  </si>
  <si>
    <t>Iron Scales</t>
  </si>
  <si>
    <t>Dragon Gem</t>
  </si>
  <si>
    <t>ANCESTRALAURORA</t>
  </si>
  <si>
    <t>Aurora (163)</t>
  </si>
  <si>
    <t>Johanna Tarkela</t>
  </si>
  <si>
    <t>DRAGONROAR</t>
  </si>
  <si>
    <t>Dragon Roar</t>
  </si>
  <si>
    <t>THUNDERSTORM</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</si>
  <si>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</si>
  <si>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</si>
  <si>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</si>
  <si>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</si>
  <si>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</si>
  <si>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</si>
  <si>
    <t>SMALLPIROUTTE</t>
  </si>
  <si>
    <t>Small Piroutte</t>
  </si>
  <si>
    <t>A beautyfull spin attack that can also eliminate such moves as Bind, Wrap, Leech Seed, and Spikes.</t>
  </si>
  <si>
    <t>ELEGANTPIROUETTE</t>
  </si>
  <si>
    <t>GRANDJETE</t>
  </si>
  <si>
    <t>Grand Jete</t>
  </si>
  <si>
    <t>The user jumps gracefully at the target and attacks it. This may also lower the target's Attack stat.</t>
  </si>
  <si>
    <t>FAIRYSLAP</t>
  </si>
  <si>
    <t>Fairy Slap</t>
  </si>
  <si>
    <t>The user slaps the target. The pixie dust of the user may leave the  target asleep.</t>
  </si>
  <si>
    <t>Tour en l air</t>
  </si>
  <si>
    <t>TOURENLAIR</t>
  </si>
  <si>
    <t>The user allures the user with a gracefull dance before attacking,as such this move can't fail.</t>
  </si>
  <si>
    <t>Elegant Piroutte</t>
  </si>
  <si>
    <t>SANDMAN DUST</t>
  </si>
  <si>
    <t>Sandman Dust</t>
  </si>
  <si>
    <t>The user uses the magic dust of the sandman in a magical attack.</t>
  </si>
  <si>
    <t>MAGICWIND</t>
  </si>
  <si>
    <t>The user summonds a magic wind</t>
  </si>
  <si>
    <t>Up</t>
  </si>
  <si>
    <t>Down</t>
  </si>
  <si>
    <t>Down2</t>
  </si>
  <si>
    <t>FIR/ICE</t>
  </si>
  <si>
    <t>DAR/GHO/FAI</t>
  </si>
  <si>
    <t>DAR/GHO/FER</t>
  </si>
  <si>
    <t>DAR/GHO/DRA</t>
  </si>
  <si>
    <t>INSTINCTOVERDRIVE</t>
  </si>
  <si>
    <t>Instinct Overdrive</t>
  </si>
  <si>
    <t>Feral Breeze</t>
  </si>
  <si>
    <t>StrongBlizzard</t>
  </si>
  <si>
    <t>Code</t>
  </si>
  <si>
    <t>FeralBreeze (167)</t>
  </si>
  <si>
    <t>MagicWind (166)</t>
  </si>
  <si>
    <t>Crowd (168)</t>
  </si>
  <si>
    <t>Tornado (169)</t>
  </si>
  <si>
    <t>Scary Fog*</t>
  </si>
  <si>
    <t>* Needs activate fog for overword</t>
  </si>
  <si>
    <t>PollenSeason(171)</t>
  </si>
  <si>
    <t>** Needs active screen shake</t>
  </si>
  <si>
    <t>Tremors**</t>
  </si>
  <si>
    <t>Meteor Shower (176)</t>
  </si>
  <si>
    <t>BERSERKWRATH</t>
  </si>
  <si>
    <t>Berserk Wrath</t>
  </si>
  <si>
    <t>FERALBREEZE</t>
  </si>
  <si>
    <t>PIRCINGHOWL</t>
  </si>
  <si>
    <t>Piercing Howl</t>
  </si>
  <si>
    <t>LOUD HOWL</t>
  </si>
  <si>
    <t>Loud Howl</t>
  </si>
  <si>
    <t>deg</t>
  </si>
  <si>
    <t>HUNTINGROAR</t>
  </si>
  <si>
    <t>Hunting Roar</t>
  </si>
  <si>
    <t>SLP</t>
  </si>
  <si>
    <t>BRN</t>
  </si>
  <si>
    <t>Sleep</t>
  </si>
  <si>
    <t>Burn</t>
  </si>
  <si>
    <t>Paralysis</t>
  </si>
  <si>
    <t>Frozen</t>
  </si>
  <si>
    <t>PRZ</t>
  </si>
  <si>
    <t>FRZ</t>
  </si>
  <si>
    <t>PSN</t>
  </si>
  <si>
    <t>DRT</t>
  </si>
  <si>
    <t>Dirty</t>
  </si>
  <si>
    <t>BRS</t>
  </si>
  <si>
    <t>Bruised</t>
  </si>
  <si>
    <t>WET</t>
  </si>
  <si>
    <t>Wet</t>
  </si>
  <si>
    <t>PTR</t>
  </si>
  <si>
    <t>Petrify</t>
  </si>
  <si>
    <t>FEA</t>
  </si>
  <si>
    <t>Fear</t>
  </si>
  <si>
    <t>MND</t>
  </si>
  <si>
    <t>BLD</t>
  </si>
  <si>
    <t>Bleeding</t>
  </si>
  <si>
    <t>ECH</t>
  </si>
  <si>
    <t>Enchanted</t>
  </si>
  <si>
    <t>SHP</t>
  </si>
  <si>
    <t>Sharpnel</t>
  </si>
  <si>
    <t>RSH</t>
  </si>
  <si>
    <t>Rash</t>
  </si>
  <si>
    <t>BLN</t>
  </si>
  <si>
    <t>Blinded</t>
  </si>
  <si>
    <t>STN</t>
  </si>
  <si>
    <t>Stung</t>
  </si>
  <si>
    <t>Awakened</t>
  </si>
  <si>
    <t>AWK</t>
  </si>
  <si>
    <t>UNB</t>
  </si>
  <si>
    <t>Unbalanced</t>
  </si>
  <si>
    <t>Can't attack while asleep</t>
  </si>
  <si>
    <t>Can't attack while frozen</t>
  </si>
  <si>
    <t>Does 1/8 damage</t>
  </si>
  <si>
    <t>Does 1/6 damaged when attacking phisically</t>
  </si>
  <si>
    <t>Increses 1/8 of health each turn</t>
  </si>
  <si>
    <t>Does 1/6 damaged when attacking specially</t>
  </si>
  <si>
    <t>Reduces 0.75 accuracy and deals 1/6 damage if special moves don't connect</t>
  </si>
  <si>
    <t>Reduced accuracy 0.75 deals 1/6 damage if phisical hits don’t conect</t>
  </si>
  <si>
    <t>Does 1/16 damage and reduces ATK in half</t>
  </si>
  <si>
    <t>Deals bad poison damage damage but gives an omni bust</t>
  </si>
  <si>
    <t>Chance of not attacking reduce SPD in half</t>
  </si>
  <si>
    <t>Dik dik</t>
  </si>
  <si>
    <t>Saiga</t>
  </si>
  <si>
    <t>DikKid</t>
  </si>
  <si>
    <t>Siagai</t>
  </si>
  <si>
    <t>Klausbird</t>
  </si>
  <si>
    <t>Zangiper</t>
  </si>
  <si>
    <t>Mind Shattered</t>
  </si>
  <si>
    <t>Can't attack phisicaly but DEF is doubled</t>
  </si>
  <si>
    <t>Can't attack special but SP. DEF is doubled</t>
  </si>
  <si>
    <t>Does 1/8 damage and reduces SPD in half</t>
  </si>
  <si>
    <t>Does 1/8 and reduces SP. ATK in half</t>
  </si>
  <si>
    <t>Does 1/6 but increases SP.DEF by 3</t>
  </si>
  <si>
    <t>Does 1/6 but increases DEF by 3</t>
  </si>
  <si>
    <t>0.5 chance of performing phisical attacks</t>
  </si>
  <si>
    <t>0.5 chance of performing special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</si>
</sst>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74">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
      <patternFill patternType="solid">
        <fgColor rgb="FFFFCCFF"/>
        <bgColor indexed="64"/>
      </patternFill>
    </fill>
    <fill>
      <patternFill patternType="solid">
        <fgColor rgb="FFFF00FF"/>
        <bgColor indexed="64"/>
      </patternFill>
    </fill>
    <fill>
      <patternFill patternType="solid">
        <fgColor rgb="FFFF66CC"/>
        <bgColor indexed="64"/>
      </patternFill>
    </fill>
    <fill>
      <patternFill patternType="solid">
        <fgColor rgb="FFFF3399"/>
        <bgColor indexed="64"/>
      </patternFill>
    </fill>
    <fill>
      <patternFill patternType="solid">
        <fgColor rgb="FFCC3399"/>
        <bgColor indexed="64"/>
      </patternFill>
    </fill>
    <fill>
      <patternFill patternType="solid">
        <fgColor rgb="FFFF3300"/>
        <bgColor indexed="64"/>
      </patternFill>
    </fill>
    <fill>
      <patternFill patternType="solid">
        <fgColor rgb="FFCC0000"/>
        <bgColor indexed="64"/>
      </patternFill>
    </fill>
    <fill>
      <patternFill patternType="solid">
        <fgColor rgb="FFFFCC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CCECFF"/>
        <bgColor indexed="64"/>
      </patternFill>
    </fill>
    <fill>
      <patternFill patternType="solid">
        <fgColor theme="8" tint="0.59999389629810485"/>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72">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0" borderId="0" xfId="0" applyAlignment="1">
      <alignment horizontal="right"/>
    </xf>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 borderId="0" xfId="0" applyFill="1"/>
    <xf numFmtId="0" fontId="0" fillId="47"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FFCCFF"/>
      <color rgb="FFCC0000"/>
      <color rgb="FFFF66CC"/>
      <color rgb="FFCC3399"/>
      <color rgb="FFCCECFF"/>
      <color rgb="FFFFCC00"/>
      <color rgb="FFFF3300"/>
      <color rgb="FFCC99FF"/>
      <color rgb="FFFF33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9.xml.rels><?xml version="1.0" encoding="UTF-8" standalone="yes"?>
<Relationships xmlns="http://schemas.openxmlformats.org/package/2006/relationships"><Relationship Id="rId8" Type="http://schemas.openxmlformats.org/officeDocument/2006/relationships/hyperlink" Target="https://pokemondb.net/type/poison" TargetMode="External" /><Relationship Id="rId13" Type="http://schemas.openxmlformats.org/officeDocument/2006/relationships/hyperlink" Target="https://pokemondb.net/type/rock" TargetMode="External" /><Relationship Id="rId18" Type="http://schemas.openxmlformats.org/officeDocument/2006/relationships/hyperlink" Target="https://pokemondb.net/type/fairy" TargetMode="External" /><Relationship Id="rId26" Type="http://schemas.openxmlformats.org/officeDocument/2006/relationships/hyperlink" Target="https://pokemondb.net/type/poison" TargetMode="External" /><Relationship Id="rId3" Type="http://schemas.openxmlformats.org/officeDocument/2006/relationships/hyperlink" Target="https://pokemondb.net/type/water" TargetMode="External" /><Relationship Id="rId21" Type="http://schemas.openxmlformats.org/officeDocument/2006/relationships/hyperlink" Target="https://pokemondb.net/type/water" TargetMode="External" /><Relationship Id="rId34" Type="http://schemas.openxmlformats.org/officeDocument/2006/relationships/hyperlink" Target="https://pokemondb.net/type/dark" TargetMode="External" /><Relationship Id="rId7" Type="http://schemas.openxmlformats.org/officeDocument/2006/relationships/hyperlink" Target="https://pokemondb.net/type/fighting" TargetMode="External" /><Relationship Id="rId12" Type="http://schemas.openxmlformats.org/officeDocument/2006/relationships/hyperlink" Target="https://pokemondb.net/type/bug" TargetMode="External" /><Relationship Id="rId17" Type="http://schemas.openxmlformats.org/officeDocument/2006/relationships/hyperlink" Target="https://pokemondb.net/type/steel" TargetMode="External" /><Relationship Id="rId25" Type="http://schemas.openxmlformats.org/officeDocument/2006/relationships/hyperlink" Target="https://pokemondb.net/type/fighting" TargetMode="External" /><Relationship Id="rId33" Type="http://schemas.openxmlformats.org/officeDocument/2006/relationships/hyperlink" Target="https://pokemondb.net/type/dragon" TargetMode="External" /><Relationship Id="rId2" Type="http://schemas.openxmlformats.org/officeDocument/2006/relationships/hyperlink" Target="https://pokemondb.net/type/fire" TargetMode="External" /><Relationship Id="rId16" Type="http://schemas.openxmlformats.org/officeDocument/2006/relationships/hyperlink" Target="https://pokemondb.net/type/dark" TargetMode="External" /><Relationship Id="rId20" Type="http://schemas.openxmlformats.org/officeDocument/2006/relationships/hyperlink" Target="https://pokemondb.net/type/fire" TargetMode="External" /><Relationship Id="rId29" Type="http://schemas.openxmlformats.org/officeDocument/2006/relationships/hyperlink" Target="https://pokemondb.net/type/psychic" TargetMode="External" /><Relationship Id="rId1" Type="http://schemas.openxmlformats.org/officeDocument/2006/relationships/hyperlink" Target="https://pokemondb.net/type/normal" TargetMode="External" /><Relationship Id="rId6" Type="http://schemas.openxmlformats.org/officeDocument/2006/relationships/hyperlink" Target="https://pokemondb.net/type/ice" TargetMode="External" /><Relationship Id="rId11" Type="http://schemas.openxmlformats.org/officeDocument/2006/relationships/hyperlink" Target="https://pokemondb.net/type/psychic" TargetMode="External" /><Relationship Id="rId24" Type="http://schemas.openxmlformats.org/officeDocument/2006/relationships/hyperlink" Target="https://pokemondb.net/type/ice" TargetMode="External" /><Relationship Id="rId32" Type="http://schemas.openxmlformats.org/officeDocument/2006/relationships/hyperlink" Target="https://pokemondb.net/type/ghost" TargetMode="External" /><Relationship Id="rId37" Type="http://schemas.openxmlformats.org/officeDocument/2006/relationships/printerSettings" Target="../printerSettings/printerSettings7.bin" /><Relationship Id="rId5" Type="http://schemas.openxmlformats.org/officeDocument/2006/relationships/hyperlink" Target="https://pokemondb.net/type/grass" TargetMode="External" /><Relationship Id="rId15" Type="http://schemas.openxmlformats.org/officeDocument/2006/relationships/hyperlink" Target="https://pokemondb.net/type/dragon" TargetMode="External" /><Relationship Id="rId23" Type="http://schemas.openxmlformats.org/officeDocument/2006/relationships/hyperlink" Target="https://pokemondb.net/type/grass" TargetMode="External" /><Relationship Id="rId28" Type="http://schemas.openxmlformats.org/officeDocument/2006/relationships/hyperlink" Target="https://pokemondb.net/type/flying" TargetMode="External" /><Relationship Id="rId36" Type="http://schemas.openxmlformats.org/officeDocument/2006/relationships/hyperlink" Target="https://pokemondb.net/type/fairy" TargetMode="External" /><Relationship Id="rId10" Type="http://schemas.openxmlformats.org/officeDocument/2006/relationships/hyperlink" Target="https://pokemondb.net/type/flying" TargetMode="External" /><Relationship Id="rId19" Type="http://schemas.openxmlformats.org/officeDocument/2006/relationships/hyperlink" Target="https://pokemondb.net/type/normal" TargetMode="External" /><Relationship Id="rId31" Type="http://schemas.openxmlformats.org/officeDocument/2006/relationships/hyperlink" Target="https://pokemondb.net/type/rock" TargetMode="External" /><Relationship Id="rId4" Type="http://schemas.openxmlformats.org/officeDocument/2006/relationships/hyperlink" Target="https://pokemondb.net/type/electric" TargetMode="External" /><Relationship Id="rId9" Type="http://schemas.openxmlformats.org/officeDocument/2006/relationships/hyperlink" Target="https://pokemondb.net/type/ground" TargetMode="External" /><Relationship Id="rId14" Type="http://schemas.openxmlformats.org/officeDocument/2006/relationships/hyperlink" Target="https://pokemondb.net/type/ghost" TargetMode="External" /><Relationship Id="rId22" Type="http://schemas.openxmlformats.org/officeDocument/2006/relationships/hyperlink" Target="https://pokemondb.net/type/electric" TargetMode="External" /><Relationship Id="rId27" Type="http://schemas.openxmlformats.org/officeDocument/2006/relationships/hyperlink" Target="https://pokemondb.net/type/ground" TargetMode="External" /><Relationship Id="rId30" Type="http://schemas.openxmlformats.org/officeDocument/2006/relationships/hyperlink" Target="https://pokemondb.net/type/bug" TargetMode="External" /><Relationship Id="rId35" Type="http://schemas.openxmlformats.org/officeDocument/2006/relationships/hyperlink" Target="https://pokemondb.net/type/steel"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xr3:uid="{958C4451-9541-5A59-BF78-D2F731DF1C81}">
      <selection activeCell="I1" sqref="I1"/>
    </sheetView>
  </sheetViews>
  <sheetFormatPr defaultColWidth="2.6875" defaultRowHeight="15" x14ac:dyDescent="0.2"/>
  <cols>
    <col min="1" max="1" width="4.3046875" bestFit="1" customWidth="1"/>
    <col min="2" max="2" width="14.125" bestFit="1" customWidth="1"/>
    <col min="3" max="3" width="12.10546875" bestFit="1" customWidth="1"/>
    <col min="4" max="4" width="5.51171875" bestFit="1" customWidth="1"/>
    <col min="5" max="5" width="4.3046875" bestFit="1" customWidth="1"/>
    <col min="6" max="7" width="17.21875" bestFit="1" customWidth="1"/>
    <col min="8" max="8" width="5.51171875" bestFit="1" customWidth="1"/>
    <col min="9" max="39" width="3.62890625" customWidth="1"/>
  </cols>
  <sheetData>
    <row r="1" spans="1:39" ht="15.75" thickBot="1" x14ac:dyDescent="0.25">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
      <c r="A2">
        <v>1</v>
      </c>
      <c r="B2" t="s">
        <v>9653</v>
      </c>
      <c r="C2" t="s">
        <v>9654</v>
      </c>
      <c r="D2">
        <v>6</v>
      </c>
      <c r="E2">
        <v>1</v>
      </c>
      <c r="F2" t="s">
        <v>9674</v>
      </c>
      <c r="G2" t="s">
        <v>9675</v>
      </c>
      <c r="H2">
        <v>2</v>
      </c>
      <c r="I2">
        <v>1</v>
      </c>
      <c r="J2" s="118"/>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22"/>
    </row>
    <row r="3" spans="1:39" x14ac:dyDescent="0.2">
      <c r="A3">
        <v>2</v>
      </c>
      <c r="B3" t="s">
        <v>9655</v>
      </c>
      <c r="C3" t="s">
        <v>9656</v>
      </c>
      <c r="D3">
        <v>4</v>
      </c>
      <c r="E3">
        <v>2</v>
      </c>
      <c r="F3" t="s">
        <v>9697</v>
      </c>
      <c r="G3" t="s">
        <v>9698</v>
      </c>
      <c r="H3">
        <v>1</v>
      </c>
      <c r="I3">
        <v>2</v>
      </c>
      <c r="J3" s="120"/>
      <c r="K3" s="109" t="s">
        <v>9770</v>
      </c>
      <c r="L3" s="109" t="s">
        <v>9770</v>
      </c>
      <c r="M3" s="103" t="s">
        <v>9777</v>
      </c>
      <c r="N3" s="117"/>
      <c r="O3" s="117"/>
      <c r="P3" s="117"/>
      <c r="Q3" s="117"/>
      <c r="R3" s="117"/>
      <c r="S3" s="117"/>
      <c r="T3" s="117"/>
      <c r="U3" s="117"/>
      <c r="V3" s="117"/>
      <c r="W3" s="117"/>
      <c r="X3" s="117"/>
      <c r="Y3" s="117"/>
      <c r="Z3" s="117"/>
      <c r="AA3" s="117"/>
      <c r="AB3" s="125" t="s">
        <v>10966</v>
      </c>
      <c r="AC3" s="108" t="s">
        <v>9764</v>
      </c>
      <c r="AD3" s="103" t="s">
        <v>9765</v>
      </c>
      <c r="AE3" s="117"/>
      <c r="AF3" s="117"/>
      <c r="AG3" s="117"/>
      <c r="AH3" s="117"/>
      <c r="AI3" s="117"/>
      <c r="AJ3" s="117"/>
      <c r="AK3" s="117"/>
      <c r="AL3" s="117"/>
      <c r="AM3" s="123"/>
    </row>
    <row r="4" spans="1:39" x14ac:dyDescent="0.2">
      <c r="A4">
        <v>3</v>
      </c>
      <c r="B4" t="s">
        <v>9657</v>
      </c>
      <c r="C4" t="s">
        <v>9658</v>
      </c>
      <c r="D4">
        <v>3</v>
      </c>
      <c r="E4">
        <v>3</v>
      </c>
      <c r="F4" t="s">
        <v>9700</v>
      </c>
      <c r="G4" t="s">
        <v>9699</v>
      </c>
      <c r="H4">
        <v>1</v>
      </c>
      <c r="I4">
        <v>3</v>
      </c>
      <c r="J4" s="120"/>
      <c r="K4" s="109" t="s">
        <v>9770</v>
      </c>
      <c r="L4" s="117"/>
      <c r="M4" s="109" t="s">
        <v>9772</v>
      </c>
      <c r="N4" s="117"/>
      <c r="O4" s="117"/>
      <c r="P4" s="117"/>
      <c r="Q4" s="117"/>
      <c r="R4" s="117"/>
      <c r="S4" s="117"/>
      <c r="T4" s="117"/>
      <c r="U4" s="117"/>
      <c r="V4" s="117"/>
      <c r="W4" s="117"/>
      <c r="X4" s="117"/>
      <c r="Y4" s="117"/>
      <c r="Z4" s="117"/>
      <c r="AA4" s="117"/>
      <c r="AB4" s="108" t="s">
        <v>9764</v>
      </c>
      <c r="AC4" s="108" t="s">
        <v>9764</v>
      </c>
      <c r="AD4" s="126"/>
      <c r="AE4" s="117"/>
      <c r="AF4" s="117"/>
      <c r="AG4" s="117"/>
      <c r="AH4" s="117"/>
      <c r="AI4" s="117"/>
      <c r="AJ4" s="117"/>
      <c r="AK4" s="117"/>
      <c r="AL4" s="117"/>
      <c r="AM4" s="123"/>
    </row>
    <row r="5" spans="1:39" x14ac:dyDescent="0.2">
      <c r="A5">
        <v>4</v>
      </c>
      <c r="B5" t="s">
        <v>9659</v>
      </c>
      <c r="C5" t="s">
        <v>9754</v>
      </c>
      <c r="D5">
        <v>2</v>
      </c>
      <c r="E5">
        <v>4</v>
      </c>
      <c r="F5" t="s">
        <v>9701</v>
      </c>
      <c r="G5" t="s">
        <v>9702</v>
      </c>
      <c r="H5">
        <v>1</v>
      </c>
      <c r="I5">
        <v>4</v>
      </c>
      <c r="J5" s="120"/>
      <c r="K5" s="103" t="s">
        <v>10984</v>
      </c>
      <c r="L5" s="109" t="s">
        <v>9771</v>
      </c>
      <c r="M5" s="103" t="s">
        <v>9768</v>
      </c>
      <c r="N5" s="117"/>
      <c r="O5" s="117"/>
      <c r="P5" s="117"/>
      <c r="Q5" s="117"/>
      <c r="R5" s="117"/>
      <c r="S5" s="117"/>
      <c r="T5" s="117"/>
      <c r="U5" s="117"/>
      <c r="V5" s="117"/>
      <c r="W5" s="117"/>
      <c r="X5" s="117"/>
      <c r="Y5" s="117"/>
      <c r="Z5" s="109" t="s">
        <v>9762</v>
      </c>
      <c r="AA5" s="109" t="s">
        <v>9762</v>
      </c>
      <c r="AB5" s="103" t="s">
        <v>9763</v>
      </c>
      <c r="AC5" s="126"/>
      <c r="AD5" s="117"/>
      <c r="AE5" s="117"/>
      <c r="AF5" s="117"/>
      <c r="AG5" s="117"/>
      <c r="AH5" s="130"/>
      <c r="AI5" s="117"/>
      <c r="AJ5" s="117"/>
      <c r="AK5" s="117"/>
      <c r="AL5" s="117"/>
      <c r="AM5" s="123"/>
    </row>
    <row r="6" spans="1:39" x14ac:dyDescent="0.2">
      <c r="A6">
        <v>5</v>
      </c>
      <c r="B6" t="s">
        <v>9660</v>
      </c>
      <c r="C6" t="s">
        <v>9751</v>
      </c>
      <c r="D6">
        <v>2</v>
      </c>
      <c r="E6">
        <v>5</v>
      </c>
      <c r="F6" t="s">
        <v>9709</v>
      </c>
      <c r="G6" t="s">
        <v>9709</v>
      </c>
      <c r="H6">
        <v>1</v>
      </c>
      <c r="I6">
        <v>5</v>
      </c>
      <c r="J6" s="120"/>
      <c r="K6" s="117"/>
      <c r="L6" s="117"/>
      <c r="M6" s="117"/>
      <c r="N6" s="117"/>
      <c r="O6" s="117"/>
      <c r="P6" s="117"/>
      <c r="Q6" s="117"/>
      <c r="R6" s="117"/>
      <c r="S6" s="117"/>
      <c r="T6" s="117"/>
      <c r="U6" s="117"/>
      <c r="V6" s="117"/>
      <c r="W6" s="109" t="s">
        <v>9759</v>
      </c>
      <c r="X6" s="109" t="s">
        <v>9759</v>
      </c>
      <c r="Y6" s="109" t="s">
        <v>9759</v>
      </c>
      <c r="Z6" s="109" t="s">
        <v>9762</v>
      </c>
      <c r="AA6" s="117"/>
      <c r="AB6" s="108" t="s">
        <v>9761</v>
      </c>
      <c r="AC6" s="126"/>
      <c r="AD6" s="130"/>
      <c r="AE6" s="130"/>
      <c r="AF6" s="117"/>
      <c r="AG6" s="117"/>
      <c r="AH6" s="117"/>
      <c r="AI6" s="130"/>
      <c r="AJ6" s="130"/>
      <c r="AK6" s="117"/>
      <c r="AL6" s="117"/>
      <c r="AM6" s="123"/>
    </row>
    <row r="7" spans="1:39" x14ac:dyDescent="0.2">
      <c r="A7">
        <v>6</v>
      </c>
      <c r="B7" t="s">
        <v>9661</v>
      </c>
      <c r="C7" t="s">
        <v>9740</v>
      </c>
      <c r="D7">
        <v>2</v>
      </c>
      <c r="E7">
        <v>6</v>
      </c>
      <c r="F7" t="s">
        <v>9720</v>
      </c>
      <c r="G7" t="s">
        <v>9721</v>
      </c>
      <c r="H7">
        <v>1</v>
      </c>
      <c r="I7">
        <v>6</v>
      </c>
      <c r="J7" s="120"/>
      <c r="K7" s="117"/>
      <c r="L7" s="117"/>
      <c r="M7" s="117"/>
      <c r="N7" s="117"/>
      <c r="O7" s="117"/>
      <c r="P7" s="117"/>
      <c r="Q7" s="117"/>
      <c r="R7" s="117"/>
      <c r="S7" s="117"/>
      <c r="T7" s="109" t="s">
        <v>9757</v>
      </c>
      <c r="U7" s="109" t="s">
        <v>9757</v>
      </c>
      <c r="V7" s="109" t="s">
        <v>9757</v>
      </c>
      <c r="W7" s="109" t="s">
        <v>9759</v>
      </c>
      <c r="X7" s="117"/>
      <c r="Y7" s="103" t="s">
        <v>9753</v>
      </c>
      <c r="Z7" s="103" t="s">
        <v>9753</v>
      </c>
      <c r="AA7" s="127"/>
      <c r="AB7" s="108" t="s">
        <v>9761</v>
      </c>
      <c r="AC7" s="108" t="s">
        <v>9761</v>
      </c>
      <c r="AD7" s="130"/>
      <c r="AE7" s="130"/>
      <c r="AF7" s="117"/>
      <c r="AG7" s="130"/>
      <c r="AH7" s="130"/>
      <c r="AI7" s="130"/>
      <c r="AJ7" s="130"/>
      <c r="AK7" s="130"/>
      <c r="AL7" s="130"/>
      <c r="AM7" s="123"/>
    </row>
    <row r="8" spans="1:39" x14ac:dyDescent="0.2">
      <c r="A8">
        <v>7</v>
      </c>
      <c r="B8" t="s">
        <v>9662</v>
      </c>
      <c r="C8" t="s">
        <v>9676</v>
      </c>
      <c r="D8">
        <v>2</v>
      </c>
      <c r="E8">
        <v>7</v>
      </c>
      <c r="F8" t="s">
        <v>9766</v>
      </c>
      <c r="G8" t="s">
        <v>9765</v>
      </c>
      <c r="H8">
        <v>1</v>
      </c>
      <c r="I8">
        <v>7</v>
      </c>
      <c r="J8" s="120"/>
      <c r="K8" s="117"/>
      <c r="L8" s="117"/>
      <c r="M8" s="117"/>
      <c r="N8" s="117"/>
      <c r="O8" s="117"/>
      <c r="P8" s="117"/>
      <c r="Q8" s="117"/>
      <c r="R8" s="117"/>
      <c r="S8" s="117"/>
      <c r="T8" s="109" t="s">
        <v>9757</v>
      </c>
      <c r="U8" s="117"/>
      <c r="V8" s="117"/>
      <c r="W8" s="103" t="s">
        <v>9755</v>
      </c>
      <c r="X8" s="108" t="s">
        <v>9758</v>
      </c>
      <c r="Y8" s="108" t="s">
        <v>9758</v>
      </c>
      <c r="Z8" s="108" t="s">
        <v>9760</v>
      </c>
      <c r="AA8" s="108" t="s">
        <v>9760</v>
      </c>
      <c r="AB8" s="108" t="s">
        <v>9760</v>
      </c>
      <c r="AC8" s="124"/>
      <c r="AD8" s="130"/>
      <c r="AE8" s="130"/>
      <c r="AF8" s="117"/>
      <c r="AG8" s="117"/>
      <c r="AH8" s="130"/>
      <c r="AI8" s="130"/>
      <c r="AJ8" s="130"/>
      <c r="AK8" s="130"/>
      <c r="AL8" s="130"/>
      <c r="AM8" s="131"/>
    </row>
    <row r="9" spans="1:39" x14ac:dyDescent="0.2">
      <c r="A9">
        <v>8</v>
      </c>
      <c r="B9" t="s">
        <v>9663</v>
      </c>
      <c r="C9" t="s">
        <v>9710</v>
      </c>
      <c r="D9">
        <v>2</v>
      </c>
      <c r="E9">
        <v>8</v>
      </c>
      <c r="F9" t="s">
        <v>9773</v>
      </c>
      <c r="G9" t="s">
        <v>9774</v>
      </c>
      <c r="H9">
        <v>1</v>
      </c>
      <c r="I9">
        <v>8</v>
      </c>
      <c r="J9" s="120"/>
      <c r="K9" s="117"/>
      <c r="L9" s="117"/>
      <c r="M9" s="117"/>
      <c r="N9" s="117"/>
      <c r="O9" s="117"/>
      <c r="P9" s="117"/>
      <c r="Q9" s="117"/>
      <c r="R9" s="117"/>
      <c r="S9" s="103" t="s">
        <v>9752</v>
      </c>
      <c r="T9" s="103" t="s">
        <v>9752</v>
      </c>
      <c r="U9" s="108" t="s">
        <v>9756</v>
      </c>
      <c r="V9" s="108" t="s">
        <v>9756</v>
      </c>
      <c r="W9" s="103" t="s">
        <v>9755</v>
      </c>
      <c r="X9" s="109"/>
      <c r="Y9" s="124"/>
      <c r="Z9" s="125" t="s">
        <v>9806</v>
      </c>
      <c r="AA9" s="124"/>
      <c r="AB9" s="108" t="s">
        <v>9760</v>
      </c>
      <c r="AC9" s="124"/>
      <c r="AD9" s="130"/>
      <c r="AE9" s="117"/>
      <c r="AF9" s="117"/>
      <c r="AG9" s="117"/>
      <c r="AH9" s="130"/>
      <c r="AI9" s="130"/>
      <c r="AJ9" s="130"/>
      <c r="AK9" s="130"/>
      <c r="AL9" s="130"/>
      <c r="AM9" s="131"/>
    </row>
    <row r="10" spans="1:39" x14ac:dyDescent="0.2">
      <c r="A10">
        <v>9</v>
      </c>
      <c r="B10" t="s">
        <v>9664</v>
      </c>
      <c r="C10" t="s">
        <v>9679</v>
      </c>
      <c r="D10">
        <v>2</v>
      </c>
      <c r="E10">
        <v>9</v>
      </c>
      <c r="F10" t="s">
        <v>9775</v>
      </c>
      <c r="G10" t="s">
        <v>9776</v>
      </c>
      <c r="H10">
        <v>1</v>
      </c>
      <c r="I10">
        <v>9</v>
      </c>
      <c r="J10" s="120"/>
      <c r="K10" s="117"/>
      <c r="L10" s="117"/>
      <c r="M10" s="117"/>
      <c r="N10" s="117"/>
      <c r="O10" s="117"/>
      <c r="P10" s="117"/>
      <c r="Q10" s="117"/>
      <c r="R10" s="117"/>
      <c r="S10" s="108" t="s">
        <v>9750</v>
      </c>
      <c r="T10" s="127"/>
      <c r="U10" s="127"/>
      <c r="V10" s="127"/>
      <c r="W10" s="127"/>
      <c r="X10" s="109"/>
      <c r="Y10" s="127"/>
      <c r="Z10" s="124"/>
      <c r="AA10" s="127"/>
      <c r="AB10" s="103" t="s">
        <v>9742</v>
      </c>
      <c r="AC10" s="124"/>
      <c r="AD10" s="130"/>
      <c r="AE10" s="130"/>
      <c r="AF10" s="117"/>
      <c r="AG10" s="117"/>
      <c r="AH10" s="130"/>
      <c r="AI10" s="130"/>
      <c r="AJ10" s="130"/>
      <c r="AK10" s="130"/>
      <c r="AL10" s="130"/>
      <c r="AM10" s="131"/>
    </row>
    <row r="11" spans="1:39" x14ac:dyDescent="0.2">
      <c r="A11">
        <v>10</v>
      </c>
      <c r="B11" t="s">
        <v>9669</v>
      </c>
      <c r="C11" t="s">
        <v>9708</v>
      </c>
      <c r="D11">
        <v>2</v>
      </c>
      <c r="E11">
        <v>10</v>
      </c>
      <c r="F11" t="s">
        <v>9781</v>
      </c>
      <c r="G11" t="s">
        <v>10973</v>
      </c>
      <c r="H11">
        <v>1</v>
      </c>
      <c r="I11">
        <v>10</v>
      </c>
      <c r="J11" s="132"/>
      <c r="K11" s="130"/>
      <c r="L11" s="117"/>
      <c r="M11" s="117"/>
      <c r="N11" s="117"/>
      <c r="O11" s="117"/>
      <c r="P11" s="117"/>
      <c r="Q11" s="117"/>
      <c r="R11" s="117"/>
      <c r="S11" s="108" t="s">
        <v>9750</v>
      </c>
      <c r="T11" s="127"/>
      <c r="U11" s="127"/>
      <c r="V11" s="127"/>
      <c r="W11" s="127"/>
      <c r="X11" s="109"/>
      <c r="Y11" s="127"/>
      <c r="Z11" s="127"/>
      <c r="AA11" s="127"/>
      <c r="AB11" s="103" t="s">
        <v>9742</v>
      </c>
      <c r="AC11" s="124"/>
      <c r="AD11" s="130"/>
      <c r="AE11" s="130"/>
      <c r="AF11" s="130"/>
      <c r="AG11" s="130"/>
      <c r="AH11" s="130"/>
      <c r="AI11" s="130"/>
      <c r="AJ11" s="130"/>
      <c r="AK11" s="130"/>
      <c r="AL11" s="130"/>
      <c r="AM11" s="131"/>
    </row>
    <row r="12" spans="1:39" x14ac:dyDescent="0.2">
      <c r="A12">
        <v>11</v>
      </c>
      <c r="B12" t="s">
        <v>9665</v>
      </c>
      <c r="C12" t="s">
        <v>9743</v>
      </c>
      <c r="D12">
        <v>2</v>
      </c>
      <c r="E12">
        <v>11</v>
      </c>
      <c r="F12" t="s">
        <v>9791</v>
      </c>
      <c r="G12" t="s">
        <v>9792</v>
      </c>
      <c r="H12">
        <v>1</v>
      </c>
      <c r="I12">
        <v>11</v>
      </c>
      <c r="J12" s="132"/>
      <c r="K12" s="130"/>
      <c r="L12" s="130"/>
      <c r="M12" s="130"/>
      <c r="N12" s="117"/>
      <c r="O12" s="117"/>
      <c r="P12" s="127"/>
      <c r="Q12" s="127"/>
      <c r="R12" s="127"/>
      <c r="S12" s="103" t="s">
        <v>9749</v>
      </c>
      <c r="T12" s="108" t="s">
        <v>9748</v>
      </c>
      <c r="U12" s="108" t="s">
        <v>9748</v>
      </c>
      <c r="V12" s="108" t="s">
        <v>9748</v>
      </c>
      <c r="W12" s="109"/>
      <c r="X12" s="127"/>
      <c r="Y12" s="109"/>
      <c r="Z12" s="127"/>
      <c r="AA12" s="127"/>
      <c r="AB12" s="108" t="s">
        <v>9741</v>
      </c>
      <c r="AC12" s="124"/>
      <c r="AD12" s="124"/>
      <c r="AE12" s="130"/>
      <c r="AF12" s="130"/>
      <c r="AG12" s="130"/>
      <c r="AH12" s="130"/>
      <c r="AI12" s="130"/>
      <c r="AJ12" s="130"/>
      <c r="AK12" s="130"/>
      <c r="AL12" s="130"/>
      <c r="AM12" s="131"/>
    </row>
    <row r="13" spans="1:39" x14ac:dyDescent="0.2">
      <c r="A13">
        <v>12</v>
      </c>
      <c r="B13" t="s">
        <v>9666</v>
      </c>
      <c r="C13" t="s">
        <v>9680</v>
      </c>
      <c r="D13">
        <v>2</v>
      </c>
      <c r="E13">
        <v>12</v>
      </c>
      <c r="F13" t="s">
        <v>9795</v>
      </c>
      <c r="G13" t="s">
        <v>9797</v>
      </c>
      <c r="H13">
        <v>1</v>
      </c>
      <c r="I13">
        <v>12</v>
      </c>
      <c r="J13" s="120"/>
      <c r="K13" s="130"/>
      <c r="L13" s="130"/>
      <c r="M13" s="130"/>
      <c r="N13" s="127"/>
      <c r="O13" s="117"/>
      <c r="P13" s="127"/>
      <c r="Q13" s="103" t="s">
        <v>9745</v>
      </c>
      <c r="R13" s="108" t="s">
        <v>9748</v>
      </c>
      <c r="S13" s="108" t="s">
        <v>9748</v>
      </c>
      <c r="T13" s="127"/>
      <c r="U13" s="127"/>
      <c r="V13" s="103" t="s">
        <v>10979</v>
      </c>
      <c r="W13" s="109"/>
      <c r="X13" s="103" t="s">
        <v>10971</v>
      </c>
      <c r="Y13" s="109"/>
      <c r="Z13" s="127"/>
      <c r="AA13" s="127"/>
      <c r="AB13" s="108" t="s">
        <v>9741</v>
      </c>
      <c r="AC13" s="124"/>
      <c r="AD13" s="124"/>
      <c r="AE13" s="130"/>
      <c r="AF13" s="130"/>
      <c r="AG13" s="130"/>
      <c r="AH13" s="130"/>
      <c r="AI13" s="130"/>
      <c r="AJ13" s="130"/>
      <c r="AK13" s="130"/>
      <c r="AL13" s="130"/>
      <c r="AM13" s="131"/>
    </row>
    <row r="14" spans="1:39" x14ac:dyDescent="0.2">
      <c r="A14">
        <v>13</v>
      </c>
      <c r="B14" t="s">
        <v>9667</v>
      </c>
      <c r="C14" t="s">
        <v>9746</v>
      </c>
      <c r="D14">
        <v>2</v>
      </c>
      <c r="E14">
        <v>13</v>
      </c>
      <c r="F14" t="s">
        <v>9799</v>
      </c>
      <c r="G14" t="s">
        <v>9799</v>
      </c>
      <c r="H14">
        <v>1</v>
      </c>
      <c r="I14">
        <v>13</v>
      </c>
      <c r="J14" s="120"/>
      <c r="K14" s="117"/>
      <c r="L14" s="127"/>
      <c r="M14" s="127"/>
      <c r="N14" s="127"/>
      <c r="O14" s="127"/>
      <c r="P14" s="127"/>
      <c r="Q14" s="103" t="s">
        <v>9745</v>
      </c>
      <c r="R14" s="127"/>
      <c r="S14" s="127"/>
      <c r="T14" s="127"/>
      <c r="U14" s="127"/>
      <c r="V14" s="127"/>
      <c r="W14" s="109"/>
      <c r="X14" s="127"/>
      <c r="Y14" s="109"/>
      <c r="Z14" s="127"/>
      <c r="AA14" s="124"/>
      <c r="AB14" s="108" t="s">
        <v>9738</v>
      </c>
      <c r="AC14" s="103" t="s">
        <v>9739</v>
      </c>
      <c r="AD14" s="103" t="s">
        <v>9739</v>
      </c>
      <c r="AE14" s="130"/>
      <c r="AF14" s="130"/>
      <c r="AG14" s="130"/>
      <c r="AH14" s="130"/>
      <c r="AI14" s="130"/>
      <c r="AJ14" s="130"/>
      <c r="AK14" s="130"/>
      <c r="AL14" s="130"/>
      <c r="AM14" s="131"/>
    </row>
    <row r="15" spans="1:39" x14ac:dyDescent="0.2">
      <c r="A15">
        <v>14</v>
      </c>
      <c r="B15" t="s">
        <v>9668</v>
      </c>
      <c r="C15" t="s">
        <v>9728</v>
      </c>
      <c r="D15">
        <v>2</v>
      </c>
      <c r="E15">
        <v>14</v>
      </c>
      <c r="F15" t="s">
        <v>9801</v>
      </c>
      <c r="G15" t="s">
        <v>9802</v>
      </c>
      <c r="H15">
        <v>1</v>
      </c>
      <c r="I15">
        <v>14</v>
      </c>
      <c r="J15" s="120"/>
      <c r="K15" s="117"/>
      <c r="L15" s="117"/>
      <c r="M15" s="127"/>
      <c r="N15" s="127"/>
      <c r="O15" s="127"/>
      <c r="P15" s="127"/>
      <c r="Q15" s="108" t="s">
        <v>9744</v>
      </c>
      <c r="R15" s="127"/>
      <c r="S15" s="127"/>
      <c r="T15" s="127"/>
      <c r="U15" s="127"/>
      <c r="V15" s="127"/>
      <c r="W15" s="127"/>
      <c r="X15" s="109"/>
      <c r="Y15" s="127"/>
      <c r="Z15" s="127"/>
      <c r="AA15" s="124"/>
      <c r="AB15" s="108" t="s">
        <v>9738</v>
      </c>
      <c r="AC15" s="124"/>
      <c r="AD15" s="124"/>
      <c r="AE15" s="130"/>
      <c r="AF15" s="130"/>
      <c r="AG15" s="130"/>
      <c r="AH15" s="130"/>
      <c r="AI15" s="130"/>
      <c r="AJ15" s="130"/>
      <c r="AK15" s="130"/>
      <c r="AL15" s="130"/>
      <c r="AM15" s="131"/>
    </row>
    <row r="16" spans="1:39" x14ac:dyDescent="0.2">
      <c r="A16">
        <v>15</v>
      </c>
      <c r="B16" t="s">
        <v>9670</v>
      </c>
      <c r="C16" t="s">
        <v>9678</v>
      </c>
      <c r="D16">
        <v>2</v>
      </c>
      <c r="E16">
        <v>15</v>
      </c>
      <c r="F16" t="s">
        <v>9803</v>
      </c>
      <c r="G16" t="s">
        <v>9806</v>
      </c>
      <c r="H16">
        <v>1</v>
      </c>
      <c r="I16">
        <v>15</v>
      </c>
      <c r="J16" s="120"/>
      <c r="K16" s="117"/>
      <c r="L16" s="117"/>
      <c r="M16" s="127"/>
      <c r="N16" s="127"/>
      <c r="O16" s="127"/>
      <c r="P16" s="124"/>
      <c r="Q16" s="108" t="s">
        <v>9744</v>
      </c>
      <c r="R16" s="124"/>
      <c r="S16" s="127"/>
      <c r="T16" s="127"/>
      <c r="U16" s="127"/>
      <c r="V16" s="127"/>
      <c r="W16" s="127"/>
      <c r="X16" s="109"/>
      <c r="Y16" s="103" t="s">
        <v>9812</v>
      </c>
      <c r="Z16" s="108" t="s">
        <v>9798</v>
      </c>
      <c r="AA16" s="108" t="s">
        <v>9798</v>
      </c>
      <c r="AB16" s="103" t="s">
        <v>9711</v>
      </c>
      <c r="AC16" s="124"/>
      <c r="AD16" s="124"/>
      <c r="AE16" s="124"/>
      <c r="AF16" s="130"/>
      <c r="AG16" s="130"/>
      <c r="AH16" s="130"/>
      <c r="AI16" s="130"/>
      <c r="AJ16" s="130"/>
      <c r="AK16" s="130"/>
      <c r="AL16" s="130"/>
      <c r="AM16" s="131"/>
    </row>
    <row r="17" spans="1:39" x14ac:dyDescent="0.2">
      <c r="A17">
        <v>16</v>
      </c>
      <c r="B17" t="s">
        <v>9671</v>
      </c>
      <c r="C17" t="s">
        <v>9707</v>
      </c>
      <c r="D17">
        <v>1</v>
      </c>
      <c r="E17">
        <v>16</v>
      </c>
      <c r="F17" t="s">
        <v>9807</v>
      </c>
      <c r="G17" t="s">
        <v>9808</v>
      </c>
      <c r="H17">
        <v>1</v>
      </c>
      <c r="I17">
        <v>16</v>
      </c>
      <c r="J17" s="120"/>
      <c r="K17" s="117"/>
      <c r="L17" s="117"/>
      <c r="M17" s="127"/>
      <c r="N17" s="127"/>
      <c r="O17" s="127"/>
      <c r="P17" s="104" t="s">
        <v>10969</v>
      </c>
      <c r="Q17" s="108" t="s">
        <v>9744</v>
      </c>
      <c r="R17" s="124"/>
      <c r="S17" s="127"/>
      <c r="T17" s="127"/>
      <c r="U17" s="127"/>
      <c r="V17" s="127"/>
      <c r="W17" s="109"/>
      <c r="X17" s="108" t="s">
        <v>9619</v>
      </c>
      <c r="Y17" s="108" t="s">
        <v>9619</v>
      </c>
      <c r="Z17" s="127"/>
      <c r="AA17" s="124"/>
      <c r="AB17" s="103" t="s">
        <v>9711</v>
      </c>
      <c r="AC17" s="108" t="s">
        <v>9712</v>
      </c>
      <c r="AD17" s="108" t="s">
        <v>9712</v>
      </c>
      <c r="AE17" s="108" t="s">
        <v>9712</v>
      </c>
      <c r="AF17" s="108" t="s">
        <v>9712</v>
      </c>
      <c r="AG17" s="108" t="s">
        <v>9712</v>
      </c>
      <c r="AH17" s="103" t="s">
        <v>9716</v>
      </c>
      <c r="AI17" s="130"/>
      <c r="AJ17" s="130"/>
      <c r="AK17" s="130"/>
      <c r="AL17" s="130"/>
      <c r="AM17" s="131"/>
    </row>
    <row r="18" spans="1:39" x14ac:dyDescent="0.2">
      <c r="A18">
        <v>17</v>
      </c>
      <c r="B18" t="s">
        <v>9672</v>
      </c>
      <c r="C18" t="s">
        <v>9677</v>
      </c>
      <c r="D18">
        <v>1</v>
      </c>
      <c r="E18">
        <v>17</v>
      </c>
      <c r="F18" t="s">
        <v>9810</v>
      </c>
      <c r="G18" t="s">
        <v>9811</v>
      </c>
      <c r="H18">
        <v>1</v>
      </c>
      <c r="I18">
        <v>17</v>
      </c>
      <c r="J18" s="120"/>
      <c r="K18" s="117"/>
      <c r="L18" s="127"/>
      <c r="M18" s="127"/>
      <c r="N18" s="127"/>
      <c r="O18" s="124"/>
      <c r="P18" s="103" t="s">
        <v>9628</v>
      </c>
      <c r="Q18" s="103" t="s">
        <v>9628</v>
      </c>
      <c r="R18" s="124"/>
      <c r="S18" s="127"/>
      <c r="T18" s="127"/>
      <c r="U18" s="127"/>
      <c r="V18" s="109"/>
      <c r="W18" s="108" t="s">
        <v>9619</v>
      </c>
      <c r="X18" s="108" t="s">
        <v>9619</v>
      </c>
      <c r="Y18" s="127"/>
      <c r="Z18" s="127"/>
      <c r="AA18" s="124"/>
      <c r="AB18" s="108" t="s">
        <v>9650</v>
      </c>
      <c r="AC18" s="124"/>
      <c r="AD18" s="124"/>
      <c r="AE18" s="124"/>
      <c r="AF18" s="124"/>
      <c r="AG18" s="127"/>
      <c r="AH18" s="108" t="s">
        <v>9713</v>
      </c>
      <c r="AI18" s="108" t="s">
        <v>9714</v>
      </c>
      <c r="AJ18" s="108" t="s">
        <v>9714</v>
      </c>
      <c r="AK18" s="108" t="s">
        <v>9714</v>
      </c>
      <c r="AL18" s="103" t="s">
        <v>9717</v>
      </c>
      <c r="AM18" s="131"/>
    </row>
    <row r="19" spans="1:39" x14ac:dyDescent="0.2">
      <c r="A19">
        <v>18</v>
      </c>
      <c r="B19" t="s">
        <v>9682</v>
      </c>
      <c r="C19" t="s">
        <v>9767</v>
      </c>
      <c r="D19">
        <v>1</v>
      </c>
      <c r="E19">
        <v>18</v>
      </c>
      <c r="F19" t="s">
        <v>9789</v>
      </c>
      <c r="G19" t="s">
        <v>9789</v>
      </c>
      <c r="H19">
        <v>1</v>
      </c>
      <c r="I19">
        <v>18</v>
      </c>
      <c r="J19" s="120"/>
      <c r="K19" s="117"/>
      <c r="L19" s="103" t="s">
        <v>9722</v>
      </c>
      <c r="M19" s="108" t="s">
        <v>9715</v>
      </c>
      <c r="N19" s="127"/>
      <c r="O19" s="108" t="s">
        <v>9715</v>
      </c>
      <c r="P19" s="103" t="s">
        <v>9628</v>
      </c>
      <c r="Q19" s="103" t="s">
        <v>9628</v>
      </c>
      <c r="R19" s="108" t="s">
        <v>9619</v>
      </c>
      <c r="S19" s="108" t="s">
        <v>9619</v>
      </c>
      <c r="T19" s="108" t="s">
        <v>9619</v>
      </c>
      <c r="U19" s="108" t="s">
        <v>9619</v>
      </c>
      <c r="V19" s="108" t="s">
        <v>9619</v>
      </c>
      <c r="W19" s="108" t="s">
        <v>9619</v>
      </c>
      <c r="X19" s="127"/>
      <c r="Y19" s="111" t="s">
        <v>9641</v>
      </c>
      <c r="Z19" s="124"/>
      <c r="AA19" s="124"/>
      <c r="AB19" s="103" t="s">
        <v>9629</v>
      </c>
      <c r="AC19" s="124"/>
      <c r="AD19" s="124"/>
      <c r="AE19" s="124"/>
      <c r="AF19" s="124"/>
      <c r="AG19" s="127"/>
      <c r="AH19" s="108" t="s">
        <v>9713</v>
      </c>
      <c r="AI19" s="127"/>
      <c r="AJ19" s="127"/>
      <c r="AK19" s="127"/>
      <c r="AL19" s="109" t="s">
        <v>9782</v>
      </c>
      <c r="AM19" s="131"/>
    </row>
    <row r="20" spans="1:39" ht="15.75" thickBot="1" x14ac:dyDescent="0.25">
      <c r="A20">
        <v>19</v>
      </c>
      <c r="B20" t="s">
        <v>9683</v>
      </c>
      <c r="C20" t="s">
        <v>9747</v>
      </c>
      <c r="D20">
        <v>1</v>
      </c>
      <c r="E20">
        <v>19</v>
      </c>
      <c r="F20" t="s">
        <v>10972</v>
      </c>
      <c r="G20" t="s">
        <v>10972</v>
      </c>
      <c r="H20">
        <v>1</v>
      </c>
      <c r="I20">
        <v>19</v>
      </c>
      <c r="J20" s="120"/>
      <c r="K20" s="117"/>
      <c r="L20" s="127"/>
      <c r="M20" s="108" t="s">
        <v>9715</v>
      </c>
      <c r="N20" s="103" t="s">
        <v>9722</v>
      </c>
      <c r="O20" s="108" t="s">
        <v>9715</v>
      </c>
      <c r="P20" s="124"/>
      <c r="Q20" s="124"/>
      <c r="R20" s="127"/>
      <c r="S20" s="127"/>
      <c r="T20" s="127"/>
      <c r="U20" s="109"/>
      <c r="V20" s="103" t="s">
        <v>9800</v>
      </c>
      <c r="W20" s="104" t="s">
        <v>9649</v>
      </c>
      <c r="X20" s="127"/>
      <c r="Y20" s="103" t="s">
        <v>9703</v>
      </c>
      <c r="Z20" s="108" t="s">
        <v>9613</v>
      </c>
      <c r="AA20" s="108" t="s">
        <v>9613</v>
      </c>
      <c r="AB20" s="103" t="s">
        <v>9629</v>
      </c>
      <c r="AC20" s="108" t="s">
        <v>9644</v>
      </c>
      <c r="AD20" s="103" t="s">
        <v>9645</v>
      </c>
      <c r="AE20" s="108" t="s">
        <v>9647</v>
      </c>
      <c r="AF20" s="103" t="s">
        <v>9648</v>
      </c>
      <c r="AG20" s="108" t="s">
        <v>9713</v>
      </c>
      <c r="AH20" s="108" t="s">
        <v>9713</v>
      </c>
      <c r="AI20" s="127"/>
      <c r="AJ20" s="127"/>
      <c r="AK20" s="127"/>
      <c r="AL20" s="109" t="s">
        <v>9782</v>
      </c>
      <c r="AM20" s="114"/>
    </row>
    <row r="21" spans="1:39" ht="15.75" thickBot="1" x14ac:dyDescent="0.25">
      <c r="A21">
        <v>20</v>
      </c>
      <c r="B21" t="s">
        <v>9684</v>
      </c>
      <c r="C21" t="s">
        <v>9725</v>
      </c>
      <c r="D21">
        <v>1</v>
      </c>
      <c r="E21">
        <v>20</v>
      </c>
      <c r="F21" t="s">
        <v>10975</v>
      </c>
      <c r="G21" t="s">
        <v>10976</v>
      </c>
      <c r="H21">
        <v>1</v>
      </c>
      <c r="I21">
        <v>20</v>
      </c>
      <c r="J21" s="121"/>
      <c r="K21" s="133"/>
      <c r="L21" s="134"/>
      <c r="M21" s="134"/>
      <c r="N21" s="134"/>
      <c r="O21" s="107" t="s">
        <v>9715</v>
      </c>
      <c r="P21" s="135"/>
      <c r="Q21" s="135"/>
      <c r="R21" s="134"/>
      <c r="S21" s="129" t="s">
        <v>9617</v>
      </c>
      <c r="T21" s="134"/>
      <c r="U21" s="110"/>
      <c r="V21" s="107" t="s">
        <v>9612</v>
      </c>
      <c r="W21" s="135" t="s">
        <v>10984</v>
      </c>
      <c r="X21" s="135"/>
      <c r="Y21" s="135"/>
      <c r="Z21" s="107" t="s">
        <v>9613</v>
      </c>
      <c r="AA21" s="135"/>
      <c r="AB21" s="135"/>
      <c r="AC21" s="135"/>
      <c r="AD21" s="105" t="s">
        <v>9646</v>
      </c>
      <c r="AE21" s="135"/>
      <c r="AF21" s="134"/>
      <c r="AG21" s="134"/>
      <c r="AH21" s="134"/>
      <c r="AI21" s="134"/>
      <c r="AJ21" s="134"/>
      <c r="AK21" s="134"/>
      <c r="AL21" s="110" t="s">
        <v>9782</v>
      </c>
      <c r="AM21" s="116"/>
    </row>
    <row r="22" spans="1:39" ht="15.75" thickBot="1" x14ac:dyDescent="0.25">
      <c r="A22">
        <v>21</v>
      </c>
      <c r="B22" t="s">
        <v>9685</v>
      </c>
      <c r="C22" t="s">
        <v>9706</v>
      </c>
      <c r="D22">
        <v>1</v>
      </c>
      <c r="E22">
        <v>21</v>
      </c>
      <c r="F22" t="s">
        <v>10977</v>
      </c>
      <c r="G22" t="s">
        <v>10978</v>
      </c>
      <c r="H22">
        <v>1</v>
      </c>
      <c r="I22">
        <v>21</v>
      </c>
      <c r="J22" s="120"/>
      <c r="K22" s="117"/>
      <c r="L22" s="127"/>
      <c r="M22" s="127"/>
      <c r="N22" s="127"/>
      <c r="O22" s="108" t="s">
        <v>9715</v>
      </c>
      <c r="P22" s="103" t="s">
        <v>9620</v>
      </c>
      <c r="Q22" s="103" t="s">
        <v>9620</v>
      </c>
      <c r="R22" s="108" t="s">
        <v>9643</v>
      </c>
      <c r="S22" s="103" t="s">
        <v>9616</v>
      </c>
      <c r="T22" s="108" t="s">
        <v>9612</v>
      </c>
      <c r="U22" s="108" t="s">
        <v>9612</v>
      </c>
      <c r="V22" s="108" t="s">
        <v>9612</v>
      </c>
      <c r="W22" s="124"/>
      <c r="X22" s="124"/>
      <c r="Y22" s="108" t="s">
        <v>9613</v>
      </c>
      <c r="Z22" s="108" t="s">
        <v>9613</v>
      </c>
      <c r="AA22" s="103" t="s">
        <v>9796</v>
      </c>
      <c r="AB22" s="124"/>
      <c r="AC22" s="124"/>
      <c r="AD22" s="124"/>
      <c r="AE22" s="127"/>
      <c r="AF22" s="127"/>
      <c r="AG22" s="127"/>
      <c r="AH22" s="127"/>
      <c r="AI22" s="127"/>
      <c r="AJ22" s="127"/>
      <c r="AK22" s="112"/>
      <c r="AL22" s="109" t="s">
        <v>9784</v>
      </c>
      <c r="AM22" s="114"/>
    </row>
    <row r="23" spans="1:39" ht="15.75" thickBot="1" x14ac:dyDescent="0.25">
      <c r="A23">
        <v>22</v>
      </c>
      <c r="B23" t="s">
        <v>9686</v>
      </c>
      <c r="C23" t="s">
        <v>9736</v>
      </c>
      <c r="D23">
        <v>1</v>
      </c>
      <c r="E23">
        <v>22</v>
      </c>
      <c r="F23" t="s">
        <v>10980</v>
      </c>
      <c r="G23" t="s">
        <v>10981</v>
      </c>
      <c r="H23">
        <v>1</v>
      </c>
      <c r="I23">
        <v>22</v>
      </c>
      <c r="J23" s="120"/>
      <c r="K23" s="117"/>
      <c r="L23" s="127"/>
      <c r="M23" s="127"/>
      <c r="N23" s="127"/>
      <c r="O23" s="124"/>
      <c r="P23" s="108" t="s">
        <v>9623</v>
      </c>
      <c r="Q23" s="129" t="s">
        <v>10985</v>
      </c>
      <c r="R23" s="108" t="s">
        <v>9788</v>
      </c>
      <c r="S23" s="127"/>
      <c r="T23" s="109"/>
      <c r="U23" s="109"/>
      <c r="V23" s="108" t="s">
        <v>9612</v>
      </c>
      <c r="W23" s="124"/>
      <c r="X23" s="104" t="s">
        <v>10967</v>
      </c>
      <c r="Y23" s="108" t="s">
        <v>9613</v>
      </c>
      <c r="Z23" s="124"/>
      <c r="AA23" s="124"/>
      <c r="AB23" s="124"/>
      <c r="AC23" s="103" t="s">
        <v>9799</v>
      </c>
      <c r="AD23" s="127"/>
      <c r="AE23" s="127"/>
      <c r="AF23" s="127"/>
      <c r="AG23" s="127"/>
      <c r="AH23" s="112"/>
      <c r="AI23" s="112"/>
      <c r="AJ23" s="112"/>
      <c r="AK23" s="112"/>
      <c r="AL23" s="109" t="s">
        <v>9784</v>
      </c>
      <c r="AM23" s="114"/>
    </row>
    <row r="24" spans="1:39" x14ac:dyDescent="0.2">
      <c r="A24">
        <v>23</v>
      </c>
      <c r="B24" t="s">
        <v>9696</v>
      </c>
      <c r="C24" t="s">
        <v>9704</v>
      </c>
      <c r="D24">
        <v>1</v>
      </c>
      <c r="I24">
        <v>23</v>
      </c>
      <c r="J24" s="120"/>
      <c r="K24" s="117"/>
      <c r="L24" s="127"/>
      <c r="M24" s="127"/>
      <c r="N24" s="127"/>
      <c r="O24" s="103" t="s">
        <v>9621</v>
      </c>
      <c r="P24" s="103" t="s">
        <v>9621</v>
      </c>
      <c r="Q24" s="124"/>
      <c r="R24" s="108" t="s">
        <v>9804</v>
      </c>
      <c r="S24" s="104" t="s">
        <v>9637</v>
      </c>
      <c r="T24" s="109"/>
      <c r="U24" s="127"/>
      <c r="V24" s="108" t="s">
        <v>9612</v>
      </c>
      <c r="W24" s="124"/>
      <c r="X24" s="104" t="s">
        <v>9640</v>
      </c>
      <c r="Y24" s="108" t="s">
        <v>9613</v>
      </c>
      <c r="Z24" s="124"/>
      <c r="AA24" s="124"/>
      <c r="AB24" s="124"/>
      <c r="AC24" s="127"/>
      <c r="AD24" s="127"/>
      <c r="AE24" s="127"/>
      <c r="AF24" s="127"/>
      <c r="AG24" s="127"/>
      <c r="AH24" s="112"/>
      <c r="AI24" s="112"/>
      <c r="AJ24" s="112"/>
      <c r="AK24" s="112"/>
      <c r="AL24" s="109" t="s">
        <v>9784</v>
      </c>
      <c r="AM24" s="114"/>
    </row>
    <row r="25" spans="1:39" x14ac:dyDescent="0.2">
      <c r="A25">
        <v>24</v>
      </c>
      <c r="B25" t="s">
        <v>9687</v>
      </c>
      <c r="C25" t="s">
        <v>9723</v>
      </c>
      <c r="D25">
        <v>1</v>
      </c>
      <c r="I25">
        <v>24</v>
      </c>
      <c r="J25" s="120"/>
      <c r="K25" s="117"/>
      <c r="L25" s="127"/>
      <c r="M25" s="127"/>
      <c r="N25" s="127"/>
      <c r="O25" s="124"/>
      <c r="P25" s="108" t="s">
        <v>9622</v>
      </c>
      <c r="Q25" s="124"/>
      <c r="R25" s="108" t="s">
        <v>9805</v>
      </c>
      <c r="S25" s="127"/>
      <c r="T25" s="109"/>
      <c r="U25" s="127"/>
      <c r="V25" s="108" t="s">
        <v>9612</v>
      </c>
      <c r="W25" s="108" t="s">
        <v>9612</v>
      </c>
      <c r="X25" s="103" t="s">
        <v>9611</v>
      </c>
      <c r="Y25" s="103" t="s">
        <v>9611</v>
      </c>
      <c r="Z25" s="124"/>
      <c r="AA25" s="124"/>
      <c r="AB25" s="127"/>
      <c r="AC25" s="127"/>
      <c r="AD25" s="127"/>
      <c r="AE25" s="127"/>
      <c r="AF25" s="127"/>
      <c r="AG25" s="127"/>
      <c r="AH25" s="112"/>
      <c r="AI25" s="112"/>
      <c r="AJ25" s="112"/>
      <c r="AK25" s="112"/>
      <c r="AL25" s="109" t="s">
        <v>9784</v>
      </c>
      <c r="AM25" s="114"/>
    </row>
    <row r="26" spans="1:39" x14ac:dyDescent="0.2">
      <c r="A26">
        <v>25</v>
      </c>
      <c r="B26" t="s">
        <v>9688</v>
      </c>
      <c r="C26" t="s">
        <v>9719</v>
      </c>
      <c r="D26">
        <v>1</v>
      </c>
      <c r="I26">
        <v>25</v>
      </c>
      <c r="J26" s="120"/>
      <c r="K26" s="117"/>
      <c r="L26" s="127"/>
      <c r="M26" s="127"/>
      <c r="N26" s="127"/>
      <c r="O26" s="124"/>
      <c r="P26" s="103" t="s">
        <v>9624</v>
      </c>
      <c r="Q26" s="108" t="s">
        <v>9633</v>
      </c>
      <c r="R26" s="108" t="s">
        <v>9805</v>
      </c>
      <c r="S26" s="127"/>
      <c r="T26" s="109"/>
      <c r="U26" s="127"/>
      <c r="V26" s="103" t="s">
        <v>9615</v>
      </c>
      <c r="W26" s="124"/>
      <c r="X26" s="103" t="s">
        <v>9611</v>
      </c>
      <c r="Y26" s="103" t="s">
        <v>9611</v>
      </c>
      <c r="Z26" s="124"/>
      <c r="AA26" s="127"/>
      <c r="AB26" s="127"/>
      <c r="AC26" s="127"/>
      <c r="AD26" s="127"/>
      <c r="AE26" s="127"/>
      <c r="AF26" s="127"/>
      <c r="AG26" s="112"/>
      <c r="AH26" s="112"/>
      <c r="AI26" s="112"/>
      <c r="AJ26" s="112"/>
      <c r="AK26" s="112"/>
      <c r="AL26" s="109" t="s">
        <v>9784</v>
      </c>
      <c r="AM26" s="114"/>
    </row>
    <row r="27" spans="1:39" x14ac:dyDescent="0.2">
      <c r="A27">
        <v>26</v>
      </c>
      <c r="B27" t="s">
        <v>9689</v>
      </c>
      <c r="C27" t="s">
        <v>9769</v>
      </c>
      <c r="D27">
        <v>1</v>
      </c>
      <c r="I27">
        <v>26</v>
      </c>
      <c r="J27" s="120"/>
      <c r="K27" s="117"/>
      <c r="L27" s="117"/>
      <c r="M27" s="127"/>
      <c r="N27" s="127"/>
      <c r="O27" s="124"/>
      <c r="P27" s="124"/>
      <c r="Q27" s="103" t="s">
        <v>9632</v>
      </c>
      <c r="R27" s="108" t="s">
        <v>9618</v>
      </c>
      <c r="S27" s="108" t="s">
        <v>9618</v>
      </c>
      <c r="T27" s="108" t="s">
        <v>9618</v>
      </c>
      <c r="U27" s="108" t="s">
        <v>9618</v>
      </c>
      <c r="V27" s="108" t="s">
        <v>9618</v>
      </c>
      <c r="W27" s="108" t="s">
        <v>9618</v>
      </c>
      <c r="X27" s="103" t="s">
        <v>9611</v>
      </c>
      <c r="Y27" s="103" t="s">
        <v>9611</v>
      </c>
      <c r="Z27" s="108" t="s">
        <v>9625</v>
      </c>
      <c r="AA27" s="103" t="s">
        <v>9626</v>
      </c>
      <c r="AB27" s="103" t="s">
        <v>9626</v>
      </c>
      <c r="AC27" s="127"/>
      <c r="AD27" s="127"/>
      <c r="AE27" s="127"/>
      <c r="AF27" s="112"/>
      <c r="AG27" s="112"/>
      <c r="AH27" s="112"/>
      <c r="AI27" s="112"/>
      <c r="AJ27" s="112"/>
      <c r="AK27" s="112"/>
      <c r="AL27" s="103" t="s">
        <v>9783</v>
      </c>
      <c r="AM27" s="114"/>
    </row>
    <row r="28" spans="1:39" x14ac:dyDescent="0.2">
      <c r="A28">
        <v>27</v>
      </c>
      <c r="B28" t="s">
        <v>9690</v>
      </c>
      <c r="C28" t="s">
        <v>9735</v>
      </c>
      <c r="D28">
        <v>1</v>
      </c>
      <c r="I28">
        <v>27</v>
      </c>
      <c r="J28" s="120"/>
      <c r="K28" s="117"/>
      <c r="L28" s="127"/>
      <c r="M28" s="127"/>
      <c r="N28" s="127"/>
      <c r="O28" s="124"/>
      <c r="P28" s="124"/>
      <c r="Q28" s="108" t="s">
        <v>9635</v>
      </c>
      <c r="R28" s="124"/>
      <c r="S28" s="127"/>
      <c r="T28" s="109"/>
      <c r="U28" s="127"/>
      <c r="V28" s="124"/>
      <c r="W28" s="124"/>
      <c r="X28" s="103" t="s">
        <v>9681</v>
      </c>
      <c r="Y28" s="124"/>
      <c r="Z28" s="124"/>
      <c r="AA28" s="127"/>
      <c r="AB28" s="108" t="s">
        <v>9733</v>
      </c>
      <c r="AC28" s="127"/>
      <c r="AD28" s="112"/>
      <c r="AE28" s="112"/>
      <c r="AF28" s="112"/>
      <c r="AG28" s="112"/>
      <c r="AH28" s="112"/>
      <c r="AI28" s="112"/>
      <c r="AJ28" s="112"/>
      <c r="AK28" s="112"/>
      <c r="AL28" s="109" t="s">
        <v>9787</v>
      </c>
      <c r="AM28" s="114"/>
    </row>
    <row r="29" spans="1:39" x14ac:dyDescent="0.2">
      <c r="A29">
        <v>28</v>
      </c>
      <c r="B29" t="s">
        <v>9691</v>
      </c>
      <c r="C29" t="s">
        <v>9729</v>
      </c>
      <c r="D29">
        <v>1</v>
      </c>
      <c r="I29">
        <v>28</v>
      </c>
      <c r="J29" s="120"/>
      <c r="K29" s="117"/>
      <c r="L29" s="127"/>
      <c r="M29" s="127"/>
      <c r="N29" s="124"/>
      <c r="O29" s="124"/>
      <c r="P29" s="124"/>
      <c r="Q29" s="108" t="s">
        <v>9635</v>
      </c>
      <c r="R29" s="124"/>
      <c r="S29" s="127"/>
      <c r="T29" s="109"/>
      <c r="U29" s="127"/>
      <c r="V29" s="127"/>
      <c r="W29" s="124"/>
      <c r="X29" s="103" t="s">
        <v>9681</v>
      </c>
      <c r="Y29" s="124"/>
      <c r="Z29" s="124"/>
      <c r="AA29" s="127"/>
      <c r="AB29" s="108" t="s">
        <v>9733</v>
      </c>
      <c r="AC29" s="108" t="s">
        <v>9733</v>
      </c>
      <c r="AD29" s="112"/>
      <c r="AE29" s="112"/>
      <c r="AF29" s="112"/>
      <c r="AG29" s="109" t="s">
        <v>9787</v>
      </c>
      <c r="AH29" s="109" t="s">
        <v>9787</v>
      </c>
      <c r="AI29" s="109" t="s">
        <v>9787</v>
      </c>
      <c r="AJ29" s="109" t="s">
        <v>9787</v>
      </c>
      <c r="AK29" s="109" t="s">
        <v>9787</v>
      </c>
      <c r="AL29" s="109" t="s">
        <v>9787</v>
      </c>
      <c r="AM29" s="114"/>
    </row>
    <row r="30" spans="1:39" x14ac:dyDescent="0.2">
      <c r="A30">
        <v>29</v>
      </c>
      <c r="B30" t="s">
        <v>9692</v>
      </c>
      <c r="C30" t="s">
        <v>9737</v>
      </c>
      <c r="D30">
        <v>1</v>
      </c>
      <c r="I30">
        <v>29</v>
      </c>
      <c r="J30" s="120"/>
      <c r="K30" s="117"/>
      <c r="L30" s="103" t="s">
        <v>11074</v>
      </c>
      <c r="M30" s="108" t="s">
        <v>9642</v>
      </c>
      <c r="N30" s="103" t="s">
        <v>9634</v>
      </c>
      <c r="O30" s="124"/>
      <c r="P30" s="124"/>
      <c r="Q30" s="103" t="s">
        <v>9636</v>
      </c>
      <c r="R30" s="124"/>
      <c r="S30" s="127"/>
      <c r="T30" s="109"/>
      <c r="U30" s="127"/>
      <c r="V30" s="127"/>
      <c r="W30" s="124"/>
      <c r="X30" s="108" t="s">
        <v>9630</v>
      </c>
      <c r="Y30" s="124"/>
      <c r="Z30" s="124"/>
      <c r="AA30" s="112"/>
      <c r="AB30" s="112"/>
      <c r="AC30" s="108" t="s">
        <v>9733</v>
      </c>
      <c r="AD30" s="112"/>
      <c r="AE30" s="112"/>
      <c r="AF30" s="112"/>
      <c r="AG30" s="103" t="s">
        <v>9785</v>
      </c>
      <c r="AH30" s="112"/>
      <c r="AI30" s="112"/>
      <c r="AJ30" s="112"/>
      <c r="AK30" s="112"/>
      <c r="AL30" s="112"/>
      <c r="AM30" s="114"/>
    </row>
    <row r="31" spans="1:39" x14ac:dyDescent="0.2">
      <c r="A31">
        <v>30</v>
      </c>
      <c r="B31" t="s">
        <v>9693</v>
      </c>
      <c r="C31" t="s">
        <v>9705</v>
      </c>
      <c r="D31">
        <v>1</v>
      </c>
      <c r="I31">
        <v>30</v>
      </c>
      <c r="J31" s="120"/>
      <c r="K31" s="117"/>
      <c r="L31" s="127"/>
      <c r="M31" s="127"/>
      <c r="N31" s="103" t="s">
        <v>9634</v>
      </c>
      <c r="O31" s="103" t="s">
        <v>9634</v>
      </c>
      <c r="P31" s="108" t="s">
        <v>9642</v>
      </c>
      <c r="Q31" s="108" t="s">
        <v>9642</v>
      </c>
      <c r="R31" s="108" t="s">
        <v>9642</v>
      </c>
      <c r="S31" s="108" t="s">
        <v>9642</v>
      </c>
      <c r="T31" s="108" t="s">
        <v>9642</v>
      </c>
      <c r="U31" s="108" t="s">
        <v>9642</v>
      </c>
      <c r="V31" s="108" t="s">
        <v>9642</v>
      </c>
      <c r="W31" s="108" t="s">
        <v>9630</v>
      </c>
      <c r="X31" s="108" t="s">
        <v>9630</v>
      </c>
      <c r="Y31" s="124"/>
      <c r="Z31" s="127"/>
      <c r="AA31" s="124"/>
      <c r="AB31" s="112"/>
      <c r="AC31" s="108" t="s">
        <v>9733</v>
      </c>
      <c r="AD31" s="112"/>
      <c r="AE31" s="112"/>
      <c r="AF31" s="112"/>
      <c r="AG31" s="109" t="s">
        <v>9786</v>
      </c>
      <c r="AH31" s="112"/>
      <c r="AI31" s="112"/>
      <c r="AJ31" s="112"/>
      <c r="AK31" s="112"/>
      <c r="AL31" s="112"/>
      <c r="AM31" s="114"/>
    </row>
    <row r="32" spans="1:39" x14ac:dyDescent="0.2">
      <c r="A32">
        <v>31</v>
      </c>
      <c r="B32" t="s">
        <v>9694</v>
      </c>
      <c r="C32" t="s">
        <v>9694</v>
      </c>
      <c r="D32">
        <v>1</v>
      </c>
      <c r="I32">
        <v>31</v>
      </c>
      <c r="J32" s="120"/>
      <c r="K32" s="117"/>
      <c r="L32" s="127"/>
      <c r="M32" s="127"/>
      <c r="N32" s="124"/>
      <c r="O32" s="108" t="s">
        <v>9627</v>
      </c>
      <c r="P32" s="124"/>
      <c r="Q32" s="124"/>
      <c r="R32" s="124"/>
      <c r="S32" s="127"/>
      <c r="T32" s="109"/>
      <c r="U32" s="108" t="s">
        <v>9630</v>
      </c>
      <c r="V32" s="124"/>
      <c r="W32" s="103" t="s">
        <v>9793</v>
      </c>
      <c r="X32" s="104" t="s">
        <v>9790</v>
      </c>
      <c r="Y32" s="127"/>
      <c r="Z32" s="112"/>
      <c r="AA32" s="112"/>
      <c r="AB32" s="112"/>
      <c r="AC32" s="103" t="s">
        <v>9734</v>
      </c>
      <c r="AD32" s="112"/>
      <c r="AE32" s="112"/>
      <c r="AF32" s="112"/>
      <c r="AG32" s="109" t="s">
        <v>9786</v>
      </c>
      <c r="AH32" s="112"/>
      <c r="AI32" s="112"/>
      <c r="AJ32" s="112"/>
      <c r="AK32" s="112"/>
      <c r="AL32" s="112"/>
      <c r="AM32" s="114"/>
    </row>
    <row r="33" spans="1:39" x14ac:dyDescent="0.2">
      <c r="A33">
        <v>32</v>
      </c>
      <c r="B33" t="s">
        <v>9695</v>
      </c>
      <c r="C33" t="s">
        <v>9718</v>
      </c>
      <c r="D33">
        <v>1</v>
      </c>
      <c r="I33">
        <v>32</v>
      </c>
      <c r="J33" s="120"/>
      <c r="K33" s="117"/>
      <c r="L33" s="117"/>
      <c r="M33" s="127"/>
      <c r="N33" s="124"/>
      <c r="O33" s="108" t="s">
        <v>9627</v>
      </c>
      <c r="P33" s="124"/>
      <c r="Q33" s="124"/>
      <c r="R33" s="124"/>
      <c r="S33" s="127"/>
      <c r="T33" s="109"/>
      <c r="U33" s="108" t="s">
        <v>9630</v>
      </c>
      <c r="V33" s="124"/>
      <c r="W33" s="124"/>
      <c r="X33" s="104" t="s">
        <v>9794</v>
      </c>
      <c r="Y33" s="127"/>
      <c r="Z33" s="112"/>
      <c r="AA33" s="112"/>
      <c r="AB33" s="112"/>
      <c r="AC33" s="108" t="s">
        <v>9778</v>
      </c>
      <c r="AD33" s="112"/>
      <c r="AE33" s="112"/>
      <c r="AF33" s="112"/>
      <c r="AG33" s="109" t="s">
        <v>9786</v>
      </c>
      <c r="AH33" s="112"/>
      <c r="AI33" s="112"/>
      <c r="AJ33" s="112"/>
      <c r="AK33" s="112"/>
      <c r="AL33" s="112"/>
      <c r="AM33" s="114"/>
    </row>
    <row r="34" spans="1:39" x14ac:dyDescent="0.2">
      <c r="I34">
        <v>33</v>
      </c>
      <c r="J34" s="120"/>
      <c r="K34" s="117"/>
      <c r="L34" s="127"/>
      <c r="M34" s="127"/>
      <c r="N34" s="124"/>
      <c r="O34" s="103" t="s">
        <v>9726</v>
      </c>
      <c r="P34" s="124"/>
      <c r="Q34" s="124"/>
      <c r="R34" s="124"/>
      <c r="S34" s="109"/>
      <c r="T34" s="109"/>
      <c r="U34" s="103" t="s">
        <v>9631</v>
      </c>
      <c r="V34" s="124"/>
      <c r="W34" s="124"/>
      <c r="X34" s="127"/>
      <c r="Y34" s="127"/>
      <c r="Z34" s="112"/>
      <c r="AA34" s="112"/>
      <c r="AB34" s="112"/>
      <c r="AC34" s="103" t="s">
        <v>9780</v>
      </c>
      <c r="AD34" s="109" t="s">
        <v>9786</v>
      </c>
      <c r="AE34" s="109" t="s">
        <v>9786</v>
      </c>
      <c r="AF34" s="109" t="s">
        <v>9786</v>
      </c>
      <c r="AG34" s="109" t="s">
        <v>9786</v>
      </c>
      <c r="AH34" s="112"/>
      <c r="AI34" s="112"/>
      <c r="AJ34" s="112"/>
      <c r="AK34" s="112"/>
      <c r="AL34" s="112"/>
      <c r="AM34" s="114"/>
    </row>
    <row r="35" spans="1:39" x14ac:dyDescent="0.2">
      <c r="I35">
        <v>34</v>
      </c>
      <c r="J35" s="120"/>
      <c r="K35" s="127"/>
      <c r="L35" s="127"/>
      <c r="M35" s="124"/>
      <c r="N35" s="108" t="s">
        <v>9638</v>
      </c>
      <c r="O35" s="108" t="s">
        <v>9627</v>
      </c>
      <c r="P35" s="124"/>
      <c r="Q35" s="124"/>
      <c r="R35" s="124"/>
      <c r="S35" s="124"/>
      <c r="T35" s="124"/>
      <c r="U35" s="108"/>
      <c r="V35" s="124"/>
      <c r="W35" s="127"/>
      <c r="X35" s="112"/>
      <c r="Y35" s="112"/>
      <c r="Z35" s="112"/>
      <c r="AA35" s="112"/>
      <c r="AB35" s="112"/>
      <c r="AC35" s="112"/>
      <c r="AD35" s="112"/>
      <c r="AE35" s="112"/>
      <c r="AF35" s="112"/>
      <c r="AG35" s="112"/>
      <c r="AH35" s="112"/>
      <c r="AI35" s="112"/>
      <c r="AJ35" s="112"/>
      <c r="AK35" s="112"/>
      <c r="AL35" s="112"/>
      <c r="AM35" s="114"/>
    </row>
    <row r="36" spans="1:39" x14ac:dyDescent="0.2">
      <c r="I36">
        <v>35</v>
      </c>
      <c r="J36" s="120"/>
      <c r="K36" s="103" t="s">
        <v>10974</v>
      </c>
      <c r="L36" s="108" t="s">
        <v>9627</v>
      </c>
      <c r="M36" s="108" t="s">
        <v>9627</v>
      </c>
      <c r="N36" s="108" t="s">
        <v>9627</v>
      </c>
      <c r="O36" s="124"/>
      <c r="P36" s="124"/>
      <c r="Q36" s="108" t="s">
        <v>9731</v>
      </c>
      <c r="R36" s="108" t="s">
        <v>9733</v>
      </c>
      <c r="S36" s="103" t="s">
        <v>9730</v>
      </c>
      <c r="T36" s="108" t="s">
        <v>9732</v>
      </c>
      <c r="U36" s="108"/>
      <c r="V36" s="112"/>
      <c r="W36" s="112"/>
      <c r="X36" s="112"/>
      <c r="Y36" s="112"/>
      <c r="Z36" s="112"/>
      <c r="AA36" s="112"/>
      <c r="AB36" s="112"/>
      <c r="AC36" s="112"/>
      <c r="AD36" s="112"/>
      <c r="AE36" s="112"/>
      <c r="AF36" s="112"/>
      <c r="AG36" s="112"/>
      <c r="AH36" s="112"/>
      <c r="AI36" s="112"/>
      <c r="AJ36" s="112"/>
      <c r="AK36" s="112"/>
      <c r="AL36" s="112"/>
      <c r="AM36" s="114"/>
    </row>
    <row r="37" spans="1:39" x14ac:dyDescent="0.2">
      <c r="I37">
        <v>36</v>
      </c>
      <c r="J37" s="132"/>
      <c r="K37" s="130"/>
      <c r="L37" s="124"/>
      <c r="M37" s="124"/>
      <c r="N37" s="103" t="s">
        <v>9727</v>
      </c>
      <c r="O37" s="103" t="s">
        <v>9727</v>
      </c>
      <c r="P37" s="108" t="s">
        <v>9639</v>
      </c>
      <c r="Q37" s="106" t="s">
        <v>9724</v>
      </c>
      <c r="R37" s="127"/>
      <c r="S37" s="112"/>
      <c r="T37" s="112"/>
      <c r="U37" s="112"/>
      <c r="V37" s="112"/>
      <c r="W37" s="112"/>
      <c r="X37" s="112"/>
      <c r="Y37" s="112"/>
      <c r="Z37" s="112"/>
      <c r="AA37" s="112"/>
      <c r="AB37" s="112"/>
      <c r="AC37" s="112"/>
      <c r="AD37" s="112"/>
      <c r="AE37" s="112"/>
      <c r="AF37" s="112"/>
      <c r="AG37" s="103" t="s">
        <v>9789</v>
      </c>
      <c r="AH37" s="112"/>
      <c r="AI37" s="112"/>
      <c r="AJ37" s="112"/>
      <c r="AK37" s="112"/>
      <c r="AL37" s="112"/>
      <c r="AM37" s="114"/>
    </row>
    <row r="38" spans="1:39" x14ac:dyDescent="0.2">
      <c r="I38">
        <v>37</v>
      </c>
      <c r="J38" s="132"/>
      <c r="K38" s="130"/>
      <c r="L38" s="130"/>
      <c r="M38" s="124"/>
      <c r="N38" s="124"/>
      <c r="O38" s="124"/>
      <c r="P38" s="124"/>
      <c r="Q38" s="127"/>
      <c r="R38" s="112"/>
      <c r="S38" s="112"/>
      <c r="T38" s="112"/>
      <c r="U38" s="112"/>
      <c r="V38" s="112"/>
      <c r="W38" s="112"/>
      <c r="X38" s="112"/>
      <c r="Y38" s="112"/>
      <c r="Z38" s="112"/>
      <c r="AA38" s="112"/>
      <c r="AB38" s="112"/>
      <c r="AC38" s="112"/>
      <c r="AD38" s="112"/>
      <c r="AE38" s="112"/>
      <c r="AF38" s="112"/>
      <c r="AG38" s="108" t="s">
        <v>9788</v>
      </c>
      <c r="AH38" s="112"/>
      <c r="AI38" s="112"/>
      <c r="AJ38" s="112"/>
      <c r="AK38" s="112"/>
      <c r="AL38" s="112"/>
      <c r="AM38" s="114"/>
    </row>
    <row r="39" spans="1:39" x14ac:dyDescent="0.2">
      <c r="I39">
        <v>38</v>
      </c>
      <c r="J39" s="132"/>
      <c r="K39" s="130"/>
      <c r="L39" s="130"/>
      <c r="M39" s="130"/>
      <c r="N39" s="130"/>
      <c r="O39" s="130"/>
      <c r="P39" s="130"/>
      <c r="Q39" s="112"/>
      <c r="R39" s="112"/>
      <c r="S39" s="112"/>
      <c r="T39" s="112"/>
      <c r="U39" s="112"/>
      <c r="V39" s="112"/>
      <c r="W39" s="112"/>
      <c r="X39" s="112"/>
      <c r="Y39" s="112"/>
      <c r="Z39" s="112"/>
      <c r="AA39" s="112"/>
      <c r="AB39" s="112"/>
      <c r="AC39" s="112"/>
      <c r="AD39" s="112"/>
      <c r="AE39" s="112"/>
      <c r="AF39" s="112"/>
      <c r="AG39" s="103" t="s">
        <v>9779</v>
      </c>
      <c r="AH39" s="112"/>
      <c r="AI39" s="112"/>
      <c r="AJ39" s="112"/>
      <c r="AK39" s="112"/>
      <c r="AL39" s="112"/>
      <c r="AM39" s="114"/>
    </row>
    <row r="40" spans="1:39" ht="15.75" thickBot="1" x14ac:dyDescent="0.25">
      <c r="I40" s="102">
        <v>39</v>
      </c>
      <c r="J40" s="136"/>
      <c r="K40" s="137"/>
      <c r="L40" s="137"/>
      <c r="M40" s="137"/>
      <c r="N40" s="137"/>
      <c r="O40" s="137"/>
      <c r="P40" s="137"/>
      <c r="Q40" s="113"/>
      <c r="R40" s="113"/>
      <c r="S40" s="113"/>
      <c r="T40" s="113"/>
      <c r="U40" s="113"/>
      <c r="V40" s="113"/>
      <c r="W40" s="113"/>
      <c r="X40" s="113"/>
      <c r="Y40" s="113"/>
      <c r="Z40" s="113"/>
      <c r="AA40" s="113"/>
      <c r="AB40" s="113"/>
      <c r="AC40" s="113"/>
      <c r="AD40" s="113"/>
      <c r="AE40" s="113"/>
      <c r="AF40" s="128" t="s">
        <v>9798</v>
      </c>
      <c r="AG40" s="128" t="s">
        <v>9809</v>
      </c>
      <c r="AH40" s="128" t="s">
        <v>10970</v>
      </c>
      <c r="AI40" s="113"/>
      <c r="AJ40" s="113"/>
      <c r="AK40" s="113"/>
      <c r="AL40" s="113"/>
      <c r="AM40" s="115"/>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xr3:uid="{1199537E-B54A-5E03-8A0D-36FADF520522}">
      <pane xSplit="1" ySplit="2" topLeftCell="B3" activePane="bottomRight" state="frozen"/>
      <selection pane="bottomLeft" activeCell="A3" sqref="A3"/>
      <selection pane="topRight" activeCell="B1" sqref="B1"/>
      <selection pane="bottomRight" activeCell="A3" sqref="A3"/>
    </sheetView>
  </sheetViews>
  <sheetFormatPr defaultColWidth="10.76171875" defaultRowHeight="15" x14ac:dyDescent="0.2"/>
  <cols>
    <col min="1" max="1" width="19.1015625" bestFit="1" customWidth="1"/>
    <col min="2" max="2" width="9.81640625" bestFit="1" customWidth="1"/>
    <col min="3" max="3" width="4.4375" bestFit="1" customWidth="1"/>
    <col min="4" max="4" width="4.70703125" bestFit="1" customWidth="1"/>
    <col min="5" max="5" width="9.81640625" bestFit="1" customWidth="1"/>
    <col min="6" max="6" width="4.4375" bestFit="1" customWidth="1"/>
    <col min="7" max="7" width="4.70703125" bestFit="1" customWidth="1"/>
    <col min="8" max="8" width="9.81640625" bestFit="1" customWidth="1"/>
    <col min="9" max="9" width="4.4375" bestFit="1" customWidth="1"/>
    <col min="10" max="10" width="4.70703125" bestFit="1" customWidth="1"/>
    <col min="11" max="11" width="9.81640625" bestFit="1" customWidth="1"/>
    <col min="12" max="12" width="4.4375" bestFit="1" customWidth="1"/>
    <col min="13" max="13" width="4.70703125" bestFit="1" customWidth="1"/>
    <col min="14" max="14" width="9.81640625" bestFit="1" customWidth="1"/>
    <col min="15" max="15" width="4.4375" bestFit="1" customWidth="1"/>
    <col min="16" max="16" width="4.70703125" bestFit="1" customWidth="1"/>
  </cols>
  <sheetData>
    <row r="1" spans="1:16" x14ac:dyDescent="0.2">
      <c r="B1" s="171" t="s">
        <v>9826</v>
      </c>
      <c r="C1" s="171"/>
      <c r="D1" s="171"/>
      <c r="E1" s="171" t="s">
        <v>9827</v>
      </c>
      <c r="F1" s="171"/>
      <c r="G1" s="171"/>
      <c r="H1" s="171" t="s">
        <v>98</v>
      </c>
      <c r="I1" s="171"/>
      <c r="J1" s="171"/>
      <c r="K1" s="171" t="s">
        <v>12</v>
      </c>
      <c r="L1" s="171"/>
      <c r="M1" s="171"/>
      <c r="N1" s="171" t="s">
        <v>9828</v>
      </c>
      <c r="O1" s="171"/>
      <c r="P1" s="171"/>
    </row>
    <row r="2" spans="1:16" x14ac:dyDescent="0.2">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xr3:uid="{DF5B560D-0D80-5238-9959-DCB10504A8EE}">
      <selection sqref="A1:D1"/>
    </sheetView>
  </sheetViews>
  <sheetFormatPr defaultColWidth="10.76171875" defaultRowHeight="15" x14ac:dyDescent="0.2"/>
  <cols>
    <col min="1" max="1" width="7.12890625" bestFit="1" customWidth="1"/>
    <col min="2" max="2" width="6.58984375" bestFit="1" customWidth="1"/>
    <col min="3" max="3" width="6.72265625" bestFit="1" customWidth="1"/>
    <col min="4" max="4" width="14.52734375" bestFit="1" customWidth="1"/>
    <col min="5" max="5" width="16.94921875" bestFit="1" customWidth="1"/>
    <col min="6" max="6" width="14.52734375" bestFit="1" customWidth="1"/>
    <col min="7" max="7" width="16.27734375" bestFit="1" customWidth="1"/>
    <col min="8" max="8" width="14.52734375" bestFit="1" customWidth="1"/>
    <col min="9" max="9" width="5.24609375" bestFit="1" customWidth="1"/>
    <col min="10" max="10" width="18.83203125" bestFit="1" customWidth="1"/>
    <col min="11" max="11" width="14.52734375" bestFit="1" customWidth="1"/>
  </cols>
  <sheetData>
    <row r="1" spans="1:11" x14ac:dyDescent="0.2">
      <c r="A1" s="171" t="s">
        <v>10058</v>
      </c>
      <c r="B1" s="171"/>
      <c r="C1" s="171"/>
      <c r="D1" s="171"/>
      <c r="E1" s="171" t="s">
        <v>10059</v>
      </c>
      <c r="F1" s="171"/>
      <c r="G1" s="171" t="s">
        <v>10060</v>
      </c>
      <c r="H1" s="171"/>
      <c r="I1" s="171" t="s">
        <v>10061</v>
      </c>
      <c r="J1" s="171"/>
      <c r="K1" s="171"/>
    </row>
    <row r="2" spans="1:11" x14ac:dyDescent="0.2">
      <c r="A2" t="s">
        <v>9846</v>
      </c>
      <c r="B2" t="s">
        <v>280</v>
      </c>
      <c r="C2" t="s">
        <v>103</v>
      </c>
      <c r="D2" t="s">
        <v>9847</v>
      </c>
      <c r="E2" t="s">
        <v>104</v>
      </c>
      <c r="F2" t="s">
        <v>9847</v>
      </c>
      <c r="G2" t="s">
        <v>104</v>
      </c>
      <c r="H2" t="s">
        <v>9847</v>
      </c>
      <c r="I2" t="s">
        <v>9846</v>
      </c>
      <c r="J2" t="s">
        <v>104</v>
      </c>
      <c r="K2" t="s">
        <v>9847</v>
      </c>
    </row>
    <row r="3" spans="1:11" x14ac:dyDescent="0.2">
      <c r="A3" t="s">
        <v>9845</v>
      </c>
      <c r="E3" t="s">
        <v>10390</v>
      </c>
      <c r="G3" t="s">
        <v>10525</v>
      </c>
      <c r="I3">
        <v>1</v>
      </c>
      <c r="J3" t="s">
        <v>10062</v>
      </c>
      <c r="K3" t="s">
        <v>11073</v>
      </c>
    </row>
    <row r="4" spans="1:11" x14ac:dyDescent="0.2">
      <c r="A4" t="s">
        <v>9848</v>
      </c>
      <c r="E4" t="s">
        <v>10391</v>
      </c>
      <c r="G4" t="s">
        <v>10526</v>
      </c>
      <c r="H4" t="s">
        <v>11073</v>
      </c>
      <c r="I4">
        <v>2</v>
      </c>
      <c r="J4" t="s">
        <v>10063</v>
      </c>
    </row>
    <row r="5" spans="1:11" x14ac:dyDescent="0.2">
      <c r="A5" t="s">
        <v>9849</v>
      </c>
      <c r="C5" t="s">
        <v>180</v>
      </c>
      <c r="D5" t="s">
        <v>10057</v>
      </c>
      <c r="E5" t="s">
        <v>10392</v>
      </c>
      <c r="G5" t="s">
        <v>10527</v>
      </c>
      <c r="I5">
        <v>3</v>
      </c>
      <c r="J5" t="s">
        <v>10064</v>
      </c>
    </row>
    <row r="6" spans="1:11" x14ac:dyDescent="0.2">
      <c r="A6" t="s">
        <v>9850</v>
      </c>
      <c r="E6" t="s">
        <v>10393</v>
      </c>
      <c r="G6" t="s">
        <v>10528</v>
      </c>
      <c r="I6">
        <v>4</v>
      </c>
      <c r="J6" t="s">
        <v>10065</v>
      </c>
    </row>
    <row r="7" spans="1:11" x14ac:dyDescent="0.2">
      <c r="A7" t="s">
        <v>9851</v>
      </c>
      <c r="E7" t="s">
        <v>10394</v>
      </c>
      <c r="G7" t="s">
        <v>10529</v>
      </c>
      <c r="H7" t="s">
        <v>10057</v>
      </c>
      <c r="I7">
        <v>5</v>
      </c>
      <c r="J7" t="s">
        <v>10066</v>
      </c>
    </row>
    <row r="8" spans="1:11" x14ac:dyDescent="0.2">
      <c r="A8" t="s">
        <v>9852</v>
      </c>
      <c r="E8" t="s">
        <v>10395</v>
      </c>
      <c r="G8" t="s">
        <v>10530</v>
      </c>
      <c r="I8">
        <v>6</v>
      </c>
      <c r="J8" t="s">
        <v>8037</v>
      </c>
      <c r="K8" t="s">
        <v>11073</v>
      </c>
    </row>
    <row r="9" spans="1:11" x14ac:dyDescent="0.2">
      <c r="A9" t="s">
        <v>9853</v>
      </c>
      <c r="C9" t="s">
        <v>179</v>
      </c>
      <c r="D9" t="s">
        <v>11073</v>
      </c>
      <c r="E9" t="s">
        <v>10396</v>
      </c>
      <c r="G9" t="s">
        <v>10531</v>
      </c>
      <c r="I9">
        <v>7</v>
      </c>
      <c r="J9" t="s">
        <v>10067</v>
      </c>
    </row>
    <row r="10" spans="1:11" x14ac:dyDescent="0.2">
      <c r="A10" t="s">
        <v>9854</v>
      </c>
      <c r="E10" t="s">
        <v>10397</v>
      </c>
      <c r="G10" t="s">
        <v>10532</v>
      </c>
      <c r="I10">
        <v>8</v>
      </c>
      <c r="J10" t="s">
        <v>10068</v>
      </c>
    </row>
    <row r="11" spans="1:11" x14ac:dyDescent="0.2">
      <c r="A11" t="s">
        <v>9855</v>
      </c>
      <c r="E11" t="s">
        <v>10398</v>
      </c>
      <c r="G11" t="s">
        <v>10533</v>
      </c>
      <c r="I11">
        <v>9</v>
      </c>
      <c r="J11" t="s">
        <v>10069</v>
      </c>
    </row>
    <row r="12" spans="1:11" x14ac:dyDescent="0.2">
      <c r="A12" t="s">
        <v>9856</v>
      </c>
      <c r="E12" t="s">
        <v>10399</v>
      </c>
      <c r="G12" t="s">
        <v>10534</v>
      </c>
      <c r="I12">
        <v>10</v>
      </c>
      <c r="J12" t="s">
        <v>10070</v>
      </c>
    </row>
    <row r="13" spans="1:11" x14ac:dyDescent="0.2">
      <c r="A13" t="s">
        <v>9857</v>
      </c>
      <c r="E13" t="s">
        <v>10400</v>
      </c>
      <c r="I13">
        <v>11</v>
      </c>
      <c r="J13" t="s">
        <v>10071</v>
      </c>
    </row>
    <row r="14" spans="1:11" x14ac:dyDescent="0.2">
      <c r="A14" t="s">
        <v>9858</v>
      </c>
      <c r="E14" t="s">
        <v>10401</v>
      </c>
      <c r="I14">
        <v>12</v>
      </c>
      <c r="J14" t="s">
        <v>10072</v>
      </c>
    </row>
    <row r="15" spans="1:11" x14ac:dyDescent="0.2">
      <c r="A15" t="s">
        <v>9859</v>
      </c>
      <c r="E15" t="s">
        <v>10402</v>
      </c>
      <c r="I15">
        <v>13</v>
      </c>
      <c r="J15" t="s">
        <v>10073</v>
      </c>
      <c r="K15" t="s">
        <v>11073</v>
      </c>
    </row>
    <row r="16" spans="1:11" x14ac:dyDescent="0.2">
      <c r="A16" t="s">
        <v>9860</v>
      </c>
      <c r="E16" t="s">
        <v>10403</v>
      </c>
      <c r="I16">
        <v>14</v>
      </c>
      <c r="J16" t="s">
        <v>10074</v>
      </c>
      <c r="K16" t="s">
        <v>10057</v>
      </c>
    </row>
    <row r="17" spans="1:10" x14ac:dyDescent="0.2">
      <c r="A17" t="s">
        <v>9861</v>
      </c>
      <c r="E17" t="s">
        <v>10404</v>
      </c>
      <c r="I17">
        <v>15</v>
      </c>
      <c r="J17" t="s">
        <v>10075</v>
      </c>
    </row>
    <row r="18" spans="1:10" x14ac:dyDescent="0.2">
      <c r="A18" t="s">
        <v>9862</v>
      </c>
      <c r="E18" t="s">
        <v>10405</v>
      </c>
      <c r="I18">
        <v>16</v>
      </c>
      <c r="J18" t="s">
        <v>3684</v>
      </c>
    </row>
    <row r="19" spans="1:10" x14ac:dyDescent="0.2">
      <c r="A19" t="s">
        <v>9863</v>
      </c>
      <c r="E19" t="s">
        <v>10406</v>
      </c>
      <c r="I19">
        <v>17</v>
      </c>
      <c r="J19" t="s">
        <v>3687</v>
      </c>
    </row>
    <row r="20" spans="1:10" x14ac:dyDescent="0.2">
      <c r="A20" t="s">
        <v>9864</v>
      </c>
      <c r="E20" t="s">
        <v>10407</v>
      </c>
      <c r="I20">
        <v>18</v>
      </c>
      <c r="J20" t="s">
        <v>10076</v>
      </c>
    </row>
    <row r="21" spans="1:10" x14ac:dyDescent="0.2">
      <c r="A21" t="s">
        <v>9865</v>
      </c>
      <c r="E21" t="s">
        <v>10408</v>
      </c>
      <c r="I21">
        <v>19</v>
      </c>
      <c r="J21" t="s">
        <v>10077</v>
      </c>
    </row>
    <row r="22" spans="1:10" x14ac:dyDescent="0.2">
      <c r="A22" t="s">
        <v>9866</v>
      </c>
      <c r="E22" t="s">
        <v>10409</v>
      </c>
      <c r="F22" t="s">
        <v>11073</v>
      </c>
      <c r="I22">
        <v>20</v>
      </c>
      <c r="J22" t="s">
        <v>10078</v>
      </c>
    </row>
    <row r="23" spans="1:10" x14ac:dyDescent="0.2">
      <c r="A23" t="s">
        <v>9867</v>
      </c>
      <c r="E23" t="s">
        <v>10410</v>
      </c>
      <c r="I23">
        <v>21</v>
      </c>
      <c r="J23" t="s">
        <v>10079</v>
      </c>
    </row>
    <row r="24" spans="1:10" x14ac:dyDescent="0.2">
      <c r="A24" t="s">
        <v>9868</v>
      </c>
      <c r="E24" t="s">
        <v>10411</v>
      </c>
      <c r="I24">
        <v>22</v>
      </c>
      <c r="J24" t="s">
        <v>10080</v>
      </c>
    </row>
    <row r="25" spans="1:10" x14ac:dyDescent="0.2">
      <c r="A25" t="s">
        <v>9869</v>
      </c>
      <c r="E25" t="s">
        <v>10412</v>
      </c>
      <c r="I25">
        <v>23</v>
      </c>
      <c r="J25" t="s">
        <v>10081</v>
      </c>
    </row>
    <row r="26" spans="1:10" x14ac:dyDescent="0.2">
      <c r="A26" t="s">
        <v>9870</v>
      </c>
      <c r="E26" t="s">
        <v>10413</v>
      </c>
      <c r="I26">
        <v>24</v>
      </c>
      <c r="J26" t="s">
        <v>10082</v>
      </c>
    </row>
    <row r="27" spans="1:10" x14ac:dyDescent="0.2">
      <c r="A27" t="s">
        <v>9871</v>
      </c>
      <c r="E27" t="s">
        <v>10414</v>
      </c>
      <c r="I27">
        <v>25</v>
      </c>
      <c r="J27" t="s">
        <v>10083</v>
      </c>
    </row>
    <row r="28" spans="1:10" x14ac:dyDescent="0.2">
      <c r="A28" t="s">
        <v>9872</v>
      </c>
      <c r="E28" t="s">
        <v>10415</v>
      </c>
      <c r="I28">
        <v>26</v>
      </c>
      <c r="J28" t="s">
        <v>10084</v>
      </c>
    </row>
    <row r="29" spans="1:10" x14ac:dyDescent="0.2">
      <c r="A29" t="s">
        <v>9873</v>
      </c>
      <c r="E29" t="s">
        <v>10416</v>
      </c>
      <c r="I29">
        <v>27</v>
      </c>
      <c r="J29" t="s">
        <v>10085</v>
      </c>
    </row>
    <row r="30" spans="1:10" x14ac:dyDescent="0.2">
      <c r="A30" t="s">
        <v>9874</v>
      </c>
      <c r="E30" t="s">
        <v>10417</v>
      </c>
      <c r="F30" t="s">
        <v>10057</v>
      </c>
      <c r="I30">
        <v>28</v>
      </c>
      <c r="J30" t="s">
        <v>10086</v>
      </c>
    </row>
    <row r="31" spans="1:10" x14ac:dyDescent="0.2">
      <c r="A31" t="s">
        <v>9875</v>
      </c>
      <c r="E31" t="s">
        <v>10418</v>
      </c>
      <c r="I31">
        <v>29</v>
      </c>
      <c r="J31" t="s">
        <v>10087</v>
      </c>
    </row>
    <row r="32" spans="1:10" x14ac:dyDescent="0.2">
      <c r="A32" t="s">
        <v>9876</v>
      </c>
      <c r="E32" t="s">
        <v>10419</v>
      </c>
      <c r="I32">
        <v>30</v>
      </c>
      <c r="J32" t="s">
        <v>10088</v>
      </c>
    </row>
    <row r="33" spans="1:11" x14ac:dyDescent="0.2">
      <c r="A33" t="s">
        <v>9877</v>
      </c>
      <c r="E33" t="s">
        <v>10420</v>
      </c>
      <c r="I33">
        <v>31</v>
      </c>
      <c r="J33" t="s">
        <v>10089</v>
      </c>
    </row>
    <row r="34" spans="1:11" x14ac:dyDescent="0.2">
      <c r="A34" t="s">
        <v>9878</v>
      </c>
      <c r="E34" t="s">
        <v>10421</v>
      </c>
      <c r="I34">
        <v>32</v>
      </c>
      <c r="J34" t="s">
        <v>10090</v>
      </c>
    </row>
    <row r="35" spans="1:11" x14ac:dyDescent="0.2">
      <c r="A35" t="s">
        <v>9879</v>
      </c>
      <c r="E35" t="s">
        <v>10422</v>
      </c>
      <c r="I35">
        <v>33</v>
      </c>
      <c r="J35" t="s">
        <v>10091</v>
      </c>
    </row>
    <row r="36" spans="1:11" x14ac:dyDescent="0.2">
      <c r="A36" t="s">
        <v>9880</v>
      </c>
      <c r="E36" t="s">
        <v>10423</v>
      </c>
      <c r="I36">
        <v>34</v>
      </c>
      <c r="J36" t="s">
        <v>10092</v>
      </c>
    </row>
    <row r="37" spans="1:11" x14ac:dyDescent="0.2">
      <c r="A37" t="s">
        <v>9881</v>
      </c>
      <c r="E37" t="s">
        <v>10424</v>
      </c>
      <c r="I37">
        <v>35</v>
      </c>
      <c r="J37" t="s">
        <v>10093</v>
      </c>
    </row>
    <row r="38" spans="1:11" x14ac:dyDescent="0.2">
      <c r="A38" t="s">
        <v>9882</v>
      </c>
      <c r="E38" t="s">
        <v>10425</v>
      </c>
      <c r="I38">
        <v>36</v>
      </c>
      <c r="J38" t="s">
        <v>10094</v>
      </c>
    </row>
    <row r="39" spans="1:11" x14ac:dyDescent="0.2">
      <c r="A39" t="s">
        <v>9883</v>
      </c>
      <c r="E39" t="s">
        <v>10426</v>
      </c>
      <c r="I39">
        <v>37</v>
      </c>
      <c r="J39" t="s">
        <v>10095</v>
      </c>
    </row>
    <row r="40" spans="1:11" x14ac:dyDescent="0.2">
      <c r="A40" t="s">
        <v>9884</v>
      </c>
      <c r="E40" t="s">
        <v>10427</v>
      </c>
      <c r="I40">
        <v>38</v>
      </c>
      <c r="J40" t="s">
        <v>8314</v>
      </c>
    </row>
    <row r="41" spans="1:11" x14ac:dyDescent="0.2">
      <c r="A41" t="s">
        <v>9885</v>
      </c>
      <c r="E41" t="s">
        <v>10428</v>
      </c>
      <c r="I41">
        <v>39</v>
      </c>
      <c r="J41" t="s">
        <v>8055</v>
      </c>
    </row>
    <row r="42" spans="1:11" x14ac:dyDescent="0.2">
      <c r="A42" t="s">
        <v>9886</v>
      </c>
      <c r="E42" t="s">
        <v>10429</v>
      </c>
      <c r="I42">
        <v>40</v>
      </c>
      <c r="J42" t="s">
        <v>8028</v>
      </c>
    </row>
    <row r="43" spans="1:11" x14ac:dyDescent="0.2">
      <c r="A43" t="s">
        <v>9887</v>
      </c>
      <c r="E43" t="s">
        <v>10430</v>
      </c>
      <c r="I43">
        <v>41</v>
      </c>
      <c r="J43" t="s">
        <v>8319</v>
      </c>
      <c r="K43" t="s">
        <v>11073</v>
      </c>
    </row>
    <row r="44" spans="1:11" x14ac:dyDescent="0.2">
      <c r="A44" t="s">
        <v>9888</v>
      </c>
      <c r="E44" t="s">
        <v>10431</v>
      </c>
      <c r="I44">
        <v>42</v>
      </c>
      <c r="J44" t="s">
        <v>8092</v>
      </c>
    </row>
    <row r="45" spans="1:11" x14ac:dyDescent="0.2">
      <c r="A45" t="s">
        <v>9889</v>
      </c>
      <c r="E45" t="s">
        <v>10432</v>
      </c>
      <c r="I45">
        <v>43</v>
      </c>
      <c r="J45" t="s">
        <v>10096</v>
      </c>
    </row>
    <row r="46" spans="1:11" x14ac:dyDescent="0.2">
      <c r="A46" t="s">
        <v>9890</v>
      </c>
      <c r="E46" t="s">
        <v>10433</v>
      </c>
      <c r="I46">
        <v>44</v>
      </c>
      <c r="J46" t="s">
        <v>8324</v>
      </c>
    </row>
    <row r="47" spans="1:11" x14ac:dyDescent="0.2">
      <c r="A47" t="s">
        <v>9891</v>
      </c>
      <c r="E47" t="s">
        <v>10434</v>
      </c>
      <c r="I47">
        <v>45</v>
      </c>
      <c r="J47" t="s">
        <v>8036</v>
      </c>
    </row>
    <row r="48" spans="1:11" x14ac:dyDescent="0.2">
      <c r="A48" t="s">
        <v>9892</v>
      </c>
      <c r="E48" t="s">
        <v>10435</v>
      </c>
      <c r="I48">
        <v>46</v>
      </c>
      <c r="J48" t="s">
        <v>8026</v>
      </c>
    </row>
    <row r="49" spans="1:10" x14ac:dyDescent="0.2">
      <c r="A49" t="s">
        <v>9893</v>
      </c>
      <c r="E49" t="s">
        <v>10436</v>
      </c>
      <c r="I49">
        <v>47</v>
      </c>
      <c r="J49" t="s">
        <v>8040</v>
      </c>
    </row>
    <row r="50" spans="1:10" x14ac:dyDescent="0.2">
      <c r="A50" t="s">
        <v>9894</v>
      </c>
      <c r="I50">
        <v>48</v>
      </c>
      <c r="J50" t="s">
        <v>8041</v>
      </c>
    </row>
    <row r="51" spans="1:10" x14ac:dyDescent="0.2">
      <c r="A51" t="s">
        <v>9895</v>
      </c>
      <c r="I51">
        <v>49</v>
      </c>
      <c r="J51" t="s">
        <v>8345</v>
      </c>
    </row>
    <row r="52" spans="1:10" x14ac:dyDescent="0.2">
      <c r="A52" t="s">
        <v>9896</v>
      </c>
      <c r="I52">
        <v>50</v>
      </c>
      <c r="J52" t="s">
        <v>10097</v>
      </c>
    </row>
    <row r="53" spans="1:10" x14ac:dyDescent="0.2">
      <c r="A53" t="s">
        <v>9897</v>
      </c>
      <c r="I53">
        <v>51</v>
      </c>
      <c r="J53" t="s">
        <v>8039</v>
      </c>
    </row>
    <row r="54" spans="1:10" x14ac:dyDescent="0.2">
      <c r="A54" t="s">
        <v>9898</v>
      </c>
      <c r="I54">
        <v>52</v>
      </c>
      <c r="J54" t="s">
        <v>10098</v>
      </c>
    </row>
    <row r="55" spans="1:10" x14ac:dyDescent="0.2">
      <c r="A55" t="s">
        <v>9899</v>
      </c>
      <c r="I55">
        <v>53</v>
      </c>
      <c r="J55" t="s">
        <v>10099</v>
      </c>
    </row>
    <row r="56" spans="1:10" x14ac:dyDescent="0.2">
      <c r="A56" t="s">
        <v>9900</v>
      </c>
      <c r="I56">
        <v>54</v>
      </c>
      <c r="J56" t="s">
        <v>10100</v>
      </c>
    </row>
    <row r="57" spans="1:10" x14ac:dyDescent="0.2">
      <c r="A57" t="s">
        <v>9901</v>
      </c>
      <c r="I57">
        <v>55</v>
      </c>
      <c r="J57" t="s">
        <v>10101</v>
      </c>
    </row>
    <row r="58" spans="1:10" x14ac:dyDescent="0.2">
      <c r="A58" t="s">
        <v>9902</v>
      </c>
      <c r="I58">
        <v>56</v>
      </c>
      <c r="J58" t="s">
        <v>10102</v>
      </c>
    </row>
    <row r="59" spans="1:10" x14ac:dyDescent="0.2">
      <c r="A59" t="s">
        <v>9903</v>
      </c>
      <c r="I59">
        <v>57</v>
      </c>
      <c r="J59" t="s">
        <v>10103</v>
      </c>
    </row>
    <row r="60" spans="1:10" x14ac:dyDescent="0.2">
      <c r="A60" t="s">
        <v>9904</v>
      </c>
      <c r="I60">
        <v>58</v>
      </c>
      <c r="J60" t="s">
        <v>10104</v>
      </c>
    </row>
    <row r="61" spans="1:10" x14ac:dyDescent="0.2">
      <c r="A61" t="s">
        <v>9905</v>
      </c>
      <c r="I61">
        <v>59</v>
      </c>
      <c r="J61" t="s">
        <v>10105</v>
      </c>
    </row>
    <row r="62" spans="1:10" x14ac:dyDescent="0.2">
      <c r="A62" t="s">
        <v>9906</v>
      </c>
      <c r="I62">
        <v>60</v>
      </c>
      <c r="J62" t="s">
        <v>10106</v>
      </c>
    </row>
    <row r="63" spans="1:10" x14ac:dyDescent="0.2">
      <c r="A63" t="s">
        <v>9907</v>
      </c>
      <c r="I63">
        <v>61</v>
      </c>
      <c r="J63" t="s">
        <v>10107</v>
      </c>
    </row>
    <row r="64" spans="1:10" x14ac:dyDescent="0.2">
      <c r="A64" t="s">
        <v>9908</v>
      </c>
      <c r="I64">
        <v>62</v>
      </c>
      <c r="J64" t="s">
        <v>10108</v>
      </c>
    </row>
    <row r="65" spans="1:10" x14ac:dyDescent="0.2">
      <c r="A65" t="s">
        <v>9909</v>
      </c>
      <c r="I65">
        <v>63</v>
      </c>
      <c r="J65" t="s">
        <v>10109</v>
      </c>
    </row>
    <row r="66" spans="1:10" x14ac:dyDescent="0.2">
      <c r="A66" t="s">
        <v>9910</v>
      </c>
      <c r="I66">
        <v>64</v>
      </c>
      <c r="J66" t="s">
        <v>10110</v>
      </c>
    </row>
    <row r="67" spans="1:10" x14ac:dyDescent="0.2">
      <c r="A67" t="s">
        <v>9911</v>
      </c>
      <c r="I67">
        <v>65</v>
      </c>
      <c r="J67" t="s">
        <v>10111</v>
      </c>
    </row>
    <row r="68" spans="1:10" x14ac:dyDescent="0.2">
      <c r="A68" t="s">
        <v>9912</v>
      </c>
      <c r="I68">
        <v>66</v>
      </c>
      <c r="J68" t="s">
        <v>10112</v>
      </c>
    </row>
    <row r="69" spans="1:10" x14ac:dyDescent="0.2">
      <c r="A69" t="s">
        <v>9913</v>
      </c>
      <c r="I69">
        <v>67</v>
      </c>
      <c r="J69" t="s">
        <v>10113</v>
      </c>
    </row>
    <row r="70" spans="1:10" x14ac:dyDescent="0.2">
      <c r="A70" t="s">
        <v>9914</v>
      </c>
      <c r="I70">
        <v>68</v>
      </c>
      <c r="J70" t="s">
        <v>10114</v>
      </c>
    </row>
    <row r="71" spans="1:10" x14ac:dyDescent="0.2">
      <c r="A71" t="s">
        <v>9915</v>
      </c>
      <c r="I71">
        <v>69</v>
      </c>
      <c r="J71" t="s">
        <v>10115</v>
      </c>
    </row>
    <row r="72" spans="1:10" x14ac:dyDescent="0.2">
      <c r="A72" t="s">
        <v>9916</v>
      </c>
      <c r="I72">
        <v>70</v>
      </c>
      <c r="J72" t="s">
        <v>10116</v>
      </c>
    </row>
    <row r="73" spans="1:10" x14ac:dyDescent="0.2">
      <c r="A73" t="s">
        <v>9917</v>
      </c>
      <c r="I73">
        <v>71</v>
      </c>
      <c r="J73" t="s">
        <v>10117</v>
      </c>
    </row>
    <row r="74" spans="1:10" x14ac:dyDescent="0.2">
      <c r="A74" t="s">
        <v>9918</v>
      </c>
      <c r="I74">
        <v>72</v>
      </c>
      <c r="J74" t="s">
        <v>10118</v>
      </c>
    </row>
    <row r="75" spans="1:10" x14ac:dyDescent="0.2">
      <c r="A75" t="s">
        <v>9919</v>
      </c>
      <c r="I75">
        <v>73</v>
      </c>
      <c r="J75" t="s">
        <v>10119</v>
      </c>
    </row>
    <row r="76" spans="1:10" x14ac:dyDescent="0.2">
      <c r="A76" t="s">
        <v>9920</v>
      </c>
      <c r="I76">
        <v>74</v>
      </c>
      <c r="J76" t="s">
        <v>8057</v>
      </c>
    </row>
    <row r="77" spans="1:10" x14ac:dyDescent="0.2">
      <c r="A77" t="s">
        <v>9921</v>
      </c>
      <c r="I77">
        <v>75</v>
      </c>
      <c r="J77" t="s">
        <v>8098</v>
      </c>
    </row>
    <row r="78" spans="1:10" x14ac:dyDescent="0.2">
      <c r="A78" t="s">
        <v>9922</v>
      </c>
      <c r="I78">
        <v>76</v>
      </c>
      <c r="J78" t="s">
        <v>8100</v>
      </c>
    </row>
    <row r="79" spans="1:10" x14ac:dyDescent="0.2">
      <c r="A79" t="s">
        <v>9923</v>
      </c>
      <c r="I79">
        <v>77</v>
      </c>
      <c r="J79" t="s">
        <v>10120</v>
      </c>
    </row>
    <row r="80" spans="1:10" x14ac:dyDescent="0.2">
      <c r="A80" t="s">
        <v>9924</v>
      </c>
      <c r="I80">
        <v>78</v>
      </c>
      <c r="J80" t="s">
        <v>10121</v>
      </c>
    </row>
    <row r="81" spans="1:10" x14ac:dyDescent="0.2">
      <c r="A81" t="s">
        <v>9925</v>
      </c>
      <c r="I81">
        <v>79</v>
      </c>
      <c r="J81" t="s">
        <v>10122</v>
      </c>
    </row>
    <row r="82" spans="1:10" x14ac:dyDescent="0.2">
      <c r="A82" t="s">
        <v>9926</v>
      </c>
      <c r="I82">
        <v>80</v>
      </c>
      <c r="J82" t="s">
        <v>10123</v>
      </c>
    </row>
    <row r="83" spans="1:10" x14ac:dyDescent="0.2">
      <c r="A83" t="s">
        <v>9927</v>
      </c>
      <c r="I83">
        <v>81</v>
      </c>
      <c r="J83" t="s">
        <v>10124</v>
      </c>
    </row>
    <row r="84" spans="1:10" x14ac:dyDescent="0.2">
      <c r="A84" t="s">
        <v>9928</v>
      </c>
      <c r="I84">
        <v>82</v>
      </c>
      <c r="J84" t="s">
        <v>10125</v>
      </c>
    </row>
    <row r="85" spans="1:10" x14ac:dyDescent="0.2">
      <c r="A85" t="s">
        <v>9929</v>
      </c>
      <c r="I85">
        <v>83</v>
      </c>
      <c r="J85" t="s">
        <v>10126</v>
      </c>
    </row>
    <row r="86" spans="1:10" x14ac:dyDescent="0.2">
      <c r="A86" t="s">
        <v>9930</v>
      </c>
      <c r="I86">
        <v>84</v>
      </c>
      <c r="J86" t="s">
        <v>10127</v>
      </c>
    </row>
    <row r="87" spans="1:10" x14ac:dyDescent="0.2">
      <c r="A87" t="s">
        <v>9931</v>
      </c>
      <c r="I87">
        <v>85</v>
      </c>
      <c r="J87" t="s">
        <v>10128</v>
      </c>
    </row>
    <row r="88" spans="1:10" x14ac:dyDescent="0.2">
      <c r="A88" t="s">
        <v>9932</v>
      </c>
      <c r="I88">
        <v>86</v>
      </c>
      <c r="J88" t="s">
        <v>10129</v>
      </c>
    </row>
    <row r="89" spans="1:10" x14ac:dyDescent="0.2">
      <c r="A89" t="s">
        <v>9933</v>
      </c>
      <c r="I89">
        <v>87</v>
      </c>
      <c r="J89" t="s">
        <v>10130</v>
      </c>
    </row>
    <row r="90" spans="1:10" x14ac:dyDescent="0.2">
      <c r="A90" t="s">
        <v>9934</v>
      </c>
      <c r="I90">
        <v>88</v>
      </c>
      <c r="J90" t="s">
        <v>8272</v>
      </c>
    </row>
    <row r="91" spans="1:10" x14ac:dyDescent="0.2">
      <c r="A91" t="s">
        <v>9935</v>
      </c>
      <c r="I91">
        <v>89</v>
      </c>
      <c r="J91" t="s">
        <v>8335</v>
      </c>
    </row>
    <row r="92" spans="1:10" x14ac:dyDescent="0.2">
      <c r="A92" t="s">
        <v>9936</v>
      </c>
      <c r="I92">
        <v>90</v>
      </c>
      <c r="J92" t="s">
        <v>10131</v>
      </c>
    </row>
    <row r="93" spans="1:10" x14ac:dyDescent="0.2">
      <c r="A93" t="s">
        <v>9937</v>
      </c>
      <c r="I93">
        <v>91</v>
      </c>
      <c r="J93" t="s">
        <v>8177</v>
      </c>
    </row>
    <row r="94" spans="1:10" x14ac:dyDescent="0.2">
      <c r="A94" t="s">
        <v>9938</v>
      </c>
      <c r="I94">
        <v>92</v>
      </c>
      <c r="J94" t="s">
        <v>8236</v>
      </c>
    </row>
    <row r="95" spans="1:10" x14ac:dyDescent="0.2">
      <c r="A95" t="s">
        <v>9939</v>
      </c>
      <c r="I95">
        <v>93</v>
      </c>
      <c r="J95" t="s">
        <v>8030</v>
      </c>
    </row>
    <row r="96" spans="1:10" x14ac:dyDescent="0.2">
      <c r="A96" t="s">
        <v>9940</v>
      </c>
      <c r="I96">
        <v>94</v>
      </c>
      <c r="J96" t="s">
        <v>10132</v>
      </c>
    </row>
    <row r="97" spans="1:11" x14ac:dyDescent="0.2">
      <c r="A97" t="s">
        <v>9941</v>
      </c>
      <c r="I97">
        <v>95</v>
      </c>
      <c r="J97" t="s">
        <v>8255</v>
      </c>
    </row>
    <row r="98" spans="1:11" x14ac:dyDescent="0.2">
      <c r="A98" t="s">
        <v>9942</v>
      </c>
      <c r="I98">
        <v>96</v>
      </c>
      <c r="J98" t="s">
        <v>10133</v>
      </c>
    </row>
    <row r="99" spans="1:11" x14ac:dyDescent="0.2">
      <c r="A99" t="s">
        <v>9943</v>
      </c>
      <c r="I99">
        <v>97</v>
      </c>
      <c r="J99" t="s">
        <v>10134</v>
      </c>
    </row>
    <row r="100" spans="1:11" x14ac:dyDescent="0.2">
      <c r="A100" t="s">
        <v>9944</v>
      </c>
      <c r="I100">
        <v>98</v>
      </c>
      <c r="J100" t="s">
        <v>10135</v>
      </c>
    </row>
    <row r="101" spans="1:11" x14ac:dyDescent="0.2">
      <c r="A101" t="s">
        <v>9945</v>
      </c>
      <c r="I101">
        <v>99</v>
      </c>
      <c r="J101" t="s">
        <v>8279</v>
      </c>
      <c r="K101" t="s">
        <v>11073</v>
      </c>
    </row>
    <row r="102" spans="1:11" x14ac:dyDescent="0.2">
      <c r="A102" t="s">
        <v>9946</v>
      </c>
      <c r="I102">
        <v>100</v>
      </c>
      <c r="J102" t="s">
        <v>10136</v>
      </c>
    </row>
    <row r="103" spans="1:11" x14ac:dyDescent="0.2">
      <c r="A103" t="s">
        <v>9947</v>
      </c>
      <c r="I103">
        <v>101</v>
      </c>
      <c r="J103" t="s">
        <v>10137</v>
      </c>
    </row>
    <row r="104" spans="1:11" x14ac:dyDescent="0.2">
      <c r="A104" t="s">
        <v>9948</v>
      </c>
      <c r="I104">
        <v>102</v>
      </c>
      <c r="J104" t="s">
        <v>2967</v>
      </c>
    </row>
    <row r="105" spans="1:11" x14ac:dyDescent="0.2">
      <c r="A105" t="s">
        <v>9949</v>
      </c>
      <c r="I105">
        <v>103</v>
      </c>
      <c r="J105" t="s">
        <v>10138</v>
      </c>
    </row>
    <row r="106" spans="1:11" x14ac:dyDescent="0.2">
      <c r="A106" t="s">
        <v>9950</v>
      </c>
      <c r="I106">
        <v>104</v>
      </c>
      <c r="J106" t="s">
        <v>10139</v>
      </c>
    </row>
    <row r="107" spans="1:11" x14ac:dyDescent="0.2">
      <c r="A107" t="s">
        <v>9951</v>
      </c>
      <c r="I107">
        <v>105</v>
      </c>
      <c r="J107" t="s">
        <v>3750</v>
      </c>
    </row>
    <row r="108" spans="1:11" x14ac:dyDescent="0.2">
      <c r="A108" t="s">
        <v>9952</v>
      </c>
      <c r="I108">
        <v>106</v>
      </c>
      <c r="J108" t="s">
        <v>10140</v>
      </c>
    </row>
    <row r="109" spans="1:11" x14ac:dyDescent="0.2">
      <c r="A109" t="s">
        <v>9953</v>
      </c>
      <c r="I109">
        <v>107</v>
      </c>
      <c r="J109" t="s">
        <v>8120</v>
      </c>
    </row>
    <row r="110" spans="1:11" x14ac:dyDescent="0.2">
      <c r="A110" t="s">
        <v>9954</v>
      </c>
      <c r="I110">
        <v>108</v>
      </c>
      <c r="J110" t="s">
        <v>10141</v>
      </c>
    </row>
    <row r="111" spans="1:11" x14ac:dyDescent="0.2">
      <c r="A111" t="s">
        <v>9955</v>
      </c>
      <c r="I111">
        <v>109</v>
      </c>
      <c r="J111" t="s">
        <v>3696</v>
      </c>
    </row>
    <row r="112" spans="1:11" x14ac:dyDescent="0.2">
      <c r="A112" t="s">
        <v>9956</v>
      </c>
      <c r="I112">
        <v>110</v>
      </c>
      <c r="J112" t="s">
        <v>3746</v>
      </c>
    </row>
    <row r="113" spans="1:10" x14ac:dyDescent="0.2">
      <c r="A113" t="s">
        <v>9957</v>
      </c>
      <c r="I113">
        <v>111</v>
      </c>
      <c r="J113" t="s">
        <v>8082</v>
      </c>
    </row>
    <row r="114" spans="1:10" x14ac:dyDescent="0.2">
      <c r="A114" t="s">
        <v>9958</v>
      </c>
      <c r="I114">
        <v>112</v>
      </c>
      <c r="J114" t="s">
        <v>8053</v>
      </c>
    </row>
    <row r="115" spans="1:10" x14ac:dyDescent="0.2">
      <c r="A115" t="s">
        <v>9959</v>
      </c>
      <c r="I115">
        <v>113</v>
      </c>
      <c r="J115" t="s">
        <v>10142</v>
      </c>
    </row>
    <row r="116" spans="1:10" x14ac:dyDescent="0.2">
      <c r="A116" t="s">
        <v>9960</v>
      </c>
      <c r="I116">
        <v>114</v>
      </c>
      <c r="J116" t="s">
        <v>10143</v>
      </c>
    </row>
    <row r="117" spans="1:10" x14ac:dyDescent="0.2">
      <c r="A117" t="s">
        <v>9961</v>
      </c>
      <c r="I117">
        <v>115</v>
      </c>
      <c r="J117" t="s">
        <v>10144</v>
      </c>
    </row>
    <row r="118" spans="1:10" x14ac:dyDescent="0.2">
      <c r="A118" t="s">
        <v>9962</v>
      </c>
      <c r="I118">
        <v>116</v>
      </c>
      <c r="J118" t="s">
        <v>10145</v>
      </c>
    </row>
    <row r="119" spans="1:10" x14ac:dyDescent="0.2">
      <c r="A119" t="s">
        <v>9963</v>
      </c>
      <c r="I119">
        <v>117</v>
      </c>
      <c r="J119" t="s">
        <v>8171</v>
      </c>
    </row>
    <row r="120" spans="1:10" x14ac:dyDescent="0.2">
      <c r="A120" t="s">
        <v>9964</v>
      </c>
      <c r="I120">
        <v>118</v>
      </c>
      <c r="J120" t="s">
        <v>10146</v>
      </c>
    </row>
    <row r="121" spans="1:10" x14ac:dyDescent="0.2">
      <c r="A121" t="s">
        <v>9965</v>
      </c>
      <c r="I121">
        <v>119</v>
      </c>
      <c r="J121" t="s">
        <v>10147</v>
      </c>
    </row>
    <row r="122" spans="1:10" x14ac:dyDescent="0.2">
      <c r="A122" t="s">
        <v>9966</v>
      </c>
      <c r="I122">
        <v>120</v>
      </c>
      <c r="J122" t="s">
        <v>10148</v>
      </c>
    </row>
    <row r="123" spans="1:10" x14ac:dyDescent="0.2">
      <c r="A123" t="s">
        <v>9967</v>
      </c>
      <c r="I123">
        <v>121</v>
      </c>
      <c r="J123" t="s">
        <v>10149</v>
      </c>
    </row>
    <row r="124" spans="1:10" x14ac:dyDescent="0.2">
      <c r="A124" t="s">
        <v>9968</v>
      </c>
      <c r="I124">
        <v>122</v>
      </c>
      <c r="J124" t="s">
        <v>10150</v>
      </c>
    </row>
    <row r="125" spans="1:10" x14ac:dyDescent="0.2">
      <c r="A125" t="s">
        <v>9969</v>
      </c>
      <c r="I125">
        <v>123</v>
      </c>
      <c r="J125" t="s">
        <v>10151</v>
      </c>
    </row>
    <row r="126" spans="1:10" x14ac:dyDescent="0.2">
      <c r="A126" t="s">
        <v>9970</v>
      </c>
      <c r="I126">
        <v>124</v>
      </c>
      <c r="J126" t="s">
        <v>10152</v>
      </c>
    </row>
    <row r="127" spans="1:10" x14ac:dyDescent="0.2">
      <c r="A127" t="s">
        <v>9971</v>
      </c>
      <c r="I127">
        <v>125</v>
      </c>
      <c r="J127" t="s">
        <v>10153</v>
      </c>
    </row>
    <row r="128" spans="1:10" x14ac:dyDescent="0.2">
      <c r="A128" t="s">
        <v>9972</v>
      </c>
      <c r="I128">
        <v>126</v>
      </c>
      <c r="J128" t="s">
        <v>10154</v>
      </c>
    </row>
    <row r="129" spans="1:10" x14ac:dyDescent="0.2">
      <c r="A129" t="s">
        <v>9973</v>
      </c>
      <c r="I129">
        <v>127</v>
      </c>
      <c r="J129" t="s">
        <v>8741</v>
      </c>
    </row>
    <row r="130" spans="1:10" x14ac:dyDescent="0.2">
      <c r="A130" t="s">
        <v>9974</v>
      </c>
      <c r="I130">
        <v>128</v>
      </c>
      <c r="J130" t="s">
        <v>8753</v>
      </c>
    </row>
    <row r="131" spans="1:10" x14ac:dyDescent="0.2">
      <c r="A131" t="s">
        <v>9975</v>
      </c>
      <c r="I131">
        <v>129</v>
      </c>
      <c r="J131" t="s">
        <v>8751</v>
      </c>
    </row>
    <row r="132" spans="1:10" x14ac:dyDescent="0.2">
      <c r="A132" t="s">
        <v>9976</v>
      </c>
      <c r="I132">
        <v>130</v>
      </c>
      <c r="J132" t="s">
        <v>8745</v>
      </c>
    </row>
    <row r="133" spans="1:10" x14ac:dyDescent="0.2">
      <c r="A133" t="s">
        <v>9977</v>
      </c>
      <c r="I133">
        <v>131</v>
      </c>
      <c r="J133" t="s">
        <v>8739</v>
      </c>
    </row>
    <row r="134" spans="1:10" x14ac:dyDescent="0.2">
      <c r="A134" t="s">
        <v>9978</v>
      </c>
      <c r="I134">
        <v>132</v>
      </c>
      <c r="J134" t="s">
        <v>8755</v>
      </c>
    </row>
    <row r="135" spans="1:10" x14ac:dyDescent="0.2">
      <c r="A135" t="s">
        <v>9979</v>
      </c>
      <c r="I135">
        <v>133</v>
      </c>
      <c r="J135" t="s">
        <v>8743</v>
      </c>
    </row>
    <row r="136" spans="1:10" x14ac:dyDescent="0.2">
      <c r="A136" t="s">
        <v>9980</v>
      </c>
      <c r="I136">
        <v>134</v>
      </c>
      <c r="J136" t="s">
        <v>8749</v>
      </c>
    </row>
    <row r="137" spans="1:10" x14ac:dyDescent="0.2">
      <c r="A137" t="s">
        <v>9981</v>
      </c>
      <c r="I137">
        <v>135</v>
      </c>
      <c r="J137" t="s">
        <v>8747</v>
      </c>
    </row>
    <row r="138" spans="1:10" x14ac:dyDescent="0.2">
      <c r="A138" t="s">
        <v>9982</v>
      </c>
      <c r="I138">
        <v>136</v>
      </c>
      <c r="J138" t="s">
        <v>8298</v>
      </c>
    </row>
    <row r="139" spans="1:10" x14ac:dyDescent="0.2">
      <c r="A139" t="s">
        <v>9983</v>
      </c>
      <c r="I139">
        <v>137</v>
      </c>
      <c r="J139" t="s">
        <v>8035</v>
      </c>
    </row>
    <row r="140" spans="1:10" x14ac:dyDescent="0.2">
      <c r="A140" t="s">
        <v>9984</v>
      </c>
      <c r="I140">
        <v>138</v>
      </c>
      <c r="J140" t="s">
        <v>10155</v>
      </c>
    </row>
    <row r="141" spans="1:10" x14ac:dyDescent="0.2">
      <c r="A141" t="s">
        <v>9985</v>
      </c>
      <c r="I141">
        <v>139</v>
      </c>
      <c r="J141" t="s">
        <v>8216</v>
      </c>
    </row>
    <row r="142" spans="1:10" x14ac:dyDescent="0.2">
      <c r="A142" t="s">
        <v>9986</v>
      </c>
      <c r="I142">
        <v>140</v>
      </c>
      <c r="J142" t="s">
        <v>8242</v>
      </c>
    </row>
    <row r="143" spans="1:10" x14ac:dyDescent="0.2">
      <c r="A143" t="s">
        <v>9987</v>
      </c>
      <c r="I143">
        <v>141</v>
      </c>
      <c r="J143" t="s">
        <v>8038</v>
      </c>
    </row>
    <row r="144" spans="1:10" x14ac:dyDescent="0.2">
      <c r="A144" t="s">
        <v>9988</v>
      </c>
      <c r="I144">
        <v>142</v>
      </c>
      <c r="J144" t="s">
        <v>8046</v>
      </c>
    </row>
    <row r="145" spans="1:11" x14ac:dyDescent="0.2">
      <c r="A145" t="s">
        <v>9989</v>
      </c>
      <c r="I145">
        <v>143</v>
      </c>
      <c r="J145" t="s">
        <v>8059</v>
      </c>
    </row>
    <row r="146" spans="1:11" x14ac:dyDescent="0.2">
      <c r="A146" t="s">
        <v>9990</v>
      </c>
      <c r="I146">
        <v>144</v>
      </c>
      <c r="J146" t="s">
        <v>8051</v>
      </c>
    </row>
    <row r="147" spans="1:11" x14ac:dyDescent="0.2">
      <c r="A147" t="s">
        <v>9991</v>
      </c>
      <c r="I147">
        <v>145</v>
      </c>
      <c r="J147" t="s">
        <v>8069</v>
      </c>
    </row>
    <row r="148" spans="1:11" x14ac:dyDescent="0.2">
      <c r="A148" t="s">
        <v>9992</v>
      </c>
      <c r="I148">
        <v>146</v>
      </c>
      <c r="J148" t="s">
        <v>8043</v>
      </c>
    </row>
    <row r="149" spans="1:11" x14ac:dyDescent="0.2">
      <c r="A149" t="s">
        <v>9993</v>
      </c>
      <c r="I149">
        <v>147</v>
      </c>
      <c r="J149" t="s">
        <v>8127</v>
      </c>
    </row>
    <row r="150" spans="1:11" x14ac:dyDescent="0.2">
      <c r="A150" t="s">
        <v>9994</v>
      </c>
      <c r="I150">
        <v>148</v>
      </c>
      <c r="J150" t="s">
        <v>8181</v>
      </c>
    </row>
    <row r="151" spans="1:11" x14ac:dyDescent="0.2">
      <c r="A151" t="s">
        <v>9995</v>
      </c>
      <c r="I151">
        <v>149</v>
      </c>
      <c r="J151" t="s">
        <v>8196</v>
      </c>
    </row>
    <row r="152" spans="1:11" x14ac:dyDescent="0.2">
      <c r="A152" t="s">
        <v>9996</v>
      </c>
      <c r="I152">
        <v>150</v>
      </c>
      <c r="J152" t="s">
        <v>10156</v>
      </c>
    </row>
    <row r="153" spans="1:11" x14ac:dyDescent="0.2">
      <c r="A153" t="s">
        <v>9997</v>
      </c>
      <c r="I153">
        <v>151</v>
      </c>
      <c r="J153" t="s">
        <v>3706</v>
      </c>
    </row>
    <row r="154" spans="1:11" x14ac:dyDescent="0.2">
      <c r="A154" t="s">
        <v>9998</v>
      </c>
      <c r="I154">
        <v>152</v>
      </c>
      <c r="J154" t="s">
        <v>10157</v>
      </c>
    </row>
    <row r="155" spans="1:11" x14ac:dyDescent="0.2">
      <c r="A155" t="s">
        <v>9999</v>
      </c>
      <c r="I155">
        <v>153</v>
      </c>
      <c r="J155" t="s">
        <v>10158</v>
      </c>
    </row>
    <row r="156" spans="1:11" x14ac:dyDescent="0.2">
      <c r="A156" t="s">
        <v>10000</v>
      </c>
      <c r="I156">
        <v>154</v>
      </c>
      <c r="J156" t="s">
        <v>10159</v>
      </c>
    </row>
    <row r="157" spans="1:11" x14ac:dyDescent="0.2">
      <c r="A157" t="s">
        <v>10001</v>
      </c>
      <c r="I157">
        <v>155</v>
      </c>
      <c r="J157" t="s">
        <v>10160</v>
      </c>
    </row>
    <row r="158" spans="1:11" x14ac:dyDescent="0.2">
      <c r="A158" t="s">
        <v>10002</v>
      </c>
      <c r="I158">
        <v>156</v>
      </c>
      <c r="J158" t="s">
        <v>10161</v>
      </c>
      <c r="K158" t="s">
        <v>10057</v>
      </c>
    </row>
    <row r="159" spans="1:11" x14ac:dyDescent="0.2">
      <c r="A159" t="s">
        <v>10003</v>
      </c>
      <c r="I159">
        <v>157</v>
      </c>
      <c r="J159" t="s">
        <v>10162</v>
      </c>
    </row>
    <row r="160" spans="1:11" x14ac:dyDescent="0.2">
      <c r="A160" t="s">
        <v>10004</v>
      </c>
      <c r="I160">
        <v>158</v>
      </c>
      <c r="J160" t="s">
        <v>10163</v>
      </c>
    </row>
    <row r="161" spans="1:10" x14ac:dyDescent="0.2">
      <c r="A161" t="s">
        <v>10005</v>
      </c>
      <c r="I161">
        <v>159</v>
      </c>
      <c r="J161" t="s">
        <v>10164</v>
      </c>
    </row>
    <row r="162" spans="1:10" x14ac:dyDescent="0.2">
      <c r="A162" t="s">
        <v>10006</v>
      </c>
      <c r="I162">
        <v>160</v>
      </c>
      <c r="J162" t="s">
        <v>10165</v>
      </c>
    </row>
    <row r="163" spans="1:10" x14ac:dyDescent="0.2">
      <c r="A163" t="s">
        <v>10007</v>
      </c>
      <c r="I163">
        <v>161</v>
      </c>
      <c r="J163" t="s">
        <v>10166</v>
      </c>
    </row>
    <row r="164" spans="1:10" x14ac:dyDescent="0.2">
      <c r="A164" t="s">
        <v>10008</v>
      </c>
      <c r="I164">
        <v>162</v>
      </c>
      <c r="J164" t="s">
        <v>10167</v>
      </c>
    </row>
    <row r="165" spans="1:10" x14ac:dyDescent="0.2">
      <c r="A165" t="s">
        <v>10009</v>
      </c>
      <c r="I165">
        <v>163</v>
      </c>
      <c r="J165" t="s">
        <v>10168</v>
      </c>
    </row>
    <row r="166" spans="1:10" x14ac:dyDescent="0.2">
      <c r="A166" t="s">
        <v>10010</v>
      </c>
      <c r="I166">
        <v>164</v>
      </c>
      <c r="J166" t="s">
        <v>10169</v>
      </c>
    </row>
    <row r="167" spans="1:10" x14ac:dyDescent="0.2">
      <c r="A167" t="s">
        <v>10011</v>
      </c>
      <c r="I167">
        <v>165</v>
      </c>
      <c r="J167" t="s">
        <v>10170</v>
      </c>
    </row>
    <row r="168" spans="1:10" x14ac:dyDescent="0.2">
      <c r="A168" t="s">
        <v>10012</v>
      </c>
      <c r="I168">
        <v>166</v>
      </c>
      <c r="J168" t="s">
        <v>10171</v>
      </c>
    </row>
    <row r="169" spans="1:10" x14ac:dyDescent="0.2">
      <c r="A169" t="s">
        <v>10013</v>
      </c>
      <c r="I169">
        <v>167</v>
      </c>
      <c r="J169" t="s">
        <v>10172</v>
      </c>
    </row>
    <row r="170" spans="1:10" x14ac:dyDescent="0.2">
      <c r="A170" t="s">
        <v>10014</v>
      </c>
      <c r="I170">
        <v>168</v>
      </c>
      <c r="J170" t="s">
        <v>10173</v>
      </c>
    </row>
    <row r="171" spans="1:10" x14ac:dyDescent="0.2">
      <c r="A171" t="s">
        <v>10015</v>
      </c>
      <c r="I171">
        <v>169</v>
      </c>
      <c r="J171" t="s">
        <v>10174</v>
      </c>
    </row>
    <row r="172" spans="1:10" x14ac:dyDescent="0.2">
      <c r="A172" t="s">
        <v>10016</v>
      </c>
      <c r="I172">
        <v>170</v>
      </c>
      <c r="J172" t="s">
        <v>10175</v>
      </c>
    </row>
    <row r="173" spans="1:10" x14ac:dyDescent="0.2">
      <c r="A173" t="s">
        <v>10017</v>
      </c>
      <c r="I173">
        <v>171</v>
      </c>
      <c r="J173" t="s">
        <v>10176</v>
      </c>
    </row>
    <row r="174" spans="1:10" x14ac:dyDescent="0.2">
      <c r="A174" t="s">
        <v>10018</v>
      </c>
      <c r="I174">
        <v>172</v>
      </c>
      <c r="J174" t="s">
        <v>10177</v>
      </c>
    </row>
    <row r="175" spans="1:10" x14ac:dyDescent="0.2">
      <c r="A175" t="s">
        <v>10019</v>
      </c>
      <c r="I175">
        <v>173</v>
      </c>
      <c r="J175" t="s">
        <v>10178</v>
      </c>
    </row>
    <row r="176" spans="1:10" x14ac:dyDescent="0.2">
      <c r="A176" t="s">
        <v>10020</v>
      </c>
      <c r="I176">
        <v>174</v>
      </c>
      <c r="J176" t="s">
        <v>10179</v>
      </c>
    </row>
    <row r="177" spans="1:10" x14ac:dyDescent="0.2">
      <c r="A177" t="s">
        <v>10021</v>
      </c>
      <c r="I177">
        <v>175</v>
      </c>
      <c r="J177" t="s">
        <v>10180</v>
      </c>
    </row>
    <row r="178" spans="1:10" x14ac:dyDescent="0.2">
      <c r="A178" t="s">
        <v>10022</v>
      </c>
      <c r="I178">
        <v>176</v>
      </c>
      <c r="J178" t="s">
        <v>10181</v>
      </c>
    </row>
    <row r="179" spans="1:10" x14ac:dyDescent="0.2">
      <c r="A179" t="s">
        <v>10023</v>
      </c>
      <c r="I179">
        <v>177</v>
      </c>
      <c r="J179" t="s">
        <v>10182</v>
      </c>
    </row>
    <row r="180" spans="1:10" x14ac:dyDescent="0.2">
      <c r="A180" t="s">
        <v>10024</v>
      </c>
      <c r="I180">
        <v>178</v>
      </c>
      <c r="J180" t="s">
        <v>10183</v>
      </c>
    </row>
    <row r="181" spans="1:10" x14ac:dyDescent="0.2">
      <c r="A181" t="s">
        <v>10025</v>
      </c>
      <c r="I181">
        <v>179</v>
      </c>
      <c r="J181" t="s">
        <v>10184</v>
      </c>
    </row>
    <row r="182" spans="1:10" x14ac:dyDescent="0.2">
      <c r="A182" t="s">
        <v>10026</v>
      </c>
      <c r="I182">
        <v>180</v>
      </c>
      <c r="J182" t="s">
        <v>10185</v>
      </c>
    </row>
    <row r="183" spans="1:10" x14ac:dyDescent="0.2">
      <c r="A183" t="s">
        <v>10027</v>
      </c>
      <c r="I183">
        <v>181</v>
      </c>
      <c r="J183" t="s">
        <v>10186</v>
      </c>
    </row>
    <row r="184" spans="1:10" x14ac:dyDescent="0.2">
      <c r="A184" t="s">
        <v>10028</v>
      </c>
      <c r="I184">
        <v>182</v>
      </c>
      <c r="J184" t="s">
        <v>10187</v>
      </c>
    </row>
    <row r="185" spans="1:10" x14ac:dyDescent="0.2">
      <c r="A185" t="s">
        <v>10029</v>
      </c>
      <c r="I185">
        <v>183</v>
      </c>
      <c r="J185" t="s">
        <v>10188</v>
      </c>
    </row>
    <row r="186" spans="1:10" x14ac:dyDescent="0.2">
      <c r="A186" t="s">
        <v>10030</v>
      </c>
      <c r="I186">
        <v>184</v>
      </c>
      <c r="J186" t="s">
        <v>10189</v>
      </c>
    </row>
    <row r="187" spans="1:10" x14ac:dyDescent="0.2">
      <c r="A187" t="s">
        <v>10031</v>
      </c>
      <c r="I187">
        <v>185</v>
      </c>
      <c r="J187" t="s">
        <v>10190</v>
      </c>
    </row>
    <row r="188" spans="1:10" x14ac:dyDescent="0.2">
      <c r="A188" t="s">
        <v>10032</v>
      </c>
      <c r="I188">
        <v>186</v>
      </c>
      <c r="J188" t="s">
        <v>8025</v>
      </c>
    </row>
    <row r="189" spans="1:10" x14ac:dyDescent="0.2">
      <c r="A189" t="s">
        <v>10033</v>
      </c>
      <c r="I189">
        <v>187</v>
      </c>
      <c r="J189" t="s">
        <v>8322</v>
      </c>
    </row>
    <row r="190" spans="1:10" x14ac:dyDescent="0.2">
      <c r="A190" t="s">
        <v>10034</v>
      </c>
      <c r="I190">
        <v>188</v>
      </c>
      <c r="J190" t="s">
        <v>8107</v>
      </c>
    </row>
    <row r="191" spans="1:10" x14ac:dyDescent="0.2">
      <c r="A191" t="s">
        <v>10035</v>
      </c>
      <c r="I191">
        <v>189</v>
      </c>
      <c r="J191" t="s">
        <v>8328</v>
      </c>
    </row>
    <row r="192" spans="1:10" x14ac:dyDescent="0.2">
      <c r="A192" t="s">
        <v>10036</v>
      </c>
      <c r="I192">
        <v>190</v>
      </c>
      <c r="J192" t="s">
        <v>8094</v>
      </c>
    </row>
    <row r="193" spans="1:10" x14ac:dyDescent="0.2">
      <c r="A193" t="s">
        <v>10037</v>
      </c>
      <c r="I193">
        <v>191</v>
      </c>
      <c r="J193" t="s">
        <v>8087</v>
      </c>
    </row>
    <row r="194" spans="1:10" x14ac:dyDescent="0.2">
      <c r="A194" t="s">
        <v>10038</v>
      </c>
      <c r="I194">
        <v>192</v>
      </c>
      <c r="J194" t="s">
        <v>10191</v>
      </c>
    </row>
    <row r="195" spans="1:10" x14ac:dyDescent="0.2">
      <c r="A195" t="s">
        <v>10039</v>
      </c>
      <c r="I195">
        <v>193</v>
      </c>
      <c r="J195" t="s">
        <v>3772</v>
      </c>
    </row>
    <row r="196" spans="1:10" x14ac:dyDescent="0.2">
      <c r="A196" t="s">
        <v>10040</v>
      </c>
      <c r="I196">
        <v>194</v>
      </c>
      <c r="J196" t="s">
        <v>3774</v>
      </c>
    </row>
    <row r="197" spans="1:10" x14ac:dyDescent="0.2">
      <c r="A197" t="s">
        <v>10041</v>
      </c>
      <c r="I197">
        <v>195</v>
      </c>
      <c r="J197" t="s">
        <v>10192</v>
      </c>
    </row>
    <row r="198" spans="1:10" x14ac:dyDescent="0.2">
      <c r="A198" t="s">
        <v>10042</v>
      </c>
      <c r="I198">
        <v>196</v>
      </c>
      <c r="J198" t="s">
        <v>10193</v>
      </c>
    </row>
    <row r="199" spans="1:10" x14ac:dyDescent="0.2">
      <c r="A199" t="s">
        <v>10043</v>
      </c>
      <c r="I199">
        <v>197</v>
      </c>
      <c r="J199" t="s">
        <v>10194</v>
      </c>
    </row>
    <row r="200" spans="1:10" x14ac:dyDescent="0.2">
      <c r="A200" t="s">
        <v>10044</v>
      </c>
      <c r="I200">
        <v>198</v>
      </c>
      <c r="J200" t="s">
        <v>10195</v>
      </c>
    </row>
    <row r="201" spans="1:10" x14ac:dyDescent="0.2">
      <c r="A201" t="s">
        <v>10045</v>
      </c>
      <c r="I201">
        <v>199</v>
      </c>
      <c r="J201" t="s">
        <v>10196</v>
      </c>
    </row>
    <row r="202" spans="1:10" x14ac:dyDescent="0.2">
      <c r="A202" t="s">
        <v>10046</v>
      </c>
      <c r="I202">
        <v>200</v>
      </c>
      <c r="J202" t="s">
        <v>10197</v>
      </c>
    </row>
    <row r="203" spans="1:10" x14ac:dyDescent="0.2">
      <c r="A203" t="s">
        <v>11263</v>
      </c>
      <c r="I203">
        <v>201</v>
      </c>
      <c r="J203" t="s">
        <v>10198</v>
      </c>
    </row>
    <row r="204" spans="1:10" x14ac:dyDescent="0.2">
      <c r="A204" t="s">
        <v>11264</v>
      </c>
      <c r="I204">
        <v>202</v>
      </c>
      <c r="J204" t="s">
        <v>8075</v>
      </c>
    </row>
    <row r="205" spans="1:10" x14ac:dyDescent="0.2">
      <c r="A205" t="s">
        <v>11265</v>
      </c>
      <c r="I205">
        <v>203</v>
      </c>
      <c r="J205" t="s">
        <v>3718</v>
      </c>
    </row>
    <row r="206" spans="1:10" x14ac:dyDescent="0.2">
      <c r="A206" t="s">
        <v>11266</v>
      </c>
      <c r="I206">
        <v>204</v>
      </c>
      <c r="J206" t="s">
        <v>10199</v>
      </c>
    </row>
    <row r="207" spans="1:10" x14ac:dyDescent="0.2">
      <c r="A207" t="s">
        <v>11267</v>
      </c>
      <c r="I207">
        <v>205</v>
      </c>
      <c r="J207" t="s">
        <v>10200</v>
      </c>
    </row>
    <row r="208" spans="1:10" x14ac:dyDescent="0.2">
      <c r="A208" t="s">
        <v>11268</v>
      </c>
      <c r="I208">
        <v>206</v>
      </c>
      <c r="J208" t="s">
        <v>10201</v>
      </c>
    </row>
    <row r="209" spans="1:10" x14ac:dyDescent="0.2">
      <c r="A209" t="s">
        <v>11269</v>
      </c>
      <c r="I209">
        <v>207</v>
      </c>
      <c r="J209" t="s">
        <v>3721</v>
      </c>
    </row>
    <row r="210" spans="1:10" x14ac:dyDescent="0.2">
      <c r="A210" t="s">
        <v>11270</v>
      </c>
      <c r="I210">
        <v>208</v>
      </c>
      <c r="J210" t="s">
        <v>3722</v>
      </c>
    </row>
    <row r="211" spans="1:10" x14ac:dyDescent="0.2">
      <c r="A211" t="s">
        <v>11271</v>
      </c>
      <c r="I211">
        <v>209</v>
      </c>
      <c r="J211" t="s">
        <v>10202</v>
      </c>
    </row>
    <row r="212" spans="1:10" x14ac:dyDescent="0.2">
      <c r="A212" t="s">
        <v>11272</v>
      </c>
      <c r="I212">
        <v>210</v>
      </c>
      <c r="J212" t="s">
        <v>10203</v>
      </c>
    </row>
    <row r="213" spans="1:10" x14ac:dyDescent="0.2">
      <c r="A213" t="s">
        <v>11273</v>
      </c>
      <c r="I213">
        <v>211</v>
      </c>
      <c r="J213" t="s">
        <v>3781</v>
      </c>
    </row>
    <row r="214" spans="1:10" x14ac:dyDescent="0.2">
      <c r="A214" t="s">
        <v>11274</v>
      </c>
      <c r="I214">
        <v>212</v>
      </c>
      <c r="J214" t="s">
        <v>10204</v>
      </c>
    </row>
    <row r="215" spans="1:10" x14ac:dyDescent="0.2">
      <c r="A215" t="s">
        <v>11275</v>
      </c>
      <c r="I215">
        <v>213</v>
      </c>
      <c r="J215" t="s">
        <v>10205</v>
      </c>
    </row>
    <row r="216" spans="1:10" x14ac:dyDescent="0.2">
      <c r="A216" t="s">
        <v>11276</v>
      </c>
      <c r="I216">
        <v>214</v>
      </c>
      <c r="J216" t="s">
        <v>10206</v>
      </c>
    </row>
    <row r="217" spans="1:10" x14ac:dyDescent="0.2">
      <c r="A217" t="s">
        <v>11277</v>
      </c>
      <c r="I217">
        <v>215</v>
      </c>
      <c r="J217" t="s">
        <v>10207</v>
      </c>
    </row>
    <row r="218" spans="1:10" x14ac:dyDescent="0.2">
      <c r="A218" t="s">
        <v>11278</v>
      </c>
      <c r="I218">
        <v>216</v>
      </c>
      <c r="J218" t="s">
        <v>10208</v>
      </c>
    </row>
    <row r="219" spans="1:10" x14ac:dyDescent="0.2">
      <c r="A219" t="s">
        <v>11279</v>
      </c>
      <c r="I219">
        <v>217</v>
      </c>
      <c r="J219" t="s">
        <v>10209</v>
      </c>
    </row>
    <row r="220" spans="1:10" x14ac:dyDescent="0.2">
      <c r="A220" t="s">
        <v>11280</v>
      </c>
      <c r="I220">
        <v>218</v>
      </c>
      <c r="J220" t="s">
        <v>10210</v>
      </c>
    </row>
    <row r="221" spans="1:10" x14ac:dyDescent="0.2">
      <c r="A221" t="s">
        <v>11281</v>
      </c>
      <c r="I221">
        <v>219</v>
      </c>
      <c r="J221" t="s">
        <v>10211</v>
      </c>
    </row>
    <row r="222" spans="1:10" x14ac:dyDescent="0.2">
      <c r="A222" t="s">
        <v>11282</v>
      </c>
      <c r="I222">
        <v>220</v>
      </c>
      <c r="J222" t="s">
        <v>10212</v>
      </c>
    </row>
    <row r="223" spans="1:10" x14ac:dyDescent="0.2">
      <c r="A223" t="s">
        <v>11283</v>
      </c>
      <c r="I223">
        <v>221</v>
      </c>
      <c r="J223" t="s">
        <v>10213</v>
      </c>
    </row>
    <row r="224" spans="1:10" x14ac:dyDescent="0.2">
      <c r="A224" t="s">
        <v>11284</v>
      </c>
      <c r="I224">
        <v>222</v>
      </c>
      <c r="J224" t="s">
        <v>8034</v>
      </c>
    </row>
    <row r="225" spans="1:10" x14ac:dyDescent="0.2">
      <c r="A225" t="s">
        <v>11285</v>
      </c>
      <c r="I225">
        <v>223</v>
      </c>
      <c r="J225" t="s">
        <v>10214</v>
      </c>
    </row>
    <row r="226" spans="1:10" x14ac:dyDescent="0.2">
      <c r="A226" t="s">
        <v>11286</v>
      </c>
      <c r="I226">
        <v>224</v>
      </c>
      <c r="J226" t="s">
        <v>10215</v>
      </c>
    </row>
    <row r="227" spans="1:10" x14ac:dyDescent="0.2">
      <c r="A227" t="s">
        <v>11287</v>
      </c>
      <c r="I227">
        <v>225</v>
      </c>
      <c r="J227" t="s">
        <v>10216</v>
      </c>
    </row>
    <row r="228" spans="1:10" x14ac:dyDescent="0.2">
      <c r="A228" t="s">
        <v>11288</v>
      </c>
      <c r="I228">
        <v>226</v>
      </c>
      <c r="J228" t="s">
        <v>10217</v>
      </c>
    </row>
    <row r="229" spans="1:10" x14ac:dyDescent="0.2">
      <c r="A229" t="s">
        <v>11289</v>
      </c>
      <c r="I229">
        <v>227</v>
      </c>
      <c r="J229" t="s">
        <v>10218</v>
      </c>
    </row>
    <row r="230" spans="1:10" x14ac:dyDescent="0.2">
      <c r="A230" t="s">
        <v>11290</v>
      </c>
      <c r="I230">
        <v>228</v>
      </c>
      <c r="J230" t="s">
        <v>10219</v>
      </c>
    </row>
    <row r="231" spans="1:10" x14ac:dyDescent="0.2">
      <c r="A231" t="s">
        <v>11291</v>
      </c>
      <c r="I231">
        <v>229</v>
      </c>
      <c r="J231" t="s">
        <v>10220</v>
      </c>
    </row>
    <row r="232" spans="1:10" x14ac:dyDescent="0.2">
      <c r="A232" t="s">
        <v>11292</v>
      </c>
      <c r="I232">
        <v>230</v>
      </c>
      <c r="J232" t="s">
        <v>10221</v>
      </c>
    </row>
    <row r="233" spans="1:10" x14ac:dyDescent="0.2">
      <c r="A233" t="s">
        <v>11293</v>
      </c>
      <c r="I233">
        <v>231</v>
      </c>
      <c r="J233" t="s">
        <v>10222</v>
      </c>
    </row>
    <row r="234" spans="1:10" x14ac:dyDescent="0.2">
      <c r="A234" t="s">
        <v>11294</v>
      </c>
      <c r="I234">
        <v>232</v>
      </c>
      <c r="J234" t="s">
        <v>10223</v>
      </c>
    </row>
    <row r="235" spans="1:10" x14ac:dyDescent="0.2">
      <c r="A235" t="s">
        <v>11295</v>
      </c>
      <c r="I235">
        <v>233</v>
      </c>
      <c r="J235" t="s">
        <v>10224</v>
      </c>
    </row>
    <row r="236" spans="1:10" x14ac:dyDescent="0.2">
      <c r="A236" t="s">
        <v>11296</v>
      </c>
      <c r="I236">
        <v>234</v>
      </c>
      <c r="J236" t="s">
        <v>8032</v>
      </c>
    </row>
    <row r="237" spans="1:10" x14ac:dyDescent="0.2">
      <c r="A237" t="s">
        <v>11297</v>
      </c>
      <c r="I237">
        <v>235</v>
      </c>
      <c r="J237" t="s">
        <v>10225</v>
      </c>
    </row>
    <row r="238" spans="1:10" x14ac:dyDescent="0.2">
      <c r="A238" t="s">
        <v>11298</v>
      </c>
      <c r="I238">
        <v>236</v>
      </c>
      <c r="J238" t="s">
        <v>10226</v>
      </c>
    </row>
    <row r="239" spans="1:10" x14ac:dyDescent="0.2">
      <c r="A239" t="s">
        <v>11299</v>
      </c>
      <c r="I239">
        <v>237</v>
      </c>
      <c r="J239" t="s">
        <v>10227</v>
      </c>
    </row>
    <row r="240" spans="1:10" x14ac:dyDescent="0.2">
      <c r="A240" t="s">
        <v>11300</v>
      </c>
      <c r="I240">
        <v>238</v>
      </c>
      <c r="J240" t="s">
        <v>10228</v>
      </c>
    </row>
    <row r="241" spans="1:10" x14ac:dyDescent="0.2">
      <c r="A241" t="s">
        <v>11301</v>
      </c>
      <c r="I241">
        <v>239</v>
      </c>
      <c r="J241" t="s">
        <v>10229</v>
      </c>
    </row>
    <row r="242" spans="1:10" x14ac:dyDescent="0.2">
      <c r="A242" t="s">
        <v>11302</v>
      </c>
      <c r="I242">
        <v>240</v>
      </c>
      <c r="J242" t="s">
        <v>8033</v>
      </c>
    </row>
    <row r="243" spans="1:10" x14ac:dyDescent="0.2">
      <c r="A243" t="s">
        <v>11303</v>
      </c>
      <c r="I243">
        <v>241</v>
      </c>
      <c r="J243" t="s">
        <v>10230</v>
      </c>
    </row>
    <row r="244" spans="1:10" x14ac:dyDescent="0.2">
      <c r="A244" t="s">
        <v>11304</v>
      </c>
      <c r="I244">
        <v>242</v>
      </c>
      <c r="J244" t="s">
        <v>10231</v>
      </c>
    </row>
    <row r="245" spans="1:10" x14ac:dyDescent="0.2">
      <c r="A245" t="s">
        <v>11305</v>
      </c>
      <c r="I245">
        <v>243</v>
      </c>
      <c r="J245" t="s">
        <v>10232</v>
      </c>
    </row>
    <row r="246" spans="1:10" x14ac:dyDescent="0.2">
      <c r="A246" t="s">
        <v>11306</v>
      </c>
      <c r="I246">
        <v>244</v>
      </c>
      <c r="J246" t="s">
        <v>10233</v>
      </c>
    </row>
    <row r="247" spans="1:10" x14ac:dyDescent="0.2">
      <c r="A247" t="s">
        <v>11307</v>
      </c>
      <c r="I247">
        <v>245</v>
      </c>
      <c r="J247" t="s">
        <v>10234</v>
      </c>
    </row>
    <row r="248" spans="1:10" x14ac:dyDescent="0.2">
      <c r="A248" t="s">
        <v>11308</v>
      </c>
      <c r="I248">
        <v>246</v>
      </c>
      <c r="J248" t="s">
        <v>10235</v>
      </c>
    </row>
    <row r="249" spans="1:10" x14ac:dyDescent="0.2">
      <c r="A249" t="s">
        <v>11309</v>
      </c>
      <c r="I249">
        <v>247</v>
      </c>
      <c r="J249" t="s">
        <v>10236</v>
      </c>
    </row>
    <row r="250" spans="1:10" x14ac:dyDescent="0.2">
      <c r="A250" t="s">
        <v>11310</v>
      </c>
      <c r="I250">
        <v>248</v>
      </c>
      <c r="J250" t="s">
        <v>10237</v>
      </c>
    </row>
    <row r="251" spans="1:10" x14ac:dyDescent="0.2">
      <c r="A251" t="s">
        <v>11311</v>
      </c>
      <c r="I251">
        <v>249</v>
      </c>
      <c r="J251" t="s">
        <v>10238</v>
      </c>
    </row>
    <row r="252" spans="1:10" x14ac:dyDescent="0.2">
      <c r="A252" t="s">
        <v>11312</v>
      </c>
      <c r="I252">
        <v>250</v>
      </c>
      <c r="J252" t="s">
        <v>10239</v>
      </c>
    </row>
    <row r="253" spans="1:10" x14ac:dyDescent="0.2">
      <c r="A253" t="s">
        <v>11313</v>
      </c>
      <c r="I253">
        <v>251</v>
      </c>
      <c r="J253" t="s">
        <v>10240</v>
      </c>
    </row>
    <row r="254" spans="1:10" x14ac:dyDescent="0.2">
      <c r="A254" t="s">
        <v>11314</v>
      </c>
      <c r="I254">
        <v>252</v>
      </c>
      <c r="J254" t="s">
        <v>10241</v>
      </c>
    </row>
    <row r="255" spans="1:10" x14ac:dyDescent="0.2">
      <c r="A255" t="s">
        <v>11315</v>
      </c>
      <c r="I255">
        <v>253</v>
      </c>
      <c r="J255" t="s">
        <v>10242</v>
      </c>
    </row>
    <row r="256" spans="1:10" x14ac:dyDescent="0.2">
      <c r="A256" t="s">
        <v>11316</v>
      </c>
      <c r="I256">
        <v>254</v>
      </c>
      <c r="J256" t="s">
        <v>10243</v>
      </c>
    </row>
    <row r="257" spans="1:10" x14ac:dyDescent="0.2">
      <c r="A257" t="s">
        <v>11317</v>
      </c>
      <c r="I257">
        <v>255</v>
      </c>
      <c r="J257" t="s">
        <v>10244</v>
      </c>
    </row>
    <row r="258" spans="1:10" x14ac:dyDescent="0.2">
      <c r="A258" t="s">
        <v>11318</v>
      </c>
      <c r="I258">
        <v>256</v>
      </c>
      <c r="J258" t="s">
        <v>10245</v>
      </c>
    </row>
    <row r="259" spans="1:10" x14ac:dyDescent="0.2">
      <c r="A259" t="s">
        <v>11319</v>
      </c>
      <c r="I259">
        <v>257</v>
      </c>
      <c r="J259" t="s">
        <v>10246</v>
      </c>
    </row>
    <row r="260" spans="1:10" x14ac:dyDescent="0.2">
      <c r="A260" t="s">
        <v>11320</v>
      </c>
      <c r="I260">
        <v>258</v>
      </c>
      <c r="J260" t="s">
        <v>10247</v>
      </c>
    </row>
    <row r="261" spans="1:10" x14ac:dyDescent="0.2">
      <c r="A261" t="s">
        <v>11321</v>
      </c>
      <c r="I261">
        <v>259</v>
      </c>
      <c r="J261" t="s">
        <v>10248</v>
      </c>
    </row>
    <row r="262" spans="1:10" x14ac:dyDescent="0.2">
      <c r="A262" t="s">
        <v>11322</v>
      </c>
      <c r="I262">
        <v>260</v>
      </c>
      <c r="J262" t="s">
        <v>10249</v>
      </c>
    </row>
    <row r="263" spans="1:10" x14ac:dyDescent="0.2">
      <c r="A263" t="s">
        <v>11323</v>
      </c>
      <c r="I263">
        <v>261</v>
      </c>
      <c r="J263" t="s">
        <v>10250</v>
      </c>
    </row>
    <row r="264" spans="1:10" x14ac:dyDescent="0.2">
      <c r="A264" t="s">
        <v>11324</v>
      </c>
      <c r="I264">
        <v>262</v>
      </c>
      <c r="J264" t="s">
        <v>10251</v>
      </c>
    </row>
    <row r="265" spans="1:10" x14ac:dyDescent="0.2">
      <c r="A265" t="s">
        <v>11325</v>
      </c>
      <c r="I265">
        <v>263</v>
      </c>
      <c r="J265" t="s">
        <v>10252</v>
      </c>
    </row>
    <row r="266" spans="1:10" x14ac:dyDescent="0.2">
      <c r="A266" t="s">
        <v>11326</v>
      </c>
      <c r="I266">
        <v>264</v>
      </c>
      <c r="J266" t="s">
        <v>10253</v>
      </c>
    </row>
    <row r="267" spans="1:10" x14ac:dyDescent="0.2">
      <c r="A267" t="s">
        <v>11327</v>
      </c>
      <c r="I267">
        <v>265</v>
      </c>
      <c r="J267" t="s">
        <v>10254</v>
      </c>
    </row>
    <row r="268" spans="1:10" x14ac:dyDescent="0.2">
      <c r="A268" t="s">
        <v>11328</v>
      </c>
      <c r="I268">
        <v>266</v>
      </c>
      <c r="J268" t="s">
        <v>10255</v>
      </c>
    </row>
    <row r="269" spans="1:10" x14ac:dyDescent="0.2">
      <c r="A269" t="s">
        <v>11329</v>
      </c>
      <c r="I269">
        <v>267</v>
      </c>
      <c r="J269" t="s">
        <v>10256</v>
      </c>
    </row>
    <row r="270" spans="1:10" x14ac:dyDescent="0.2">
      <c r="A270" t="s">
        <v>11330</v>
      </c>
      <c r="I270">
        <v>268</v>
      </c>
      <c r="J270" t="s">
        <v>10257</v>
      </c>
    </row>
    <row r="271" spans="1:10" x14ac:dyDescent="0.2">
      <c r="A271" t="s">
        <v>11331</v>
      </c>
      <c r="I271">
        <v>269</v>
      </c>
      <c r="J271" t="s">
        <v>10258</v>
      </c>
    </row>
    <row r="272" spans="1:10" x14ac:dyDescent="0.2">
      <c r="A272" t="s">
        <v>11332</v>
      </c>
      <c r="I272">
        <v>270</v>
      </c>
      <c r="J272" t="s">
        <v>10259</v>
      </c>
    </row>
    <row r="273" spans="1:10" x14ac:dyDescent="0.2">
      <c r="A273" t="s">
        <v>11333</v>
      </c>
      <c r="I273">
        <v>271</v>
      </c>
      <c r="J273" t="s">
        <v>10260</v>
      </c>
    </row>
    <row r="274" spans="1:10" x14ac:dyDescent="0.2">
      <c r="A274" t="s">
        <v>11334</v>
      </c>
      <c r="I274">
        <v>272</v>
      </c>
      <c r="J274" t="s">
        <v>10261</v>
      </c>
    </row>
    <row r="275" spans="1:10" x14ac:dyDescent="0.2">
      <c r="A275" t="s">
        <v>11335</v>
      </c>
      <c r="I275">
        <v>273</v>
      </c>
      <c r="J275" t="s">
        <v>10262</v>
      </c>
    </row>
    <row r="276" spans="1:10" x14ac:dyDescent="0.2">
      <c r="A276" t="s">
        <v>11336</v>
      </c>
      <c r="I276">
        <v>274</v>
      </c>
      <c r="J276" t="s">
        <v>10263</v>
      </c>
    </row>
    <row r="277" spans="1:10" x14ac:dyDescent="0.2">
      <c r="A277" t="s">
        <v>11337</v>
      </c>
      <c r="I277">
        <v>275</v>
      </c>
      <c r="J277" t="s">
        <v>10264</v>
      </c>
    </row>
    <row r="278" spans="1:10" x14ac:dyDescent="0.2">
      <c r="A278" t="s">
        <v>11338</v>
      </c>
      <c r="I278">
        <v>276</v>
      </c>
      <c r="J278" t="s">
        <v>10265</v>
      </c>
    </row>
    <row r="279" spans="1:10" x14ac:dyDescent="0.2">
      <c r="A279" t="s">
        <v>11339</v>
      </c>
      <c r="I279">
        <v>277</v>
      </c>
      <c r="J279" t="s">
        <v>10266</v>
      </c>
    </row>
    <row r="280" spans="1:10" x14ac:dyDescent="0.2">
      <c r="A280" t="s">
        <v>11340</v>
      </c>
      <c r="I280">
        <v>278</v>
      </c>
      <c r="J280" t="s">
        <v>10267</v>
      </c>
    </row>
    <row r="281" spans="1:10" x14ac:dyDescent="0.2">
      <c r="A281" t="s">
        <v>11341</v>
      </c>
      <c r="I281">
        <v>279</v>
      </c>
      <c r="J281" t="s">
        <v>10268</v>
      </c>
    </row>
    <row r="282" spans="1:10" x14ac:dyDescent="0.2">
      <c r="A282" t="s">
        <v>11342</v>
      </c>
      <c r="I282">
        <v>280</v>
      </c>
      <c r="J282" t="s">
        <v>10269</v>
      </c>
    </row>
    <row r="283" spans="1:10" x14ac:dyDescent="0.2">
      <c r="A283" t="s">
        <v>11343</v>
      </c>
      <c r="I283">
        <v>281</v>
      </c>
      <c r="J283" t="s">
        <v>10270</v>
      </c>
    </row>
    <row r="284" spans="1:10" x14ac:dyDescent="0.2">
      <c r="A284" t="s">
        <v>11344</v>
      </c>
      <c r="I284">
        <v>282</v>
      </c>
      <c r="J284" t="s">
        <v>10271</v>
      </c>
    </row>
    <row r="285" spans="1:10" x14ac:dyDescent="0.2">
      <c r="A285" t="s">
        <v>11345</v>
      </c>
      <c r="I285">
        <v>283</v>
      </c>
      <c r="J285" t="s">
        <v>10272</v>
      </c>
    </row>
    <row r="286" spans="1:10" x14ac:dyDescent="0.2">
      <c r="A286" t="s">
        <v>11346</v>
      </c>
      <c r="I286">
        <v>284</v>
      </c>
      <c r="J286" t="s">
        <v>10273</v>
      </c>
    </row>
    <row r="287" spans="1:10" x14ac:dyDescent="0.2">
      <c r="A287" t="s">
        <v>11347</v>
      </c>
      <c r="I287">
        <v>285</v>
      </c>
      <c r="J287" t="s">
        <v>10274</v>
      </c>
    </row>
    <row r="288" spans="1:10" x14ac:dyDescent="0.2">
      <c r="A288" t="s">
        <v>11348</v>
      </c>
      <c r="I288">
        <v>286</v>
      </c>
      <c r="J288" t="s">
        <v>10275</v>
      </c>
    </row>
    <row r="289" spans="1:10" x14ac:dyDescent="0.2">
      <c r="A289" t="s">
        <v>11349</v>
      </c>
      <c r="I289">
        <v>287</v>
      </c>
      <c r="J289" t="s">
        <v>10276</v>
      </c>
    </row>
    <row r="290" spans="1:10" x14ac:dyDescent="0.2">
      <c r="A290" t="s">
        <v>11350</v>
      </c>
      <c r="I290">
        <v>389</v>
      </c>
      <c r="J290" t="s">
        <v>8042</v>
      </c>
    </row>
    <row r="291" spans="1:10" x14ac:dyDescent="0.2">
      <c r="A291" t="s">
        <v>11351</v>
      </c>
      <c r="I291">
        <v>390</v>
      </c>
      <c r="J291" t="s">
        <v>8148</v>
      </c>
    </row>
    <row r="292" spans="1:10" x14ac:dyDescent="0.2">
      <c r="A292" t="s">
        <v>11352</v>
      </c>
      <c r="I292">
        <v>391</v>
      </c>
      <c r="J292" t="s">
        <v>8135</v>
      </c>
    </row>
    <row r="293" spans="1:10" x14ac:dyDescent="0.2">
      <c r="A293" t="s">
        <v>11353</v>
      </c>
      <c r="I293">
        <v>392</v>
      </c>
      <c r="J293" t="s">
        <v>8027</v>
      </c>
    </row>
    <row r="294" spans="1:10" x14ac:dyDescent="0.2">
      <c r="A294" t="s">
        <v>11354</v>
      </c>
      <c r="I294">
        <v>393</v>
      </c>
      <c r="J294" t="s">
        <v>8029</v>
      </c>
    </row>
    <row r="295" spans="1:10" x14ac:dyDescent="0.2">
      <c r="A295" t="s">
        <v>11355</v>
      </c>
      <c r="I295">
        <v>394</v>
      </c>
      <c r="J295" t="s">
        <v>8104</v>
      </c>
    </row>
    <row r="296" spans="1:10" x14ac:dyDescent="0.2">
      <c r="A296" t="s">
        <v>11356</v>
      </c>
      <c r="I296">
        <v>395</v>
      </c>
      <c r="J296" t="s">
        <v>8112</v>
      </c>
    </row>
    <row r="297" spans="1:10" x14ac:dyDescent="0.2">
      <c r="A297" t="s">
        <v>11357</v>
      </c>
      <c r="I297">
        <v>396</v>
      </c>
      <c r="J297" t="s">
        <v>8123</v>
      </c>
    </row>
    <row r="298" spans="1:10" x14ac:dyDescent="0.2">
      <c r="A298" t="s">
        <v>11358</v>
      </c>
      <c r="I298">
        <v>397</v>
      </c>
      <c r="J298" t="s">
        <v>8031</v>
      </c>
    </row>
    <row r="299" spans="1:10" x14ac:dyDescent="0.2">
      <c r="A299" t="s">
        <v>11359</v>
      </c>
      <c r="I299">
        <v>398</v>
      </c>
      <c r="J299" t="s">
        <v>8113</v>
      </c>
    </row>
    <row r="300" spans="1:10" x14ac:dyDescent="0.2">
      <c r="A300" t="s">
        <v>11360</v>
      </c>
      <c r="I300">
        <v>399</v>
      </c>
      <c r="J300" t="s">
        <v>10277</v>
      </c>
    </row>
    <row r="301" spans="1:10" x14ac:dyDescent="0.2">
      <c r="A301" t="s">
        <v>11361</v>
      </c>
      <c r="I301">
        <v>400</v>
      </c>
      <c r="J301" t="s">
        <v>10278</v>
      </c>
    </row>
    <row r="302" spans="1:10" x14ac:dyDescent="0.2">
      <c r="A302" t="s">
        <v>11362</v>
      </c>
      <c r="I302">
        <v>401</v>
      </c>
      <c r="J302" t="s">
        <v>10279</v>
      </c>
    </row>
    <row r="303" spans="1:10" x14ac:dyDescent="0.2">
      <c r="A303" t="s">
        <v>10047</v>
      </c>
      <c r="I303">
        <v>402</v>
      </c>
      <c r="J303" t="s">
        <v>10280</v>
      </c>
    </row>
    <row r="304" spans="1:10" x14ac:dyDescent="0.2">
      <c r="A304" t="s">
        <v>10048</v>
      </c>
      <c r="I304">
        <v>403</v>
      </c>
      <c r="J304" t="s">
        <v>10281</v>
      </c>
    </row>
    <row r="305" spans="1:10" x14ac:dyDescent="0.2">
      <c r="A305" t="s">
        <v>10049</v>
      </c>
      <c r="I305">
        <v>404</v>
      </c>
      <c r="J305" t="s">
        <v>10282</v>
      </c>
    </row>
    <row r="306" spans="1:10" x14ac:dyDescent="0.2">
      <c r="A306" t="s">
        <v>10050</v>
      </c>
      <c r="I306">
        <v>405</v>
      </c>
      <c r="J306" t="s">
        <v>10283</v>
      </c>
    </row>
    <row r="307" spans="1:10" x14ac:dyDescent="0.2">
      <c r="A307" t="s">
        <v>10051</v>
      </c>
      <c r="I307">
        <v>406</v>
      </c>
      <c r="J307" t="s">
        <v>10284</v>
      </c>
    </row>
    <row r="308" spans="1:10" x14ac:dyDescent="0.2">
      <c r="A308" t="s">
        <v>10052</v>
      </c>
      <c r="I308">
        <v>407</v>
      </c>
      <c r="J308" t="s">
        <v>10285</v>
      </c>
    </row>
    <row r="309" spans="1:10" x14ac:dyDescent="0.2">
      <c r="A309" t="s">
        <v>10053</v>
      </c>
      <c r="I309">
        <v>408</v>
      </c>
      <c r="J309" t="s">
        <v>10286</v>
      </c>
    </row>
    <row r="310" spans="1:10" x14ac:dyDescent="0.2">
      <c r="A310" t="s">
        <v>10054</v>
      </c>
      <c r="I310">
        <v>409</v>
      </c>
      <c r="J310" t="s">
        <v>10287</v>
      </c>
    </row>
    <row r="311" spans="1:10" x14ac:dyDescent="0.2">
      <c r="A311" t="s">
        <v>10055</v>
      </c>
      <c r="I311">
        <v>410</v>
      </c>
      <c r="J311" t="s">
        <v>10288</v>
      </c>
    </row>
    <row r="312" spans="1:10" x14ac:dyDescent="0.2">
      <c r="A312" t="s">
        <v>10056</v>
      </c>
      <c r="I312">
        <v>411</v>
      </c>
      <c r="J312" t="s">
        <v>10289</v>
      </c>
    </row>
    <row r="313" spans="1:10" x14ac:dyDescent="0.2">
      <c r="I313">
        <v>412</v>
      </c>
      <c r="J313" t="s">
        <v>10290</v>
      </c>
    </row>
    <row r="314" spans="1:10" x14ac:dyDescent="0.2">
      <c r="I314">
        <v>413</v>
      </c>
      <c r="J314" t="s">
        <v>10291</v>
      </c>
    </row>
    <row r="315" spans="1:10" x14ac:dyDescent="0.2">
      <c r="I315">
        <v>414</v>
      </c>
      <c r="J315" t="s">
        <v>10292</v>
      </c>
    </row>
    <row r="316" spans="1:10" x14ac:dyDescent="0.2">
      <c r="I316">
        <v>415</v>
      </c>
      <c r="J316" t="s">
        <v>10293</v>
      </c>
    </row>
    <row r="317" spans="1:10" x14ac:dyDescent="0.2">
      <c r="I317">
        <v>416</v>
      </c>
      <c r="J317" t="s">
        <v>10294</v>
      </c>
    </row>
    <row r="318" spans="1:10" x14ac:dyDescent="0.2">
      <c r="I318">
        <v>417</v>
      </c>
      <c r="J318" t="s">
        <v>10295</v>
      </c>
    </row>
    <row r="319" spans="1:10" x14ac:dyDescent="0.2">
      <c r="I319">
        <v>418</v>
      </c>
      <c r="J319" t="s">
        <v>10296</v>
      </c>
    </row>
    <row r="320" spans="1:10" x14ac:dyDescent="0.2">
      <c r="I320">
        <v>419</v>
      </c>
      <c r="J320" t="s">
        <v>10297</v>
      </c>
    </row>
    <row r="321" spans="9:10" x14ac:dyDescent="0.2">
      <c r="I321">
        <v>420</v>
      </c>
      <c r="J321" t="s">
        <v>10298</v>
      </c>
    </row>
    <row r="322" spans="9:10" x14ac:dyDescent="0.2">
      <c r="I322">
        <v>421</v>
      </c>
      <c r="J322" t="s">
        <v>10299</v>
      </c>
    </row>
    <row r="323" spans="9:10" x14ac:dyDescent="0.2">
      <c r="I323">
        <v>422</v>
      </c>
      <c r="J323" t="s">
        <v>10300</v>
      </c>
    </row>
    <row r="324" spans="9:10" x14ac:dyDescent="0.2">
      <c r="I324">
        <v>423</v>
      </c>
      <c r="J324" t="s">
        <v>10301</v>
      </c>
    </row>
    <row r="325" spans="9:10" x14ac:dyDescent="0.2">
      <c r="I325">
        <v>424</v>
      </c>
      <c r="J325" t="s">
        <v>8156</v>
      </c>
    </row>
    <row r="326" spans="9:10" x14ac:dyDescent="0.2">
      <c r="I326">
        <v>425</v>
      </c>
      <c r="J326" t="s">
        <v>8130</v>
      </c>
    </row>
    <row r="327" spans="9:10" x14ac:dyDescent="0.2">
      <c r="I327">
        <v>426</v>
      </c>
      <c r="J327" t="s">
        <v>8213</v>
      </c>
    </row>
    <row r="328" spans="9:10" x14ac:dyDescent="0.2">
      <c r="I328">
        <v>427</v>
      </c>
      <c r="J328" t="s">
        <v>8239</v>
      </c>
    </row>
    <row r="329" spans="9:10" x14ac:dyDescent="0.2">
      <c r="I329">
        <v>428</v>
      </c>
      <c r="J329" t="s">
        <v>8203</v>
      </c>
    </row>
    <row r="330" spans="9:10" x14ac:dyDescent="0.2">
      <c r="I330">
        <v>429</v>
      </c>
      <c r="J330" t="s">
        <v>8218</v>
      </c>
    </row>
    <row r="331" spans="9:10" x14ac:dyDescent="0.2">
      <c r="I331">
        <v>430</v>
      </c>
      <c r="J331" t="s">
        <v>8145</v>
      </c>
    </row>
    <row r="332" spans="9:10" x14ac:dyDescent="0.2">
      <c r="I332">
        <v>431</v>
      </c>
      <c r="J332" t="s">
        <v>8079</v>
      </c>
    </row>
    <row r="333" spans="9:10" x14ac:dyDescent="0.2">
      <c r="I333">
        <v>432</v>
      </c>
      <c r="J333" t="s">
        <v>8118</v>
      </c>
    </row>
    <row r="334" spans="9:10" x14ac:dyDescent="0.2">
      <c r="I334">
        <v>433</v>
      </c>
      <c r="J334" t="s">
        <v>8064</v>
      </c>
    </row>
    <row r="335" spans="9:10" x14ac:dyDescent="0.2">
      <c r="I335">
        <v>434</v>
      </c>
      <c r="J335" t="s">
        <v>8166</v>
      </c>
    </row>
    <row r="336" spans="9:10" x14ac:dyDescent="0.2">
      <c r="I336">
        <v>435</v>
      </c>
      <c r="J336" t="s">
        <v>8141</v>
      </c>
    </row>
    <row r="337" spans="9:10" x14ac:dyDescent="0.2">
      <c r="I337">
        <v>436</v>
      </c>
      <c r="J337" t="s">
        <v>8184</v>
      </c>
    </row>
    <row r="338" spans="9:10" x14ac:dyDescent="0.2">
      <c r="I338">
        <v>437</v>
      </c>
      <c r="J338" t="s">
        <v>8230</v>
      </c>
    </row>
    <row r="339" spans="9:10" x14ac:dyDescent="0.2">
      <c r="I339">
        <v>438</v>
      </c>
      <c r="J339" t="s">
        <v>8187</v>
      </c>
    </row>
    <row r="340" spans="9:10" x14ac:dyDescent="0.2">
      <c r="I340">
        <v>439</v>
      </c>
      <c r="J340" t="s">
        <v>8189</v>
      </c>
    </row>
    <row r="341" spans="9:10" x14ac:dyDescent="0.2">
      <c r="I341">
        <v>440</v>
      </c>
      <c r="J341" t="s">
        <v>8048</v>
      </c>
    </row>
    <row r="342" spans="9:10" x14ac:dyDescent="0.2">
      <c r="I342">
        <v>441</v>
      </c>
      <c r="J342" t="s">
        <v>10302</v>
      </c>
    </row>
    <row r="343" spans="9:10" x14ac:dyDescent="0.2">
      <c r="I343">
        <v>442</v>
      </c>
      <c r="J343" t="s">
        <v>10303</v>
      </c>
    </row>
    <row r="344" spans="9:10" x14ac:dyDescent="0.2">
      <c r="I344">
        <v>443</v>
      </c>
      <c r="J344" t="s">
        <v>10304</v>
      </c>
    </row>
    <row r="345" spans="9:10" x14ac:dyDescent="0.2">
      <c r="I345">
        <v>444</v>
      </c>
      <c r="J345" t="s">
        <v>10305</v>
      </c>
    </row>
    <row r="346" spans="9:10" x14ac:dyDescent="0.2">
      <c r="I346">
        <v>445</v>
      </c>
      <c r="J346" t="s">
        <v>10306</v>
      </c>
    </row>
    <row r="347" spans="9:10" x14ac:dyDescent="0.2">
      <c r="I347">
        <v>446</v>
      </c>
      <c r="J347" t="s">
        <v>10307</v>
      </c>
    </row>
    <row r="348" spans="9:10" x14ac:dyDescent="0.2">
      <c r="I348">
        <v>447</v>
      </c>
      <c r="J348" t="s">
        <v>10308</v>
      </c>
    </row>
    <row r="349" spans="9:10" x14ac:dyDescent="0.2">
      <c r="I349">
        <v>448</v>
      </c>
      <c r="J349" t="s">
        <v>10309</v>
      </c>
    </row>
    <row r="350" spans="9:10" x14ac:dyDescent="0.2">
      <c r="I350">
        <v>449</v>
      </c>
      <c r="J350" t="s">
        <v>10310</v>
      </c>
    </row>
    <row r="351" spans="9:10" x14ac:dyDescent="0.2">
      <c r="I351">
        <v>450</v>
      </c>
      <c r="J351" t="s">
        <v>10311</v>
      </c>
    </row>
    <row r="352" spans="9:10" x14ac:dyDescent="0.2">
      <c r="I352">
        <v>451</v>
      </c>
      <c r="J352" t="s">
        <v>10312</v>
      </c>
    </row>
    <row r="353" spans="9:10" x14ac:dyDescent="0.2">
      <c r="I353">
        <v>452</v>
      </c>
      <c r="J353" t="s">
        <v>10313</v>
      </c>
    </row>
    <row r="354" spans="9:10" x14ac:dyDescent="0.2">
      <c r="I354">
        <v>453</v>
      </c>
      <c r="J354" t="s">
        <v>10314</v>
      </c>
    </row>
    <row r="355" spans="9:10" x14ac:dyDescent="0.2">
      <c r="I355">
        <v>454</v>
      </c>
      <c r="J355" t="s">
        <v>10315</v>
      </c>
    </row>
    <row r="356" spans="9:10" x14ac:dyDescent="0.2">
      <c r="I356">
        <v>455</v>
      </c>
      <c r="J356" t="s">
        <v>10316</v>
      </c>
    </row>
    <row r="357" spans="9:10" x14ac:dyDescent="0.2">
      <c r="I357">
        <v>456</v>
      </c>
      <c r="J357" t="s">
        <v>10317</v>
      </c>
    </row>
    <row r="358" spans="9:10" x14ac:dyDescent="0.2">
      <c r="I358">
        <v>457</v>
      </c>
      <c r="J358" t="s">
        <v>10318</v>
      </c>
    </row>
    <row r="359" spans="9:10" x14ac:dyDescent="0.2">
      <c r="I359">
        <v>458</v>
      </c>
      <c r="J359" t="s">
        <v>10319</v>
      </c>
    </row>
    <row r="360" spans="9:10" x14ac:dyDescent="0.2">
      <c r="I360">
        <v>459</v>
      </c>
      <c r="J360" t="s">
        <v>10320</v>
      </c>
    </row>
    <row r="361" spans="9:10" x14ac:dyDescent="0.2">
      <c r="I361">
        <v>460</v>
      </c>
      <c r="J361" t="s">
        <v>10321</v>
      </c>
    </row>
    <row r="362" spans="9:10" x14ac:dyDescent="0.2">
      <c r="I362">
        <v>461</v>
      </c>
      <c r="J362" t="s">
        <v>10322</v>
      </c>
    </row>
    <row r="363" spans="9:10" x14ac:dyDescent="0.2">
      <c r="I363">
        <v>462</v>
      </c>
      <c r="J363" t="s">
        <v>10323</v>
      </c>
    </row>
    <row r="364" spans="9:10" x14ac:dyDescent="0.2">
      <c r="I364">
        <v>463</v>
      </c>
      <c r="J364" t="s">
        <v>10324</v>
      </c>
    </row>
    <row r="365" spans="9:10" x14ac:dyDescent="0.2">
      <c r="I365">
        <v>464</v>
      </c>
      <c r="J365" t="s">
        <v>10325</v>
      </c>
    </row>
    <row r="366" spans="9:10" x14ac:dyDescent="0.2">
      <c r="I366">
        <v>465</v>
      </c>
      <c r="J366" t="s">
        <v>10326</v>
      </c>
    </row>
    <row r="367" spans="9:10" x14ac:dyDescent="0.2">
      <c r="I367">
        <v>466</v>
      </c>
      <c r="J367" t="s">
        <v>10327</v>
      </c>
    </row>
    <row r="368" spans="9:10" x14ac:dyDescent="0.2">
      <c r="I368">
        <v>467</v>
      </c>
      <c r="J368" t="s">
        <v>10328</v>
      </c>
    </row>
    <row r="369" spans="9:10" x14ac:dyDescent="0.2">
      <c r="I369">
        <v>468</v>
      </c>
      <c r="J369" t="s">
        <v>10329</v>
      </c>
    </row>
    <row r="370" spans="9:10" x14ac:dyDescent="0.2">
      <c r="I370">
        <v>469</v>
      </c>
      <c r="J370" t="s">
        <v>10330</v>
      </c>
    </row>
    <row r="371" spans="9:10" x14ac:dyDescent="0.2">
      <c r="I371">
        <v>470</v>
      </c>
      <c r="J371" t="s">
        <v>10331</v>
      </c>
    </row>
    <row r="372" spans="9:10" x14ac:dyDescent="0.2">
      <c r="I372">
        <v>471</v>
      </c>
      <c r="J372" t="s">
        <v>10332</v>
      </c>
    </row>
    <row r="373" spans="9:10" x14ac:dyDescent="0.2">
      <c r="I373">
        <v>472</v>
      </c>
      <c r="J373" t="s">
        <v>10333</v>
      </c>
    </row>
    <row r="374" spans="9:10" x14ac:dyDescent="0.2">
      <c r="I374">
        <v>473</v>
      </c>
      <c r="J374" t="s">
        <v>10334</v>
      </c>
    </row>
    <row r="375" spans="9:10" x14ac:dyDescent="0.2">
      <c r="I375">
        <v>474</v>
      </c>
      <c r="J375" t="s">
        <v>10335</v>
      </c>
    </row>
    <row r="376" spans="9:10" x14ac:dyDescent="0.2">
      <c r="I376">
        <v>475</v>
      </c>
      <c r="J376" t="s">
        <v>10336</v>
      </c>
    </row>
    <row r="377" spans="9:10" x14ac:dyDescent="0.2">
      <c r="I377">
        <v>476</v>
      </c>
      <c r="J377" t="s">
        <v>10337</v>
      </c>
    </row>
    <row r="378" spans="9:10" x14ac:dyDescent="0.2">
      <c r="I378">
        <v>477</v>
      </c>
      <c r="J378" t="s">
        <v>10338</v>
      </c>
    </row>
    <row r="379" spans="9:10" x14ac:dyDescent="0.2">
      <c r="I379">
        <v>478</v>
      </c>
      <c r="J379" t="s">
        <v>10339</v>
      </c>
    </row>
    <row r="380" spans="9:10" x14ac:dyDescent="0.2">
      <c r="I380">
        <v>479</v>
      </c>
      <c r="J380" t="s">
        <v>10340</v>
      </c>
    </row>
    <row r="381" spans="9:10" x14ac:dyDescent="0.2">
      <c r="I381">
        <v>480</v>
      </c>
      <c r="J381" t="s">
        <v>10341</v>
      </c>
    </row>
    <row r="382" spans="9:10" x14ac:dyDescent="0.2">
      <c r="I382">
        <v>481</v>
      </c>
      <c r="J382" t="s">
        <v>10342</v>
      </c>
    </row>
    <row r="383" spans="9:10" x14ac:dyDescent="0.2">
      <c r="I383">
        <v>482</v>
      </c>
      <c r="J383" t="s">
        <v>10343</v>
      </c>
    </row>
    <row r="384" spans="9:10" x14ac:dyDescent="0.2">
      <c r="I384">
        <v>483</v>
      </c>
      <c r="J384" t="s">
        <v>10344</v>
      </c>
    </row>
    <row r="385" spans="9:10" x14ac:dyDescent="0.2">
      <c r="I385">
        <v>484</v>
      </c>
      <c r="J385" t="s">
        <v>10345</v>
      </c>
    </row>
    <row r="386" spans="9:10" x14ac:dyDescent="0.2">
      <c r="I386">
        <v>485</v>
      </c>
      <c r="J386" t="s">
        <v>10346</v>
      </c>
    </row>
    <row r="387" spans="9:10" x14ac:dyDescent="0.2">
      <c r="I387">
        <v>486</v>
      </c>
      <c r="J387" t="s">
        <v>10347</v>
      </c>
    </row>
    <row r="388" spans="9:10" x14ac:dyDescent="0.2">
      <c r="I388">
        <v>487</v>
      </c>
      <c r="J388" t="s">
        <v>10348</v>
      </c>
    </row>
    <row r="389" spans="9:10" x14ac:dyDescent="0.2">
      <c r="I389">
        <v>488</v>
      </c>
      <c r="J389" t="s">
        <v>10349</v>
      </c>
    </row>
    <row r="390" spans="9:10" x14ac:dyDescent="0.2">
      <c r="I390">
        <v>489</v>
      </c>
      <c r="J390" t="s">
        <v>10350</v>
      </c>
    </row>
    <row r="391" spans="9:10" x14ac:dyDescent="0.2">
      <c r="I391">
        <v>490</v>
      </c>
      <c r="J391" t="s">
        <v>10351</v>
      </c>
    </row>
    <row r="392" spans="9:10" x14ac:dyDescent="0.2">
      <c r="I392">
        <v>491</v>
      </c>
      <c r="J392" t="s">
        <v>10352</v>
      </c>
    </row>
    <row r="393" spans="9:10" x14ac:dyDescent="0.2">
      <c r="I393">
        <v>492</v>
      </c>
      <c r="J393" t="s">
        <v>10353</v>
      </c>
    </row>
    <row r="394" spans="9:10" x14ac:dyDescent="0.2">
      <c r="I394">
        <v>493</v>
      </c>
      <c r="J394" t="s">
        <v>10354</v>
      </c>
    </row>
    <row r="395" spans="9:10" x14ac:dyDescent="0.2">
      <c r="I395">
        <v>494</v>
      </c>
      <c r="J395" t="s">
        <v>10355</v>
      </c>
    </row>
    <row r="396" spans="9:10" x14ac:dyDescent="0.2">
      <c r="I396">
        <v>495</v>
      </c>
      <c r="J396" t="s">
        <v>10356</v>
      </c>
    </row>
    <row r="397" spans="9:10" x14ac:dyDescent="0.2">
      <c r="I397">
        <v>496</v>
      </c>
      <c r="J397" t="s">
        <v>10357</v>
      </c>
    </row>
    <row r="398" spans="9:10" x14ac:dyDescent="0.2">
      <c r="I398">
        <v>497</v>
      </c>
      <c r="J398" t="s">
        <v>10358</v>
      </c>
    </row>
    <row r="399" spans="9:10" x14ac:dyDescent="0.2">
      <c r="I399">
        <v>498</v>
      </c>
      <c r="J399" t="s">
        <v>10359</v>
      </c>
    </row>
    <row r="400" spans="9:10" x14ac:dyDescent="0.2">
      <c r="I400">
        <v>499</v>
      </c>
      <c r="J400" t="s">
        <v>10360</v>
      </c>
    </row>
    <row r="401" spans="9:10" x14ac:dyDescent="0.2">
      <c r="I401">
        <v>500</v>
      </c>
      <c r="J401" t="s">
        <v>10361</v>
      </c>
    </row>
    <row r="402" spans="9:10" x14ac:dyDescent="0.2">
      <c r="I402">
        <v>501</v>
      </c>
      <c r="J402" t="s">
        <v>10362</v>
      </c>
    </row>
    <row r="403" spans="9:10" x14ac:dyDescent="0.2">
      <c r="I403">
        <v>502</v>
      </c>
      <c r="J403" t="s">
        <v>10363</v>
      </c>
    </row>
    <row r="404" spans="9:10" x14ac:dyDescent="0.2">
      <c r="I404">
        <v>503</v>
      </c>
      <c r="J404" t="s">
        <v>10364</v>
      </c>
    </row>
    <row r="405" spans="9:10" x14ac:dyDescent="0.2">
      <c r="I405">
        <v>504</v>
      </c>
      <c r="J405" t="s">
        <v>10365</v>
      </c>
    </row>
    <row r="406" spans="9:10" x14ac:dyDescent="0.2">
      <c r="I406">
        <v>505</v>
      </c>
      <c r="J406" t="s">
        <v>10366</v>
      </c>
    </row>
    <row r="407" spans="9:10" x14ac:dyDescent="0.2">
      <c r="I407">
        <v>506</v>
      </c>
      <c r="J407" t="s">
        <v>10367</v>
      </c>
    </row>
    <row r="408" spans="9:10" x14ac:dyDescent="0.2">
      <c r="I408">
        <v>507</v>
      </c>
      <c r="J408" t="s">
        <v>10368</v>
      </c>
    </row>
    <row r="409" spans="9:10" x14ac:dyDescent="0.2">
      <c r="I409">
        <v>508</v>
      </c>
      <c r="J409" t="s">
        <v>10369</v>
      </c>
    </row>
    <row r="410" spans="9:10" x14ac:dyDescent="0.2">
      <c r="I410">
        <v>509</v>
      </c>
      <c r="J410" t="s">
        <v>10370</v>
      </c>
    </row>
    <row r="411" spans="9:10" x14ac:dyDescent="0.2">
      <c r="I411">
        <v>510</v>
      </c>
      <c r="J411" t="s">
        <v>10371</v>
      </c>
    </row>
    <row r="412" spans="9:10" x14ac:dyDescent="0.2">
      <c r="I412">
        <v>511</v>
      </c>
      <c r="J412" t="s">
        <v>10372</v>
      </c>
    </row>
    <row r="413" spans="9:10" x14ac:dyDescent="0.2">
      <c r="I413">
        <v>512</v>
      </c>
      <c r="J413" t="s">
        <v>10373</v>
      </c>
    </row>
    <row r="414" spans="9:10" x14ac:dyDescent="0.2">
      <c r="I414">
        <v>513</v>
      </c>
      <c r="J414" t="s">
        <v>10374</v>
      </c>
    </row>
    <row r="415" spans="9:10" x14ac:dyDescent="0.2">
      <c r="I415">
        <v>514</v>
      </c>
      <c r="J415" t="s">
        <v>10375</v>
      </c>
    </row>
    <row r="416" spans="9:10" x14ac:dyDescent="0.2">
      <c r="I416">
        <v>515</v>
      </c>
      <c r="J416" t="s">
        <v>10376</v>
      </c>
    </row>
    <row r="417" spans="9:10" x14ac:dyDescent="0.2">
      <c r="I417">
        <v>516</v>
      </c>
      <c r="J417" t="s">
        <v>10377</v>
      </c>
    </row>
    <row r="418" spans="9:10" x14ac:dyDescent="0.2">
      <c r="I418">
        <v>517</v>
      </c>
      <c r="J418" t="s">
        <v>10378</v>
      </c>
    </row>
    <row r="419" spans="9:10" x14ac:dyDescent="0.2">
      <c r="I419">
        <v>518</v>
      </c>
      <c r="J419" t="s">
        <v>10379</v>
      </c>
    </row>
    <row r="420" spans="9:10" x14ac:dyDescent="0.2">
      <c r="I420">
        <v>519</v>
      </c>
      <c r="J420" t="s">
        <v>10380</v>
      </c>
    </row>
    <row r="421" spans="9:10" x14ac:dyDescent="0.2">
      <c r="I421">
        <v>520</v>
      </c>
      <c r="J421" t="s">
        <v>10381</v>
      </c>
    </row>
    <row r="422" spans="9:10" x14ac:dyDescent="0.2">
      <c r="I422">
        <v>521</v>
      </c>
      <c r="J422" t="s">
        <v>10382</v>
      </c>
    </row>
    <row r="423" spans="9:10" x14ac:dyDescent="0.2">
      <c r="I423">
        <v>522</v>
      </c>
      <c r="J423" t="s">
        <v>10383</v>
      </c>
    </row>
    <row r="424" spans="9:10" x14ac:dyDescent="0.2">
      <c r="I424">
        <v>523</v>
      </c>
      <c r="J424" t="s">
        <v>10384</v>
      </c>
    </row>
    <row r="425" spans="9:10" x14ac:dyDescent="0.2">
      <c r="I425">
        <v>524</v>
      </c>
      <c r="J425" t="s">
        <v>10385</v>
      </c>
    </row>
    <row r="426" spans="9:10" x14ac:dyDescent="0.2">
      <c r="I426">
        <v>525</v>
      </c>
      <c r="J426" t="s">
        <v>10386</v>
      </c>
    </row>
    <row r="427" spans="9:10" x14ac:dyDescent="0.2">
      <c r="I427">
        <v>526</v>
      </c>
      <c r="J427" t="s">
        <v>10387</v>
      </c>
    </row>
    <row r="428" spans="9:10" x14ac:dyDescent="0.2">
      <c r="I428">
        <v>527</v>
      </c>
      <c r="J428" t="s">
        <v>10388</v>
      </c>
    </row>
    <row r="429" spans="9:10" x14ac:dyDescent="0.2">
      <c r="I429">
        <v>528</v>
      </c>
      <c r="J429" t="s">
        <v>10389</v>
      </c>
    </row>
    <row r="430" spans="9:10" x14ac:dyDescent="0.2">
      <c r="I430">
        <v>576</v>
      </c>
      <c r="J430" t="s">
        <v>10437</v>
      </c>
    </row>
    <row r="431" spans="9:10" x14ac:dyDescent="0.2">
      <c r="I431">
        <v>581</v>
      </c>
      <c r="J431" t="s">
        <v>10438</v>
      </c>
    </row>
    <row r="432" spans="9:10" x14ac:dyDescent="0.2">
      <c r="I432">
        <v>582</v>
      </c>
      <c r="J432" t="s">
        <v>10439</v>
      </c>
    </row>
    <row r="433" spans="9:10" x14ac:dyDescent="0.2">
      <c r="I433">
        <v>583</v>
      </c>
      <c r="J433" t="s">
        <v>10440</v>
      </c>
    </row>
    <row r="434" spans="9:10" x14ac:dyDescent="0.2">
      <c r="I434">
        <v>584</v>
      </c>
      <c r="J434" t="s">
        <v>10441</v>
      </c>
    </row>
    <row r="435" spans="9:10" x14ac:dyDescent="0.2">
      <c r="I435">
        <v>585</v>
      </c>
      <c r="J435" t="s">
        <v>10442</v>
      </c>
    </row>
    <row r="436" spans="9:10" x14ac:dyDescent="0.2">
      <c r="I436">
        <v>586</v>
      </c>
      <c r="J436" t="s">
        <v>10443</v>
      </c>
    </row>
    <row r="437" spans="9:10" x14ac:dyDescent="0.2">
      <c r="I437">
        <v>587</v>
      </c>
      <c r="J437" t="s">
        <v>10444</v>
      </c>
    </row>
    <row r="438" spans="9:10" x14ac:dyDescent="0.2">
      <c r="I438">
        <v>588</v>
      </c>
      <c r="J438" t="s">
        <v>10445</v>
      </c>
    </row>
    <row r="439" spans="9:10" x14ac:dyDescent="0.2">
      <c r="I439">
        <v>589</v>
      </c>
      <c r="J439" t="s">
        <v>10446</v>
      </c>
    </row>
    <row r="440" spans="9:10" x14ac:dyDescent="0.2">
      <c r="I440">
        <v>590</v>
      </c>
      <c r="J440" t="s">
        <v>10447</v>
      </c>
    </row>
    <row r="441" spans="9:10" x14ac:dyDescent="0.2">
      <c r="I441">
        <v>591</v>
      </c>
      <c r="J441" t="s">
        <v>10448</v>
      </c>
    </row>
    <row r="442" spans="9:10" x14ac:dyDescent="0.2">
      <c r="I442">
        <v>592</v>
      </c>
      <c r="J442" t="s">
        <v>10449</v>
      </c>
    </row>
    <row r="443" spans="9:10" x14ac:dyDescent="0.2">
      <c r="I443">
        <v>593</v>
      </c>
      <c r="J443" t="s">
        <v>10450</v>
      </c>
    </row>
    <row r="444" spans="9:10" x14ac:dyDescent="0.2">
      <c r="I444">
        <v>594</v>
      </c>
      <c r="J444" t="s">
        <v>10451</v>
      </c>
    </row>
    <row r="445" spans="9:10" x14ac:dyDescent="0.2">
      <c r="I445">
        <v>595</v>
      </c>
      <c r="J445" t="s">
        <v>10452</v>
      </c>
    </row>
    <row r="446" spans="9:10" x14ac:dyDescent="0.2">
      <c r="I446">
        <v>596</v>
      </c>
      <c r="J446" t="s">
        <v>10453</v>
      </c>
    </row>
    <row r="447" spans="9:10" x14ac:dyDescent="0.2">
      <c r="I447">
        <v>597</v>
      </c>
      <c r="J447" t="s">
        <v>10454</v>
      </c>
    </row>
    <row r="448" spans="9:10" x14ac:dyDescent="0.2">
      <c r="I448">
        <v>598</v>
      </c>
      <c r="J448" t="s">
        <v>10455</v>
      </c>
    </row>
    <row r="449" spans="9:10" x14ac:dyDescent="0.2">
      <c r="I449">
        <v>603</v>
      </c>
      <c r="J449" t="s">
        <v>10456</v>
      </c>
    </row>
    <row r="450" spans="9:10" x14ac:dyDescent="0.2">
      <c r="I450">
        <v>604</v>
      </c>
      <c r="J450" t="s">
        <v>10457</v>
      </c>
    </row>
    <row r="451" spans="9:10" x14ac:dyDescent="0.2">
      <c r="I451">
        <v>605</v>
      </c>
      <c r="J451" t="s">
        <v>10458</v>
      </c>
    </row>
    <row r="452" spans="9:10" x14ac:dyDescent="0.2">
      <c r="I452">
        <v>606</v>
      </c>
      <c r="J452" t="s">
        <v>10459</v>
      </c>
    </row>
    <row r="453" spans="9:10" x14ac:dyDescent="0.2">
      <c r="I453">
        <v>607</v>
      </c>
      <c r="J453" t="s">
        <v>10460</v>
      </c>
    </row>
    <row r="454" spans="9:10" x14ac:dyDescent="0.2">
      <c r="I454">
        <v>608</v>
      </c>
      <c r="J454" t="s">
        <v>10461</v>
      </c>
    </row>
    <row r="455" spans="9:10" x14ac:dyDescent="0.2">
      <c r="I455">
        <v>609</v>
      </c>
      <c r="J455" t="s">
        <v>10462</v>
      </c>
    </row>
    <row r="456" spans="9:10" x14ac:dyDescent="0.2">
      <c r="I456">
        <v>610</v>
      </c>
      <c r="J456" t="s">
        <v>10463</v>
      </c>
    </row>
    <row r="457" spans="9:10" x14ac:dyDescent="0.2">
      <c r="I457">
        <v>611</v>
      </c>
      <c r="J457" t="s">
        <v>10464</v>
      </c>
    </row>
    <row r="458" spans="9:10" x14ac:dyDescent="0.2">
      <c r="I458">
        <v>612</v>
      </c>
      <c r="J458" t="s">
        <v>10465</v>
      </c>
    </row>
    <row r="459" spans="9:10" x14ac:dyDescent="0.2">
      <c r="I459">
        <v>613</v>
      </c>
      <c r="J459" t="s">
        <v>10466</v>
      </c>
    </row>
    <row r="460" spans="9:10" x14ac:dyDescent="0.2">
      <c r="I460">
        <v>614</v>
      </c>
      <c r="J460" t="s">
        <v>10467</v>
      </c>
    </row>
    <row r="461" spans="9:10" x14ac:dyDescent="0.2">
      <c r="I461">
        <v>615</v>
      </c>
      <c r="J461" t="s">
        <v>10468</v>
      </c>
    </row>
    <row r="462" spans="9:10" x14ac:dyDescent="0.2">
      <c r="I462">
        <v>616</v>
      </c>
      <c r="J462" t="s">
        <v>10469</v>
      </c>
    </row>
    <row r="463" spans="9:10" x14ac:dyDescent="0.2">
      <c r="I463">
        <v>617</v>
      </c>
      <c r="J463" t="s">
        <v>10470</v>
      </c>
    </row>
    <row r="464" spans="9:10" x14ac:dyDescent="0.2">
      <c r="I464">
        <v>618</v>
      </c>
      <c r="J464" t="s">
        <v>10471</v>
      </c>
    </row>
    <row r="465" spans="9:10" x14ac:dyDescent="0.2">
      <c r="I465">
        <v>619</v>
      </c>
      <c r="J465" t="s">
        <v>10472</v>
      </c>
    </row>
    <row r="466" spans="9:10" x14ac:dyDescent="0.2">
      <c r="I466">
        <v>620</v>
      </c>
      <c r="J466" t="s">
        <v>10473</v>
      </c>
    </row>
    <row r="467" spans="9:10" x14ac:dyDescent="0.2">
      <c r="I467">
        <v>621</v>
      </c>
      <c r="J467" t="s">
        <v>10474</v>
      </c>
    </row>
    <row r="468" spans="9:10" x14ac:dyDescent="0.2">
      <c r="I468">
        <v>622</v>
      </c>
      <c r="J468" t="s">
        <v>10475</v>
      </c>
    </row>
    <row r="469" spans="9:10" x14ac:dyDescent="0.2">
      <c r="I469">
        <v>623</v>
      </c>
      <c r="J469" t="s">
        <v>10476</v>
      </c>
    </row>
    <row r="470" spans="9:10" x14ac:dyDescent="0.2">
      <c r="I470">
        <v>624</v>
      </c>
      <c r="J470" t="s">
        <v>8300</v>
      </c>
    </row>
    <row r="471" spans="9:10" x14ac:dyDescent="0.2">
      <c r="I471">
        <v>625</v>
      </c>
      <c r="J471" t="s">
        <v>10477</v>
      </c>
    </row>
    <row r="472" spans="9:10" x14ac:dyDescent="0.2">
      <c r="I472">
        <v>626</v>
      </c>
      <c r="J472" t="s">
        <v>10478</v>
      </c>
    </row>
    <row r="473" spans="9:10" x14ac:dyDescent="0.2">
      <c r="I473">
        <v>627</v>
      </c>
      <c r="J473" t="s">
        <v>10479</v>
      </c>
    </row>
    <row r="474" spans="9:10" x14ac:dyDescent="0.2">
      <c r="I474">
        <v>628</v>
      </c>
      <c r="J474" t="s">
        <v>10480</v>
      </c>
    </row>
    <row r="475" spans="9:10" x14ac:dyDescent="0.2">
      <c r="I475">
        <v>629</v>
      </c>
      <c r="J475" t="s">
        <v>8292</v>
      </c>
    </row>
    <row r="476" spans="9:10" x14ac:dyDescent="0.2">
      <c r="I476">
        <v>630</v>
      </c>
      <c r="J476" t="s">
        <v>10481</v>
      </c>
    </row>
    <row r="477" spans="9:10" x14ac:dyDescent="0.2">
      <c r="I477">
        <v>631</v>
      </c>
      <c r="J477" t="s">
        <v>8294</v>
      </c>
    </row>
    <row r="478" spans="9:10" x14ac:dyDescent="0.2">
      <c r="I478">
        <v>632</v>
      </c>
      <c r="J478" t="s">
        <v>10482</v>
      </c>
    </row>
    <row r="479" spans="9:10" x14ac:dyDescent="0.2">
      <c r="I479">
        <v>633</v>
      </c>
      <c r="J479" t="s">
        <v>10483</v>
      </c>
    </row>
    <row r="480" spans="9:10" x14ac:dyDescent="0.2">
      <c r="I480">
        <v>634</v>
      </c>
      <c r="J480" t="s">
        <v>10484</v>
      </c>
    </row>
    <row r="481" spans="9:10" x14ac:dyDescent="0.2">
      <c r="I481">
        <v>635</v>
      </c>
      <c r="J481" t="s">
        <v>10485</v>
      </c>
    </row>
    <row r="482" spans="9:10" x14ac:dyDescent="0.2">
      <c r="I482">
        <v>636</v>
      </c>
      <c r="J482" t="s">
        <v>10486</v>
      </c>
    </row>
    <row r="483" spans="9:10" x14ac:dyDescent="0.2">
      <c r="I483">
        <v>637</v>
      </c>
      <c r="J483" t="s">
        <v>10487</v>
      </c>
    </row>
    <row r="484" spans="9:10" x14ac:dyDescent="0.2">
      <c r="I484">
        <v>638</v>
      </c>
      <c r="J484" t="s">
        <v>10488</v>
      </c>
    </row>
    <row r="485" spans="9:10" x14ac:dyDescent="0.2">
      <c r="I485">
        <v>639</v>
      </c>
      <c r="J485" t="s">
        <v>10489</v>
      </c>
    </row>
    <row r="486" spans="9:10" x14ac:dyDescent="0.2">
      <c r="I486">
        <v>640</v>
      </c>
      <c r="J486" t="s">
        <v>10490</v>
      </c>
    </row>
    <row r="487" spans="9:10" x14ac:dyDescent="0.2">
      <c r="I487">
        <v>641</v>
      </c>
      <c r="J487" t="s">
        <v>10452</v>
      </c>
    </row>
    <row r="488" spans="9:10" x14ac:dyDescent="0.2">
      <c r="I488">
        <v>642</v>
      </c>
      <c r="J488" t="s">
        <v>10491</v>
      </c>
    </row>
    <row r="489" spans="9:10" x14ac:dyDescent="0.2">
      <c r="I489">
        <v>643</v>
      </c>
      <c r="J489" t="s">
        <v>10492</v>
      </c>
    </row>
    <row r="490" spans="9:10" x14ac:dyDescent="0.2">
      <c r="I490">
        <v>644</v>
      </c>
      <c r="J490" t="s">
        <v>10493</v>
      </c>
    </row>
    <row r="491" spans="9:10" x14ac:dyDescent="0.2">
      <c r="I491">
        <v>645</v>
      </c>
      <c r="J491" t="s">
        <v>10494</v>
      </c>
    </row>
    <row r="492" spans="9:10" x14ac:dyDescent="0.2">
      <c r="I492">
        <v>646</v>
      </c>
      <c r="J492" t="s">
        <v>10495</v>
      </c>
    </row>
    <row r="493" spans="9:10" x14ac:dyDescent="0.2">
      <c r="I493">
        <v>647</v>
      </c>
      <c r="J493" t="s">
        <v>10496</v>
      </c>
    </row>
    <row r="494" spans="9:10" x14ac:dyDescent="0.2">
      <c r="I494">
        <v>648</v>
      </c>
      <c r="J494" t="s">
        <v>10497</v>
      </c>
    </row>
    <row r="495" spans="9:10" x14ac:dyDescent="0.2">
      <c r="I495">
        <v>649</v>
      </c>
      <c r="J495" t="s">
        <v>10498</v>
      </c>
    </row>
    <row r="496" spans="9:10" x14ac:dyDescent="0.2">
      <c r="I496">
        <v>650</v>
      </c>
      <c r="J496" t="s">
        <v>10499</v>
      </c>
    </row>
    <row r="497" spans="9:10" x14ac:dyDescent="0.2">
      <c r="I497">
        <v>651</v>
      </c>
      <c r="J497" t="s">
        <v>10500</v>
      </c>
    </row>
    <row r="498" spans="9:10" x14ac:dyDescent="0.2">
      <c r="I498">
        <v>652</v>
      </c>
      <c r="J498" t="s">
        <v>10501</v>
      </c>
    </row>
    <row r="499" spans="9:10" x14ac:dyDescent="0.2">
      <c r="I499">
        <v>653</v>
      </c>
      <c r="J499" t="s">
        <v>10502</v>
      </c>
    </row>
    <row r="500" spans="9:10" x14ac:dyDescent="0.2">
      <c r="I500">
        <v>654</v>
      </c>
      <c r="J500" t="s">
        <v>10503</v>
      </c>
    </row>
    <row r="501" spans="9:10" x14ac:dyDescent="0.2">
      <c r="I501">
        <v>655</v>
      </c>
      <c r="J501" t="s">
        <v>10504</v>
      </c>
    </row>
    <row r="502" spans="9:10" x14ac:dyDescent="0.2">
      <c r="I502">
        <v>656</v>
      </c>
      <c r="J502" t="s">
        <v>10505</v>
      </c>
    </row>
    <row r="503" spans="9:10" x14ac:dyDescent="0.2">
      <c r="I503">
        <v>657</v>
      </c>
      <c r="J503" t="s">
        <v>10506</v>
      </c>
    </row>
    <row r="504" spans="9:10" x14ac:dyDescent="0.2">
      <c r="I504">
        <v>658</v>
      </c>
      <c r="J504" t="s">
        <v>10507</v>
      </c>
    </row>
    <row r="505" spans="9:10" x14ac:dyDescent="0.2">
      <c r="I505">
        <v>659</v>
      </c>
      <c r="J505" t="s">
        <v>10508</v>
      </c>
    </row>
    <row r="506" spans="9:10" x14ac:dyDescent="0.2">
      <c r="I506">
        <v>660</v>
      </c>
      <c r="J506" t="s">
        <v>10509</v>
      </c>
    </row>
    <row r="507" spans="9:10" x14ac:dyDescent="0.2">
      <c r="I507">
        <v>661</v>
      </c>
      <c r="J507" t="s">
        <v>10510</v>
      </c>
    </row>
    <row r="508" spans="9:10" x14ac:dyDescent="0.2">
      <c r="I508">
        <v>662</v>
      </c>
      <c r="J508" t="s">
        <v>10511</v>
      </c>
    </row>
    <row r="509" spans="9:10" x14ac:dyDescent="0.2">
      <c r="I509">
        <v>663</v>
      </c>
      <c r="J509" t="s">
        <v>10512</v>
      </c>
    </row>
    <row r="510" spans="9:10" x14ac:dyDescent="0.2">
      <c r="I510">
        <v>664</v>
      </c>
      <c r="J510" t="s">
        <v>10513</v>
      </c>
    </row>
    <row r="511" spans="9:10" x14ac:dyDescent="0.2">
      <c r="I511">
        <v>665</v>
      </c>
      <c r="J511" t="s">
        <v>10514</v>
      </c>
    </row>
    <row r="512" spans="9:10" x14ac:dyDescent="0.2">
      <c r="I512">
        <v>666</v>
      </c>
      <c r="J512" t="s">
        <v>10515</v>
      </c>
    </row>
    <row r="513" spans="9:11" x14ac:dyDescent="0.2">
      <c r="I513">
        <v>667</v>
      </c>
      <c r="J513" t="s">
        <v>10516</v>
      </c>
    </row>
    <row r="514" spans="9:11" x14ac:dyDescent="0.2">
      <c r="I514">
        <v>668</v>
      </c>
      <c r="J514" t="s">
        <v>10517</v>
      </c>
    </row>
    <row r="515" spans="9:11" x14ac:dyDescent="0.2">
      <c r="I515">
        <v>669</v>
      </c>
      <c r="J515" t="s">
        <v>10518</v>
      </c>
    </row>
    <row r="516" spans="9:11" x14ac:dyDescent="0.2">
      <c r="I516">
        <v>670</v>
      </c>
      <c r="J516" t="s">
        <v>10519</v>
      </c>
    </row>
    <row r="517" spans="9:11" x14ac:dyDescent="0.2">
      <c r="I517">
        <v>671</v>
      </c>
      <c r="J517" t="s">
        <v>10520</v>
      </c>
    </row>
    <row r="518" spans="9:11" x14ac:dyDescent="0.2">
      <c r="I518">
        <v>672</v>
      </c>
      <c r="J518" t="s">
        <v>10521</v>
      </c>
    </row>
    <row r="519" spans="9:11" x14ac:dyDescent="0.2">
      <c r="I519">
        <v>673</v>
      </c>
      <c r="J519" t="s">
        <v>10522</v>
      </c>
    </row>
    <row r="520" spans="9:11" x14ac:dyDescent="0.2">
      <c r="I520">
        <v>674</v>
      </c>
      <c r="J520" t="s">
        <v>10523</v>
      </c>
    </row>
    <row r="521" spans="9:11" x14ac:dyDescent="0.2">
      <c r="I521">
        <v>675</v>
      </c>
      <c r="J521" t="s">
        <v>10524</v>
      </c>
    </row>
    <row r="522" spans="9:11" x14ac:dyDescent="0.2">
      <c r="I522">
        <v>685</v>
      </c>
      <c r="J522" t="s">
        <v>10535</v>
      </c>
      <c r="K522" t="s">
        <v>10561</v>
      </c>
    </row>
    <row r="523" spans="9:11" x14ac:dyDescent="0.2">
      <c r="I523">
        <v>686</v>
      </c>
      <c r="J523" t="s">
        <v>10536</v>
      </c>
    </row>
    <row r="524" spans="9:11" x14ac:dyDescent="0.2">
      <c r="I524">
        <v>687</v>
      </c>
      <c r="J524" t="s">
        <v>10537</v>
      </c>
    </row>
    <row r="525" spans="9:11" x14ac:dyDescent="0.2">
      <c r="I525">
        <v>688</v>
      </c>
      <c r="J525" t="s">
        <v>10538</v>
      </c>
    </row>
    <row r="526" spans="9:11" x14ac:dyDescent="0.2">
      <c r="I526">
        <v>689</v>
      </c>
      <c r="J526" t="s">
        <v>10539</v>
      </c>
    </row>
    <row r="527" spans="9:11" x14ac:dyDescent="0.2">
      <c r="I527">
        <v>690</v>
      </c>
      <c r="J527" t="s">
        <v>10540</v>
      </c>
    </row>
    <row r="528" spans="9:11" x14ac:dyDescent="0.2">
      <c r="I528">
        <v>691</v>
      </c>
      <c r="J528" t="s">
        <v>10541</v>
      </c>
    </row>
    <row r="529" spans="9:11" x14ac:dyDescent="0.2">
      <c r="I529">
        <v>692</v>
      </c>
      <c r="J529" t="s">
        <v>10542</v>
      </c>
    </row>
    <row r="530" spans="9:11" x14ac:dyDescent="0.2">
      <c r="I530">
        <v>693</v>
      </c>
      <c r="J530" t="s">
        <v>10543</v>
      </c>
    </row>
    <row r="531" spans="9:11" x14ac:dyDescent="0.2">
      <c r="I531">
        <v>694</v>
      </c>
      <c r="J531" t="s">
        <v>10544</v>
      </c>
    </row>
    <row r="532" spans="9:11" x14ac:dyDescent="0.2">
      <c r="I532">
        <v>695</v>
      </c>
      <c r="J532" t="s">
        <v>10545</v>
      </c>
      <c r="K532" t="s">
        <v>11073</v>
      </c>
    </row>
    <row r="533" spans="9:11" x14ac:dyDescent="0.2">
      <c r="I533">
        <v>696</v>
      </c>
      <c r="J533" t="s">
        <v>10546</v>
      </c>
      <c r="K533" t="s">
        <v>11073</v>
      </c>
    </row>
    <row r="534" spans="9:11" x14ac:dyDescent="0.2">
      <c r="I534">
        <v>697</v>
      </c>
      <c r="J534" t="s">
        <v>10547</v>
      </c>
      <c r="K534" t="s">
        <v>11073</v>
      </c>
    </row>
    <row r="535" spans="9:11" x14ac:dyDescent="0.2">
      <c r="I535">
        <v>698</v>
      </c>
      <c r="J535" t="s">
        <v>10548</v>
      </c>
    </row>
    <row r="536" spans="9:11" x14ac:dyDescent="0.2">
      <c r="I536">
        <v>699</v>
      </c>
      <c r="J536" t="s">
        <v>10549</v>
      </c>
    </row>
    <row r="537" spans="9:11" x14ac:dyDescent="0.2">
      <c r="I537">
        <v>700</v>
      </c>
      <c r="J537" t="s">
        <v>10550</v>
      </c>
    </row>
    <row r="538" spans="9:11" x14ac:dyDescent="0.2">
      <c r="I538">
        <v>701</v>
      </c>
      <c r="J538" t="s">
        <v>10551</v>
      </c>
    </row>
    <row r="539" spans="9:11" x14ac:dyDescent="0.2">
      <c r="I539">
        <v>702</v>
      </c>
      <c r="J539" t="s">
        <v>10552</v>
      </c>
    </row>
    <row r="540" spans="9:11" x14ac:dyDescent="0.2">
      <c r="I540">
        <v>703</v>
      </c>
      <c r="J540" t="s">
        <v>10553</v>
      </c>
    </row>
    <row r="541" spans="9:11" x14ac:dyDescent="0.2">
      <c r="I541">
        <v>704</v>
      </c>
      <c r="J541" t="s">
        <v>10554</v>
      </c>
    </row>
    <row r="542" spans="9:11" x14ac:dyDescent="0.2">
      <c r="I542">
        <v>705</v>
      </c>
      <c r="J542" t="s">
        <v>10555</v>
      </c>
    </row>
    <row r="543" spans="9:11" x14ac:dyDescent="0.2">
      <c r="I543">
        <v>706</v>
      </c>
      <c r="J543" t="s">
        <v>10556</v>
      </c>
    </row>
    <row r="544" spans="9:11" x14ac:dyDescent="0.2">
      <c r="I544">
        <v>707</v>
      </c>
      <c r="J544" t="s">
        <v>10557</v>
      </c>
    </row>
    <row r="545" spans="9:10" x14ac:dyDescent="0.2">
      <c r="I545">
        <v>708</v>
      </c>
      <c r="J545" t="s">
        <v>10558</v>
      </c>
    </row>
    <row r="546" spans="9:10" x14ac:dyDescent="0.2">
      <c r="I546">
        <v>709</v>
      </c>
      <c r="J546" t="s">
        <v>10559</v>
      </c>
    </row>
    <row r="547" spans="9:10" x14ac:dyDescent="0.2">
      <c r="I547">
        <v>710</v>
      </c>
      <c r="J547" t="s">
        <v>10560</v>
      </c>
    </row>
    <row r="588" spans="11:11" x14ac:dyDescent="0.2">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21"/>
  <sheetViews>
    <sheetView workbookViewId="0" xr3:uid="{B152738B-373A-52E5-9165-96645DE79EF7}">
      <pane xSplit="4" ySplit="1" topLeftCell="E698" activePane="bottomRight" state="frozen"/>
      <selection pane="bottomLeft" activeCell="A2" sqref="A2"/>
      <selection pane="topRight" activeCell="D1" sqref="D1"/>
      <selection pane="bottomRight" activeCell="I704" sqref="I704"/>
    </sheetView>
  </sheetViews>
  <sheetFormatPr defaultColWidth="10.76171875" defaultRowHeight="15" x14ac:dyDescent="0.2"/>
  <cols>
    <col min="1" max="1" width="4.03515625" bestFit="1" customWidth="1"/>
    <col min="5" max="5" width="8.47265625" bestFit="1" customWidth="1"/>
    <col min="6" max="6" width="9.01171875" bestFit="1" customWidth="1"/>
    <col min="7" max="7" width="9.4140625" bestFit="1" customWidth="1"/>
    <col min="9" max="9" width="11.02734375" bestFit="1" customWidth="1"/>
    <col min="10" max="10" width="5.51171875" bestFit="1" customWidth="1"/>
    <col min="12" max="12" width="8.875" bestFit="1" customWidth="1"/>
    <col min="13" max="13" width="9.81640625" bestFit="1" customWidth="1"/>
  </cols>
  <sheetData>
    <row r="1" spans="1:17" x14ac:dyDescent="0.2">
      <c r="B1" t="s">
        <v>11255</v>
      </c>
      <c r="C1" t="s">
        <v>104</v>
      </c>
      <c r="D1" t="s">
        <v>104</v>
      </c>
      <c r="E1" t="s">
        <v>11254</v>
      </c>
      <c r="F1" t="s">
        <v>1322</v>
      </c>
      <c r="G1" t="s">
        <v>103</v>
      </c>
      <c r="H1" t="s">
        <v>11253</v>
      </c>
      <c r="I1" t="s">
        <v>1323</v>
      </c>
      <c r="J1" t="s">
        <v>1321</v>
      </c>
      <c r="K1" t="s">
        <v>11252</v>
      </c>
      <c r="L1" t="s">
        <v>11251</v>
      </c>
      <c r="M1" t="s">
        <v>11250</v>
      </c>
      <c r="N1" t="s">
        <v>11249</v>
      </c>
      <c r="O1" t="s">
        <v>3676</v>
      </c>
    </row>
    <row r="2" spans="1:17" x14ac:dyDescent="0.2">
      <c r="A2">
        <v>1</v>
      </c>
      <c r="B2">
        <v>1</v>
      </c>
      <c r="C2" t="s">
        <v>3420</v>
      </c>
      <c r="D2" t="s">
        <v>1939</v>
      </c>
      <c r="E2" s="138" t="s">
        <v>2392</v>
      </c>
      <c r="F2">
        <v>20</v>
      </c>
      <c r="G2" t="s">
        <v>169</v>
      </c>
      <c r="H2" t="s">
        <v>1326</v>
      </c>
      <c r="I2">
        <v>100</v>
      </c>
      <c r="J2">
        <v>20</v>
      </c>
      <c r="K2">
        <v>0</v>
      </c>
      <c r="L2" s="138" t="s">
        <v>11091</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
      <c r="A3">
        <v>2</v>
      </c>
      <c r="C3" t="s">
        <v>2089</v>
      </c>
      <c r="D3" t="s">
        <v>1370</v>
      </c>
      <c r="E3" s="138" t="s">
        <v>2090</v>
      </c>
      <c r="F3">
        <v>25</v>
      </c>
      <c r="G3" t="s">
        <v>169</v>
      </c>
      <c r="H3" t="s">
        <v>1326</v>
      </c>
      <c r="I3">
        <v>100</v>
      </c>
      <c r="J3">
        <v>20</v>
      </c>
      <c r="K3">
        <v>20</v>
      </c>
      <c r="L3" s="138" t="s">
        <v>11075</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
      <c r="A4">
        <v>3</v>
      </c>
      <c r="C4" t="s">
        <v>2097</v>
      </c>
      <c r="D4" t="s">
        <v>1372</v>
      </c>
      <c r="E4" s="138" t="s">
        <v>2098</v>
      </c>
      <c r="F4">
        <v>25</v>
      </c>
      <c r="G4" t="s">
        <v>169</v>
      </c>
      <c r="H4" t="s">
        <v>1326</v>
      </c>
      <c r="I4">
        <v>90</v>
      </c>
      <c r="J4">
        <v>20</v>
      </c>
      <c r="K4">
        <v>0</v>
      </c>
      <c r="L4" s="138" t="s">
        <v>11075</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
      <c r="A5">
        <v>4</v>
      </c>
      <c r="C5" t="s">
        <v>3401</v>
      </c>
      <c r="D5" t="s">
        <v>1894</v>
      </c>
      <c r="E5" s="138" t="s">
        <v>8911</v>
      </c>
      <c r="F5">
        <v>35</v>
      </c>
      <c r="G5" t="s">
        <v>169</v>
      </c>
      <c r="H5" t="s">
        <v>1326</v>
      </c>
      <c r="I5">
        <v>100</v>
      </c>
      <c r="J5">
        <v>25</v>
      </c>
      <c r="K5">
        <v>100</v>
      </c>
      <c r="L5" s="138" t="s">
        <v>11075</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
      <c r="A6">
        <v>5</v>
      </c>
      <c r="B6">
        <v>2</v>
      </c>
      <c r="C6" t="s">
        <v>2092</v>
      </c>
      <c r="D6" t="s">
        <v>1539</v>
      </c>
      <c r="E6" s="138" t="s">
        <v>11245</v>
      </c>
      <c r="F6">
        <v>40</v>
      </c>
      <c r="G6" t="s">
        <v>169</v>
      </c>
      <c r="H6" t="s">
        <v>1326</v>
      </c>
      <c r="I6">
        <v>95</v>
      </c>
      <c r="J6">
        <v>20</v>
      </c>
      <c r="K6">
        <v>0</v>
      </c>
      <c r="L6" s="138" t="s">
        <v>11075</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
      <c r="A7">
        <v>6</v>
      </c>
      <c r="C7" t="s">
        <v>2081</v>
      </c>
      <c r="D7" t="s">
        <v>1779</v>
      </c>
      <c r="E7" s="138" t="s">
        <v>2082</v>
      </c>
      <c r="F7">
        <v>60</v>
      </c>
      <c r="G7" t="s">
        <v>169</v>
      </c>
      <c r="H7" t="s">
        <v>1326</v>
      </c>
      <c r="I7">
        <v>100</v>
      </c>
      <c r="J7">
        <v>20</v>
      </c>
      <c r="K7">
        <v>0</v>
      </c>
      <c r="L7" s="138" t="s">
        <v>11075</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
      <c r="A8">
        <v>7</v>
      </c>
      <c r="C8" t="s">
        <v>2078</v>
      </c>
      <c r="D8" t="s">
        <v>1866</v>
      </c>
      <c r="E8" s="138" t="s">
        <v>11159</v>
      </c>
      <c r="F8">
        <v>65</v>
      </c>
      <c r="G8" t="s">
        <v>169</v>
      </c>
      <c r="H8" t="s">
        <v>1326</v>
      </c>
      <c r="I8">
        <v>100</v>
      </c>
      <c r="J8">
        <v>20</v>
      </c>
      <c r="K8">
        <v>30</v>
      </c>
      <c r="L8" s="138" t="s">
        <v>11075</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
      <c r="A9">
        <v>8</v>
      </c>
      <c r="B9">
        <v>3</v>
      </c>
      <c r="C9" t="s">
        <v>2075</v>
      </c>
      <c r="D9" t="s">
        <v>1698</v>
      </c>
      <c r="E9" s="138" t="s">
        <v>2076</v>
      </c>
      <c r="F9">
        <v>70</v>
      </c>
      <c r="G9" t="s">
        <v>169</v>
      </c>
      <c r="H9" t="s">
        <v>1326</v>
      </c>
      <c r="I9">
        <v>100</v>
      </c>
      <c r="J9">
        <v>20</v>
      </c>
      <c r="K9">
        <v>0</v>
      </c>
      <c r="L9" s="138" t="s">
        <v>11075</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
      <c r="A10">
        <v>9</v>
      </c>
      <c r="B10">
        <v>4</v>
      </c>
      <c r="C10" t="s">
        <v>2094</v>
      </c>
      <c r="D10" t="s">
        <v>1473</v>
      </c>
      <c r="E10" s="138" t="s">
        <v>2095</v>
      </c>
      <c r="F10">
        <v>80</v>
      </c>
      <c r="G10" t="s">
        <v>169</v>
      </c>
      <c r="H10" t="s">
        <v>1326</v>
      </c>
      <c r="I10">
        <v>100</v>
      </c>
      <c r="J10">
        <v>15</v>
      </c>
      <c r="K10">
        <v>0</v>
      </c>
      <c r="L10" s="138" t="s">
        <v>11075</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
      <c r="A11">
        <v>10</v>
      </c>
      <c r="C11" t="s">
        <v>3560</v>
      </c>
      <c r="D11" t="s">
        <v>1970</v>
      </c>
      <c r="E11" s="138" t="s">
        <v>11171</v>
      </c>
      <c r="F11">
        <v>80</v>
      </c>
      <c r="G11" t="s">
        <v>169</v>
      </c>
      <c r="H11" t="s">
        <v>1326</v>
      </c>
      <c r="I11">
        <v>100</v>
      </c>
      <c r="J11">
        <v>15</v>
      </c>
      <c r="K11">
        <v>0</v>
      </c>
      <c r="L11" s="138" t="s">
        <v>11075</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
      <c r="A12">
        <v>11</v>
      </c>
      <c r="C12" t="s">
        <v>2064</v>
      </c>
      <c r="D12" t="s">
        <v>1783</v>
      </c>
      <c r="E12" s="138" t="s">
        <v>11077</v>
      </c>
      <c r="F12">
        <v>90</v>
      </c>
      <c r="G12" t="s">
        <v>169</v>
      </c>
      <c r="H12" t="s">
        <v>1326</v>
      </c>
      <c r="I12">
        <v>100</v>
      </c>
      <c r="J12">
        <v>15</v>
      </c>
      <c r="K12">
        <v>0</v>
      </c>
      <c r="L12" s="138" t="s">
        <v>11075</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
      <c r="A13">
        <v>12</v>
      </c>
      <c r="B13">
        <v>5</v>
      </c>
      <c r="C13" t="s">
        <v>3535</v>
      </c>
      <c r="D13" t="s">
        <v>1951</v>
      </c>
      <c r="E13" s="138" t="s">
        <v>3536</v>
      </c>
      <c r="F13">
        <v>90</v>
      </c>
      <c r="G13" t="s">
        <v>169</v>
      </c>
      <c r="H13" t="s">
        <v>1326</v>
      </c>
      <c r="I13">
        <v>100</v>
      </c>
      <c r="J13">
        <v>10</v>
      </c>
      <c r="K13">
        <v>0</v>
      </c>
      <c r="L13" s="138" t="s">
        <v>11075</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
      <c r="A14">
        <v>13</v>
      </c>
      <c r="B14">
        <v>6</v>
      </c>
      <c r="C14" t="s">
        <v>2070</v>
      </c>
      <c r="D14" t="s">
        <v>1733</v>
      </c>
      <c r="E14" s="138" t="s">
        <v>11077</v>
      </c>
      <c r="F14">
        <v>90</v>
      </c>
      <c r="G14" t="s">
        <v>169</v>
      </c>
      <c r="H14" t="s">
        <v>1326</v>
      </c>
      <c r="I14">
        <v>100</v>
      </c>
      <c r="J14">
        <v>15</v>
      </c>
      <c r="K14">
        <v>0</v>
      </c>
      <c r="L14" s="138" t="s">
        <v>11075</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
      <c r="A15">
        <v>14</v>
      </c>
      <c r="B15">
        <v>7</v>
      </c>
      <c r="C15" t="s">
        <v>2061</v>
      </c>
      <c r="D15" t="s">
        <v>1554</v>
      </c>
      <c r="E15" s="138" t="s">
        <v>11077</v>
      </c>
      <c r="F15">
        <v>120</v>
      </c>
      <c r="G15" t="s">
        <v>169</v>
      </c>
      <c r="H15" t="s">
        <v>1326</v>
      </c>
      <c r="I15">
        <v>85</v>
      </c>
      <c r="J15">
        <v>10</v>
      </c>
      <c r="K15">
        <v>0</v>
      </c>
      <c r="L15" s="138" t="s">
        <v>11075</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
      <c r="A16">
        <v>15</v>
      </c>
      <c r="B16">
        <v>8</v>
      </c>
      <c r="C16" t="s">
        <v>2087</v>
      </c>
      <c r="D16" t="s">
        <v>1851</v>
      </c>
      <c r="E16" s="138" t="s">
        <v>11118</v>
      </c>
      <c r="F16">
        <v>50</v>
      </c>
      <c r="G16" t="s">
        <v>169</v>
      </c>
      <c r="H16" t="s">
        <v>1340</v>
      </c>
      <c r="I16">
        <v>100</v>
      </c>
      <c r="J16">
        <v>20</v>
      </c>
      <c r="K16">
        <v>100</v>
      </c>
      <c r="L16" s="138" t="s">
        <v>11078</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
      <c r="A17">
        <v>16</v>
      </c>
      <c r="C17" t="s">
        <v>2084</v>
      </c>
      <c r="D17" t="s">
        <v>1647</v>
      </c>
      <c r="E17" s="138" t="s">
        <v>2085</v>
      </c>
      <c r="F17">
        <v>60</v>
      </c>
      <c r="G17" t="s">
        <v>169</v>
      </c>
      <c r="H17" t="s">
        <v>1340</v>
      </c>
      <c r="I17">
        <v>100</v>
      </c>
      <c r="J17">
        <v>5</v>
      </c>
      <c r="K17">
        <v>10</v>
      </c>
      <c r="L17" s="138" t="s">
        <v>11075</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
      <c r="A18">
        <v>17</v>
      </c>
      <c r="B18">
        <v>9</v>
      </c>
      <c r="C18" t="s">
        <v>2072</v>
      </c>
      <c r="D18" t="s">
        <v>1653</v>
      </c>
      <c r="E18" s="138" t="s">
        <v>11080</v>
      </c>
      <c r="F18">
        <v>75</v>
      </c>
      <c r="G18" t="s">
        <v>169</v>
      </c>
      <c r="H18" t="s">
        <v>1340</v>
      </c>
      <c r="I18">
        <v>100</v>
      </c>
      <c r="J18">
        <v>15</v>
      </c>
      <c r="K18">
        <v>10</v>
      </c>
      <c r="L18" s="138" t="s">
        <v>11075</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
      <c r="A19">
        <v>18</v>
      </c>
      <c r="B19">
        <v>10</v>
      </c>
      <c r="C19" t="s">
        <v>11248</v>
      </c>
      <c r="D19" t="s">
        <v>11247</v>
      </c>
      <c r="E19" s="138" t="s">
        <v>11077</v>
      </c>
      <c r="F19">
        <v>90</v>
      </c>
      <c r="G19" t="s">
        <v>169</v>
      </c>
      <c r="H19" t="s">
        <v>1340</v>
      </c>
      <c r="I19">
        <v>100</v>
      </c>
      <c r="J19">
        <v>15</v>
      </c>
      <c r="K19">
        <v>0</v>
      </c>
      <c r="L19" s="138" t="s">
        <v>11075</v>
      </c>
      <c r="M19">
        <v>0</v>
      </c>
      <c r="N19" t="s">
        <v>2214</v>
      </c>
      <c r="O19" t="s">
        <v>11246</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
      <c r="A20">
        <v>19</v>
      </c>
      <c r="B20">
        <v>11</v>
      </c>
      <c r="C20" t="s">
        <v>2067</v>
      </c>
      <c r="D20" t="s">
        <v>1734</v>
      </c>
      <c r="E20" s="138" t="s">
        <v>11093</v>
      </c>
      <c r="F20">
        <v>90</v>
      </c>
      <c r="G20" t="s">
        <v>169</v>
      </c>
      <c r="H20" t="s">
        <v>1340</v>
      </c>
      <c r="I20">
        <v>100</v>
      </c>
      <c r="J20">
        <v>10</v>
      </c>
      <c r="K20">
        <v>10</v>
      </c>
      <c r="L20" s="138" t="s">
        <v>11075</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
      <c r="A21">
        <v>20</v>
      </c>
      <c r="C21" t="s">
        <v>3568</v>
      </c>
      <c r="D21" t="s">
        <v>1967</v>
      </c>
      <c r="E21" s="138" t="s">
        <v>3569</v>
      </c>
      <c r="F21">
        <v>90</v>
      </c>
      <c r="G21" t="s">
        <v>169</v>
      </c>
      <c r="H21" t="s">
        <v>1340</v>
      </c>
      <c r="I21">
        <v>100</v>
      </c>
      <c r="J21">
        <v>15</v>
      </c>
      <c r="K21">
        <v>0</v>
      </c>
      <c r="L21" s="138" t="s">
        <v>11075</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
      <c r="A22">
        <v>21</v>
      </c>
      <c r="C22" t="s">
        <v>2100</v>
      </c>
      <c r="D22" t="s">
        <v>1784</v>
      </c>
      <c r="E22" s="138" t="s">
        <v>2101</v>
      </c>
      <c r="F22">
        <v>0</v>
      </c>
      <c r="G22" t="s">
        <v>169</v>
      </c>
      <c r="H22" t="s">
        <v>1342</v>
      </c>
      <c r="I22">
        <v>0</v>
      </c>
      <c r="J22">
        <v>10</v>
      </c>
      <c r="K22">
        <v>0</v>
      </c>
      <c r="L22" s="138"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
      <c r="A23">
        <v>22</v>
      </c>
      <c r="C23" t="s">
        <v>2104</v>
      </c>
      <c r="D23" t="s">
        <v>1785</v>
      </c>
      <c r="E23" s="138" t="s">
        <v>2105</v>
      </c>
      <c r="F23">
        <v>0</v>
      </c>
      <c r="G23" t="s">
        <v>169</v>
      </c>
      <c r="H23" t="s">
        <v>1342</v>
      </c>
      <c r="I23">
        <v>0</v>
      </c>
      <c r="J23">
        <v>10</v>
      </c>
      <c r="K23">
        <v>0</v>
      </c>
      <c r="L23" s="138"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
      <c r="A24">
        <v>23</v>
      </c>
      <c r="B24">
        <v>12</v>
      </c>
      <c r="C24" t="s">
        <v>2107</v>
      </c>
      <c r="D24" t="s">
        <v>1812</v>
      </c>
      <c r="E24" s="138" t="s">
        <v>2108</v>
      </c>
      <c r="F24">
        <v>0</v>
      </c>
      <c r="G24" t="s">
        <v>169</v>
      </c>
      <c r="H24" t="s">
        <v>1342</v>
      </c>
      <c r="I24">
        <v>0</v>
      </c>
      <c r="J24">
        <v>20</v>
      </c>
      <c r="K24">
        <v>0</v>
      </c>
      <c r="L24" s="138"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
      <c r="A25">
        <v>24</v>
      </c>
      <c r="C25" t="s">
        <v>2110</v>
      </c>
      <c r="D25" t="s">
        <v>1805</v>
      </c>
      <c r="E25" s="138" t="s">
        <v>8878</v>
      </c>
      <c r="F25">
        <v>0</v>
      </c>
      <c r="G25" t="s">
        <v>169</v>
      </c>
      <c r="H25" t="s">
        <v>1342</v>
      </c>
      <c r="I25">
        <v>0</v>
      </c>
      <c r="J25">
        <v>20</v>
      </c>
      <c r="K25">
        <v>0</v>
      </c>
      <c r="L25" s="138"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
      <c r="A26">
        <v>25</v>
      </c>
      <c r="C26" t="s">
        <v>2113</v>
      </c>
      <c r="D26" t="s">
        <v>1501</v>
      </c>
      <c r="E26" s="138" t="s">
        <v>2114</v>
      </c>
      <c r="F26">
        <v>0</v>
      </c>
      <c r="G26" t="s">
        <v>169</v>
      </c>
      <c r="H26" t="s">
        <v>1342</v>
      </c>
      <c r="I26">
        <v>0</v>
      </c>
      <c r="J26">
        <v>10</v>
      </c>
      <c r="K26">
        <v>0</v>
      </c>
      <c r="L26" s="138" t="s">
        <v>11075</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
      <c r="A27">
        <v>26</v>
      </c>
      <c r="C27" t="s">
        <v>2117</v>
      </c>
      <c r="D27" t="s">
        <v>1412</v>
      </c>
      <c r="E27" s="138" t="s">
        <v>2118</v>
      </c>
      <c r="F27">
        <v>0</v>
      </c>
      <c r="G27" t="s">
        <v>169</v>
      </c>
      <c r="H27" t="s">
        <v>1342</v>
      </c>
      <c r="I27">
        <v>95</v>
      </c>
      <c r="J27">
        <v>40</v>
      </c>
      <c r="K27">
        <v>0</v>
      </c>
      <c r="L27" s="138" t="s">
        <v>11078</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
      <c r="A28">
        <v>27</v>
      </c>
      <c r="B28">
        <v>13</v>
      </c>
      <c r="C28" t="s">
        <v>2120</v>
      </c>
      <c r="D28" t="s">
        <v>1623</v>
      </c>
      <c r="E28" s="138" t="s">
        <v>11244</v>
      </c>
      <c r="F28">
        <v>0</v>
      </c>
      <c r="G28" t="s">
        <v>169</v>
      </c>
      <c r="H28" t="s">
        <v>1342</v>
      </c>
      <c r="I28">
        <v>0</v>
      </c>
      <c r="J28">
        <v>20</v>
      </c>
      <c r="K28">
        <v>0</v>
      </c>
      <c r="L28" s="138"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
      <c r="A29">
        <v>28</v>
      </c>
      <c r="C29" t="s">
        <v>3463</v>
      </c>
      <c r="D29" t="s">
        <v>1928</v>
      </c>
      <c r="E29" s="138" t="s">
        <v>8909</v>
      </c>
      <c r="F29">
        <v>0</v>
      </c>
      <c r="G29" t="s">
        <v>169</v>
      </c>
      <c r="H29" t="s">
        <v>1342</v>
      </c>
      <c r="I29">
        <v>100</v>
      </c>
      <c r="J29">
        <v>10</v>
      </c>
      <c r="K29">
        <v>0</v>
      </c>
      <c r="L29" s="138" t="s">
        <v>11075</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
      <c r="A30">
        <v>29</v>
      </c>
      <c r="B30">
        <v>14</v>
      </c>
      <c r="C30" t="s">
        <v>3475</v>
      </c>
      <c r="D30" t="s">
        <v>1893</v>
      </c>
      <c r="E30" s="138" t="s">
        <v>8914</v>
      </c>
      <c r="F30">
        <v>0</v>
      </c>
      <c r="G30" t="s">
        <v>169</v>
      </c>
      <c r="H30" t="s">
        <v>1342</v>
      </c>
      <c r="I30">
        <v>0</v>
      </c>
      <c r="J30">
        <v>20</v>
      </c>
      <c r="K30">
        <v>0</v>
      </c>
      <c r="L30" s="138"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
      <c r="A31">
        <v>30</v>
      </c>
      <c r="B31">
        <v>15</v>
      </c>
      <c r="C31" t="s">
        <v>11256</v>
      </c>
      <c r="D31" t="s">
        <v>11257</v>
      </c>
      <c r="E31" s="138" t="s">
        <v>8921</v>
      </c>
      <c r="F31">
        <v>0</v>
      </c>
      <c r="G31" t="s">
        <v>169</v>
      </c>
      <c r="H31" t="s">
        <v>1342</v>
      </c>
      <c r="I31">
        <v>0</v>
      </c>
      <c r="J31">
        <v>5</v>
      </c>
      <c r="K31">
        <v>0</v>
      </c>
      <c r="L31" s="138" t="s">
        <v>8781</v>
      </c>
      <c r="M31">
        <v>0</v>
      </c>
      <c r="O31" t="s">
        <v>11258</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
      <c r="A32">
        <v>31</v>
      </c>
      <c r="C32" t="s">
        <v>2159</v>
      </c>
      <c r="D32" t="s">
        <v>1580</v>
      </c>
      <c r="E32" s="138" t="s">
        <v>2160</v>
      </c>
      <c r="F32">
        <v>1</v>
      </c>
      <c r="G32" t="s">
        <v>189</v>
      </c>
      <c r="H32" t="s">
        <v>1326</v>
      </c>
      <c r="I32">
        <v>100</v>
      </c>
      <c r="J32">
        <v>10</v>
      </c>
      <c r="K32">
        <v>0</v>
      </c>
      <c r="L32" s="138" t="s">
        <v>11075</v>
      </c>
      <c r="M32">
        <v>0</v>
      </c>
      <c r="N32" t="s">
        <v>2073</v>
      </c>
      <c r="O32" t="s">
        <v>2161</v>
      </c>
      <c r="P32" t="str">
        <f t="shared" si="0"/>
        <v>"The user gets all the party Pokémon to attack the foe. The more party Pokémon, the more damage."</v>
      </c>
      <c r="Q32" t="str">
        <f t="shared" ref="Q32:Q84"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
      <c r="A33">
        <v>32</v>
      </c>
      <c r="C33" t="s">
        <v>2166</v>
      </c>
      <c r="D33" t="s">
        <v>1715</v>
      </c>
      <c r="E33" s="138" t="s">
        <v>2167</v>
      </c>
      <c r="F33">
        <v>1</v>
      </c>
      <c r="G33" t="s">
        <v>189</v>
      </c>
      <c r="H33" t="s">
        <v>1326</v>
      </c>
      <c r="I33">
        <v>100</v>
      </c>
      <c r="J33">
        <v>5</v>
      </c>
      <c r="K33">
        <v>0</v>
      </c>
      <c r="L33" s="138" t="s">
        <v>11075</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
      <c r="A34">
        <v>33</v>
      </c>
      <c r="B34">
        <v>1</v>
      </c>
      <c r="C34" t="s">
        <v>2151</v>
      </c>
      <c r="D34" t="s">
        <v>1558</v>
      </c>
      <c r="E34" s="138" t="s">
        <v>11238</v>
      </c>
      <c r="F34">
        <v>40</v>
      </c>
      <c r="G34" t="s">
        <v>189</v>
      </c>
      <c r="H34" t="s">
        <v>1326</v>
      </c>
      <c r="I34">
        <v>100</v>
      </c>
      <c r="J34">
        <v>20</v>
      </c>
      <c r="K34">
        <v>0</v>
      </c>
      <c r="L34" s="138" t="s">
        <v>11075</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
      <c r="A35">
        <v>34</v>
      </c>
      <c r="B35">
        <v>2</v>
      </c>
      <c r="C35" t="s">
        <v>2149</v>
      </c>
      <c r="D35" t="s">
        <v>1700</v>
      </c>
      <c r="E35" s="138" t="s">
        <v>11239</v>
      </c>
      <c r="F35">
        <v>50</v>
      </c>
      <c r="G35" t="s">
        <v>189</v>
      </c>
      <c r="H35" t="s">
        <v>1326</v>
      </c>
      <c r="I35">
        <v>100</v>
      </c>
      <c r="J35">
        <v>10</v>
      </c>
      <c r="K35">
        <v>0</v>
      </c>
      <c r="L35" s="138" t="s">
        <v>11075</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
      <c r="A36">
        <v>35</v>
      </c>
      <c r="C36" t="s">
        <v>2138</v>
      </c>
      <c r="D36" t="s">
        <v>2139</v>
      </c>
      <c r="E36" s="138" t="s">
        <v>2130</v>
      </c>
      <c r="F36">
        <v>60</v>
      </c>
      <c r="G36" t="s">
        <v>189</v>
      </c>
      <c r="H36" t="s">
        <v>1326</v>
      </c>
      <c r="I36">
        <v>100</v>
      </c>
      <c r="J36">
        <v>25</v>
      </c>
      <c r="K36">
        <v>30</v>
      </c>
      <c r="L36" s="138" t="s">
        <v>11075</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
      <c r="A37">
        <v>36</v>
      </c>
      <c r="B37">
        <v>3</v>
      </c>
      <c r="C37" t="s">
        <v>2142</v>
      </c>
      <c r="D37" t="s">
        <v>1516</v>
      </c>
      <c r="E37" s="138" t="s">
        <v>2143</v>
      </c>
      <c r="F37">
        <v>60</v>
      </c>
      <c r="G37" t="s">
        <v>189</v>
      </c>
      <c r="H37" t="s">
        <v>1326</v>
      </c>
      <c r="I37">
        <v>0</v>
      </c>
      <c r="J37">
        <v>20</v>
      </c>
      <c r="K37">
        <v>0</v>
      </c>
      <c r="L37" s="138" t="s">
        <v>11075</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
      <c r="A38">
        <v>37</v>
      </c>
      <c r="C38" t="s">
        <v>2147</v>
      </c>
      <c r="D38" t="s">
        <v>1701</v>
      </c>
      <c r="E38" s="138" t="s">
        <v>11240</v>
      </c>
      <c r="F38">
        <v>60</v>
      </c>
      <c r="G38" t="s">
        <v>189</v>
      </c>
      <c r="H38" t="s">
        <v>1326</v>
      </c>
      <c r="I38">
        <v>100</v>
      </c>
      <c r="J38">
        <v>10</v>
      </c>
      <c r="K38">
        <v>0</v>
      </c>
      <c r="L38" s="138" t="s">
        <v>11075</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
      <c r="A39">
        <v>38</v>
      </c>
      <c r="B39">
        <v>4</v>
      </c>
      <c r="C39" t="s">
        <v>2153</v>
      </c>
      <c r="D39" t="s">
        <v>1500</v>
      </c>
      <c r="E39" s="138" t="s">
        <v>2154</v>
      </c>
      <c r="F39">
        <v>60</v>
      </c>
      <c r="G39" t="s">
        <v>189</v>
      </c>
      <c r="H39" t="s">
        <v>1326</v>
      </c>
      <c r="I39">
        <v>100</v>
      </c>
      <c r="J39">
        <v>25</v>
      </c>
      <c r="K39">
        <v>0</v>
      </c>
      <c r="L39" s="138" t="s">
        <v>11075</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
      <c r="A40">
        <v>39</v>
      </c>
      <c r="C40" t="s">
        <v>2156</v>
      </c>
      <c r="D40" t="s">
        <v>1611</v>
      </c>
      <c r="E40" s="138" t="s">
        <v>2157</v>
      </c>
      <c r="F40">
        <v>60</v>
      </c>
      <c r="G40" t="s">
        <v>189</v>
      </c>
      <c r="H40" t="s">
        <v>1326</v>
      </c>
      <c r="I40">
        <v>100</v>
      </c>
      <c r="J40">
        <v>20</v>
      </c>
      <c r="K40">
        <v>0</v>
      </c>
      <c r="L40" s="138" t="s">
        <v>11075</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
      <c r="A41">
        <v>40</v>
      </c>
      <c r="C41" t="s">
        <v>3518</v>
      </c>
      <c r="D41" t="s">
        <v>1984</v>
      </c>
      <c r="E41" s="138" t="s">
        <v>2130</v>
      </c>
      <c r="F41">
        <v>60</v>
      </c>
      <c r="G41" t="s">
        <v>189</v>
      </c>
      <c r="H41" t="s">
        <v>1326</v>
      </c>
      <c r="I41">
        <v>100</v>
      </c>
      <c r="J41">
        <v>20</v>
      </c>
      <c r="K41">
        <v>0</v>
      </c>
      <c r="L41" s="138" t="s">
        <v>11087</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
      <c r="A42">
        <v>41</v>
      </c>
      <c r="C42" t="s">
        <v>3571</v>
      </c>
      <c r="D42" t="s">
        <v>1972</v>
      </c>
      <c r="E42" s="138" t="s">
        <v>11077</v>
      </c>
      <c r="F42">
        <v>60</v>
      </c>
      <c r="G42" t="s">
        <v>189</v>
      </c>
      <c r="H42" t="s">
        <v>1326</v>
      </c>
      <c r="I42">
        <v>100</v>
      </c>
      <c r="J42">
        <v>20</v>
      </c>
      <c r="K42">
        <v>0</v>
      </c>
      <c r="L42" s="138" t="s">
        <v>11075</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
      <c r="A43">
        <v>42</v>
      </c>
      <c r="B43">
        <v>5</v>
      </c>
      <c r="C43" t="s">
        <v>2126</v>
      </c>
      <c r="D43" t="s">
        <v>1571</v>
      </c>
      <c r="E43" s="138" t="s">
        <v>11083</v>
      </c>
      <c r="F43">
        <v>80</v>
      </c>
      <c r="G43" t="s">
        <v>189</v>
      </c>
      <c r="H43" t="s">
        <v>1326</v>
      </c>
      <c r="I43">
        <v>100</v>
      </c>
      <c r="J43">
        <v>15</v>
      </c>
      <c r="K43">
        <v>20</v>
      </c>
      <c r="L43" s="138" t="s">
        <v>11075</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
      <c r="A44">
        <v>43</v>
      </c>
      <c r="B44">
        <v>6</v>
      </c>
      <c r="C44" t="s">
        <v>2133</v>
      </c>
      <c r="D44" t="s">
        <v>1718</v>
      </c>
      <c r="E44" s="138" t="s">
        <v>8877</v>
      </c>
      <c r="F44">
        <v>80</v>
      </c>
      <c r="G44" t="s">
        <v>189</v>
      </c>
      <c r="H44" t="s">
        <v>1326</v>
      </c>
      <c r="I44">
        <v>100</v>
      </c>
      <c r="J44">
        <v>5</v>
      </c>
      <c r="K44">
        <v>0</v>
      </c>
      <c r="L44" s="138" t="s">
        <v>11075</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
      <c r="A45">
        <v>44</v>
      </c>
      <c r="C45" t="s">
        <v>3622</v>
      </c>
      <c r="D45" t="s">
        <v>1966</v>
      </c>
      <c r="E45" s="138" t="s">
        <v>3623</v>
      </c>
      <c r="F45">
        <v>80</v>
      </c>
      <c r="G45" t="s">
        <v>189</v>
      </c>
      <c r="H45" t="s">
        <v>1326</v>
      </c>
      <c r="I45">
        <v>100</v>
      </c>
      <c r="J45">
        <v>15</v>
      </c>
      <c r="K45">
        <v>0</v>
      </c>
      <c r="L45" s="138" t="s">
        <v>11075</v>
      </c>
      <c r="M45">
        <v>0</v>
      </c>
      <c r="N45" t="s">
        <v>2062</v>
      </c>
      <c r="O45" t="s">
        <v>11241</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
      <c r="A46">
        <v>45</v>
      </c>
      <c r="C46" t="s">
        <v>3529</v>
      </c>
      <c r="D46" t="s">
        <v>1954</v>
      </c>
      <c r="E46" s="138" t="s">
        <v>2303</v>
      </c>
      <c r="F46">
        <v>85</v>
      </c>
      <c r="G46" t="s">
        <v>189</v>
      </c>
      <c r="H46" t="s">
        <v>1326</v>
      </c>
      <c r="I46">
        <v>100</v>
      </c>
      <c r="J46">
        <v>10</v>
      </c>
      <c r="K46">
        <v>0</v>
      </c>
      <c r="L46" s="138" t="s">
        <v>11075</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
      <c r="A47">
        <v>46</v>
      </c>
      <c r="B47">
        <v>7</v>
      </c>
      <c r="C47" t="s">
        <v>2135</v>
      </c>
      <c r="D47" t="s">
        <v>1729</v>
      </c>
      <c r="E47" s="138" t="s">
        <v>11077</v>
      </c>
      <c r="F47">
        <v>90</v>
      </c>
      <c r="G47" t="s">
        <v>189</v>
      </c>
      <c r="H47" t="s">
        <v>1326</v>
      </c>
      <c r="I47">
        <v>100</v>
      </c>
      <c r="J47">
        <v>15</v>
      </c>
      <c r="K47">
        <v>0</v>
      </c>
      <c r="L47" s="138" t="s">
        <v>11075</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
      <c r="A48">
        <v>47</v>
      </c>
      <c r="C48" t="s">
        <v>2122</v>
      </c>
      <c r="D48" t="s">
        <v>1821</v>
      </c>
      <c r="E48" s="138" t="s">
        <v>8882</v>
      </c>
      <c r="F48">
        <v>95</v>
      </c>
      <c r="G48" t="s">
        <v>189</v>
      </c>
      <c r="H48" t="s">
        <v>1326</v>
      </c>
      <c r="I48">
        <v>100</v>
      </c>
      <c r="J48">
        <v>15</v>
      </c>
      <c r="K48">
        <v>0</v>
      </c>
      <c r="L48" s="138" t="s">
        <v>11075</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
      <c r="A49">
        <v>48</v>
      </c>
      <c r="B49">
        <v>8</v>
      </c>
      <c r="C49" t="s">
        <v>2145</v>
      </c>
      <c r="D49" t="s">
        <v>1884</v>
      </c>
      <c r="E49" s="138" t="s">
        <v>11118</v>
      </c>
      <c r="F49">
        <v>55</v>
      </c>
      <c r="G49" t="s">
        <v>189</v>
      </c>
      <c r="H49" t="s">
        <v>1340</v>
      </c>
      <c r="I49">
        <v>95</v>
      </c>
      <c r="J49">
        <v>15</v>
      </c>
      <c r="K49">
        <v>100</v>
      </c>
      <c r="L49" s="138" t="s">
        <v>11078</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
      <c r="A50">
        <v>49</v>
      </c>
      <c r="B50">
        <v>9</v>
      </c>
      <c r="C50" t="s">
        <v>2129</v>
      </c>
      <c r="D50" t="s">
        <v>1728</v>
      </c>
      <c r="E50" s="138" t="s">
        <v>2130</v>
      </c>
      <c r="F50">
        <v>80</v>
      </c>
      <c r="G50" t="s">
        <v>189</v>
      </c>
      <c r="H50" t="s">
        <v>1340</v>
      </c>
      <c r="I50">
        <v>100</v>
      </c>
      <c r="J50">
        <v>15</v>
      </c>
      <c r="K50">
        <v>20</v>
      </c>
      <c r="L50" s="138" t="s">
        <v>11075</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
      <c r="A51">
        <v>50</v>
      </c>
      <c r="C51" t="s">
        <v>2124</v>
      </c>
      <c r="D51" t="s">
        <v>1868</v>
      </c>
      <c r="E51" s="138" t="s">
        <v>11081</v>
      </c>
      <c r="F51">
        <v>85</v>
      </c>
      <c r="G51" t="s">
        <v>189</v>
      </c>
      <c r="H51" t="s">
        <v>1340</v>
      </c>
      <c r="I51">
        <v>95</v>
      </c>
      <c r="J51">
        <v>10</v>
      </c>
      <c r="K51">
        <v>40</v>
      </c>
      <c r="L51" s="138" t="s">
        <v>11075</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
      <c r="A52">
        <v>51</v>
      </c>
      <c r="B52">
        <v>10</v>
      </c>
      <c r="C52" t="s">
        <v>11243</v>
      </c>
      <c r="D52" t="s">
        <v>7241</v>
      </c>
      <c r="E52" s="138" t="s">
        <v>11077</v>
      </c>
      <c r="F52">
        <v>90</v>
      </c>
      <c r="G52" t="s">
        <v>189</v>
      </c>
      <c r="H52" t="s">
        <v>1340</v>
      </c>
      <c r="I52">
        <v>100</v>
      </c>
      <c r="J52">
        <v>15</v>
      </c>
      <c r="K52">
        <v>0</v>
      </c>
      <c r="L52" s="138" t="s">
        <v>11075</v>
      </c>
      <c r="M52">
        <v>0</v>
      </c>
      <c r="N52" t="s">
        <v>2073</v>
      </c>
      <c r="O52" t="s">
        <v>11242</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
      <c r="A53">
        <v>52</v>
      </c>
      <c r="C53" t="s">
        <v>3505</v>
      </c>
      <c r="D53" t="s">
        <v>1949</v>
      </c>
      <c r="E53" s="138" t="s">
        <v>3506</v>
      </c>
      <c r="F53">
        <v>100</v>
      </c>
      <c r="G53" t="s">
        <v>189</v>
      </c>
      <c r="H53" t="s">
        <v>1340</v>
      </c>
      <c r="I53">
        <v>0</v>
      </c>
      <c r="J53">
        <v>5</v>
      </c>
      <c r="K53">
        <v>0</v>
      </c>
      <c r="L53" s="138" t="s">
        <v>11075</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
      <c r="A54">
        <v>53</v>
      </c>
      <c r="C54" t="s">
        <v>2169</v>
      </c>
      <c r="D54" t="s">
        <v>1793</v>
      </c>
      <c r="E54" s="138" t="s">
        <v>11111</v>
      </c>
      <c r="F54">
        <v>0</v>
      </c>
      <c r="G54" t="s">
        <v>189</v>
      </c>
      <c r="H54" t="s">
        <v>1342</v>
      </c>
      <c r="I54">
        <v>80</v>
      </c>
      <c r="J54">
        <v>10</v>
      </c>
      <c r="K54">
        <v>0</v>
      </c>
      <c r="L54" s="138" t="s">
        <v>11078</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
      <c r="A55">
        <v>54</v>
      </c>
      <c r="B55">
        <v>11</v>
      </c>
      <c r="C55" t="s">
        <v>2171</v>
      </c>
      <c r="D55" t="s">
        <v>1702</v>
      </c>
      <c r="E55" s="138" t="s">
        <v>2172</v>
      </c>
      <c r="F55">
        <v>0</v>
      </c>
      <c r="G55" t="s">
        <v>189</v>
      </c>
      <c r="H55" t="s">
        <v>1342</v>
      </c>
      <c r="I55">
        <v>100</v>
      </c>
      <c r="J55">
        <v>15</v>
      </c>
      <c r="K55">
        <v>0</v>
      </c>
      <c r="L55" s="138" t="s">
        <v>11075</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
      <c r="A56">
        <v>55</v>
      </c>
      <c r="C56" t="s">
        <v>2174</v>
      </c>
      <c r="D56" t="s">
        <v>1642</v>
      </c>
      <c r="E56" s="138" t="s">
        <v>2175</v>
      </c>
      <c r="F56">
        <v>0</v>
      </c>
      <c r="G56" t="s">
        <v>189</v>
      </c>
      <c r="H56" t="s">
        <v>1342</v>
      </c>
      <c r="I56">
        <v>100</v>
      </c>
      <c r="J56">
        <v>20</v>
      </c>
      <c r="K56">
        <v>0</v>
      </c>
      <c r="L56" s="138" t="s">
        <v>11075</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
      <c r="A57">
        <v>56</v>
      </c>
      <c r="B57">
        <v>12</v>
      </c>
      <c r="C57" t="s">
        <v>2177</v>
      </c>
      <c r="D57" t="s">
        <v>1589</v>
      </c>
      <c r="E57" s="138" t="s">
        <v>11237</v>
      </c>
      <c r="F57">
        <v>0</v>
      </c>
      <c r="G57" t="s">
        <v>189</v>
      </c>
      <c r="H57" t="s">
        <v>1342</v>
      </c>
      <c r="I57">
        <v>100</v>
      </c>
      <c r="J57">
        <v>15</v>
      </c>
      <c r="K57">
        <v>0</v>
      </c>
      <c r="L57" s="138" t="s">
        <v>11075</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
      <c r="A58">
        <v>57</v>
      </c>
      <c r="C58" t="s">
        <v>2179</v>
      </c>
      <c r="D58" t="s">
        <v>1797</v>
      </c>
      <c r="E58" s="138" t="s">
        <v>11236</v>
      </c>
      <c r="F58">
        <v>0</v>
      </c>
      <c r="G58" t="s">
        <v>189</v>
      </c>
      <c r="H58" t="s">
        <v>1342</v>
      </c>
      <c r="I58">
        <v>0</v>
      </c>
      <c r="J58">
        <v>15</v>
      </c>
      <c r="K58">
        <v>0</v>
      </c>
      <c r="L58" s="138"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
      <c r="A59">
        <v>58</v>
      </c>
      <c r="C59" t="s">
        <v>2181</v>
      </c>
      <c r="D59" t="s">
        <v>1591</v>
      </c>
      <c r="E59" s="138" t="s">
        <v>11235</v>
      </c>
      <c r="F59">
        <v>0</v>
      </c>
      <c r="G59" t="s">
        <v>189</v>
      </c>
      <c r="H59" t="s">
        <v>1342</v>
      </c>
      <c r="I59">
        <v>100</v>
      </c>
      <c r="J59">
        <v>10</v>
      </c>
      <c r="K59">
        <v>0</v>
      </c>
      <c r="L59" s="138" t="s">
        <v>11075</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
      <c r="A60">
        <v>59</v>
      </c>
      <c r="B60">
        <v>13</v>
      </c>
      <c r="C60" t="s">
        <v>2183</v>
      </c>
      <c r="D60" t="s">
        <v>1746</v>
      </c>
      <c r="E60" s="138" t="s">
        <v>11234</v>
      </c>
      <c r="F60">
        <v>0</v>
      </c>
      <c r="G60" t="s">
        <v>189</v>
      </c>
      <c r="H60" t="s">
        <v>1342</v>
      </c>
      <c r="I60">
        <v>0</v>
      </c>
      <c r="J60">
        <v>20</v>
      </c>
      <c r="K60">
        <v>0</v>
      </c>
      <c r="L60" s="138"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
      <c r="A61">
        <v>60</v>
      </c>
      <c r="C61" t="s">
        <v>2185</v>
      </c>
      <c r="D61" t="s">
        <v>1840</v>
      </c>
      <c r="E61" s="138" t="s">
        <v>2186</v>
      </c>
      <c r="F61">
        <v>0</v>
      </c>
      <c r="G61" t="s">
        <v>189</v>
      </c>
      <c r="H61" t="s">
        <v>1342</v>
      </c>
      <c r="I61">
        <v>100</v>
      </c>
      <c r="J61">
        <v>15</v>
      </c>
      <c r="K61">
        <v>0</v>
      </c>
      <c r="L61" s="138" t="s">
        <v>11075</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
      <c r="A62">
        <v>61</v>
      </c>
      <c r="C62" t="s">
        <v>2188</v>
      </c>
      <c r="D62" t="s">
        <v>1618</v>
      </c>
      <c r="E62" s="138" t="s">
        <v>2189</v>
      </c>
      <c r="F62">
        <v>0</v>
      </c>
      <c r="G62" t="s">
        <v>189</v>
      </c>
      <c r="H62" t="s">
        <v>1342</v>
      </c>
      <c r="I62">
        <v>0</v>
      </c>
      <c r="J62">
        <v>10</v>
      </c>
      <c r="K62">
        <v>0</v>
      </c>
      <c r="L62" s="138"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
      <c r="A63">
        <v>62</v>
      </c>
      <c r="C63" t="s">
        <v>2191</v>
      </c>
      <c r="D63" t="s">
        <v>1744</v>
      </c>
      <c r="E63" s="138" t="s">
        <v>2192</v>
      </c>
      <c r="F63">
        <v>0</v>
      </c>
      <c r="G63" t="s">
        <v>189</v>
      </c>
      <c r="H63" t="s">
        <v>1342</v>
      </c>
      <c r="I63">
        <v>100</v>
      </c>
      <c r="J63">
        <v>10</v>
      </c>
      <c r="K63">
        <v>0</v>
      </c>
      <c r="L63" s="138" t="s">
        <v>11075</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
      <c r="A64">
        <v>63</v>
      </c>
      <c r="B64">
        <v>14</v>
      </c>
      <c r="C64" t="s">
        <v>2194</v>
      </c>
      <c r="D64" t="s">
        <v>1598</v>
      </c>
      <c r="E64" s="138" t="s">
        <v>2195</v>
      </c>
      <c r="F64">
        <v>0</v>
      </c>
      <c r="G64" t="s">
        <v>189</v>
      </c>
      <c r="H64" t="s">
        <v>1342</v>
      </c>
      <c r="I64">
        <v>100</v>
      </c>
      <c r="J64">
        <v>20</v>
      </c>
      <c r="K64">
        <v>0</v>
      </c>
      <c r="L64" s="138" t="s">
        <v>11075</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
      <c r="A65">
        <v>64</v>
      </c>
      <c r="C65" t="s">
        <v>2197</v>
      </c>
      <c r="D65" t="s">
        <v>1588</v>
      </c>
      <c r="E65" s="138" t="s">
        <v>2198</v>
      </c>
      <c r="F65">
        <v>0</v>
      </c>
      <c r="G65" t="s">
        <v>189</v>
      </c>
      <c r="H65" t="s">
        <v>1342</v>
      </c>
      <c r="I65">
        <v>100</v>
      </c>
      <c r="J65">
        <v>15</v>
      </c>
      <c r="K65">
        <v>0</v>
      </c>
      <c r="L65" s="138" t="s">
        <v>11075</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
      <c r="A66">
        <v>65</v>
      </c>
      <c r="C66" t="s">
        <v>3449</v>
      </c>
      <c r="D66" t="s">
        <v>1904</v>
      </c>
      <c r="E66" s="138" t="s">
        <v>8912</v>
      </c>
      <c r="F66">
        <v>0</v>
      </c>
      <c r="G66" t="s">
        <v>189</v>
      </c>
      <c r="H66" t="s">
        <v>1342</v>
      </c>
      <c r="I66">
        <v>100</v>
      </c>
      <c r="J66">
        <v>20</v>
      </c>
      <c r="K66">
        <v>0</v>
      </c>
      <c r="L66" s="138" t="s">
        <v>11075</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
      <c r="A67">
        <v>66</v>
      </c>
      <c r="C67" t="s">
        <v>3477</v>
      </c>
      <c r="D67" t="s">
        <v>1905</v>
      </c>
      <c r="E67" s="138" t="s">
        <v>8902</v>
      </c>
      <c r="F67">
        <v>0</v>
      </c>
      <c r="G67" t="s">
        <v>189</v>
      </c>
      <c r="H67" t="s">
        <v>1342</v>
      </c>
      <c r="I67">
        <v>100</v>
      </c>
      <c r="J67">
        <v>20</v>
      </c>
      <c r="K67">
        <v>0</v>
      </c>
      <c r="L67" s="138" t="s">
        <v>11075</v>
      </c>
      <c r="M67">
        <v>0</v>
      </c>
      <c r="N67" t="s">
        <v>2115</v>
      </c>
      <c r="O67" t="s">
        <v>3478</v>
      </c>
      <c r="P67" t="str">
        <f t="shared" ref="P67:P140"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
      <c r="A68">
        <v>67</v>
      </c>
      <c r="B68">
        <v>15</v>
      </c>
      <c r="C68" t="s">
        <v>11260</v>
      </c>
      <c r="D68" t="s">
        <v>11262</v>
      </c>
      <c r="E68" s="138" t="s">
        <v>8922</v>
      </c>
      <c r="F68">
        <v>0</v>
      </c>
      <c r="G68" t="s">
        <v>189</v>
      </c>
      <c r="H68" t="s">
        <v>1342</v>
      </c>
      <c r="I68">
        <v>0</v>
      </c>
      <c r="J68">
        <v>5</v>
      </c>
      <c r="K68">
        <v>0</v>
      </c>
      <c r="L68" s="138" t="s">
        <v>8781</v>
      </c>
      <c r="M68">
        <v>0</v>
      </c>
      <c r="O68" t="s">
        <v>11261</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
      <c r="A69">
        <v>68</v>
      </c>
      <c r="B69">
        <v>1</v>
      </c>
      <c r="C69" t="s">
        <v>2223</v>
      </c>
      <c r="D69" t="s">
        <v>1859</v>
      </c>
      <c r="E69" s="138" t="s">
        <v>2224</v>
      </c>
      <c r="F69">
        <v>40</v>
      </c>
      <c r="G69" t="s">
        <v>188</v>
      </c>
      <c r="H69" t="s">
        <v>1326</v>
      </c>
      <c r="I69">
        <v>90</v>
      </c>
      <c r="J69">
        <v>15</v>
      </c>
      <c r="K69">
        <v>0</v>
      </c>
      <c r="L69" s="138" t="s">
        <v>11075</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
      <c r="A70">
        <v>69</v>
      </c>
      <c r="B70">
        <v>2</v>
      </c>
      <c r="C70" t="s">
        <v>2218</v>
      </c>
      <c r="D70" t="s">
        <v>1854</v>
      </c>
      <c r="E70" s="138" t="s">
        <v>2219</v>
      </c>
      <c r="F70">
        <v>60</v>
      </c>
      <c r="G70" t="s">
        <v>188</v>
      </c>
      <c r="H70" t="s">
        <v>1326</v>
      </c>
      <c r="I70">
        <v>90</v>
      </c>
      <c r="J70">
        <v>10</v>
      </c>
      <c r="K70">
        <v>0</v>
      </c>
      <c r="L70" s="138" t="s">
        <v>11075</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
      <c r="A71">
        <v>70</v>
      </c>
      <c r="C71" t="s">
        <v>3531</v>
      </c>
      <c r="D71" t="s">
        <v>1983</v>
      </c>
      <c r="E71" s="138" t="s">
        <v>11077</v>
      </c>
      <c r="F71">
        <v>90</v>
      </c>
      <c r="G71" t="s">
        <v>188</v>
      </c>
      <c r="H71" t="s">
        <v>1326</v>
      </c>
      <c r="I71">
        <v>100</v>
      </c>
      <c r="J71">
        <v>15</v>
      </c>
      <c r="K71">
        <v>0</v>
      </c>
      <c r="L71" s="138" t="s">
        <v>11075</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
      <c r="A72">
        <v>71</v>
      </c>
      <c r="B72">
        <v>3</v>
      </c>
      <c r="C72" t="s">
        <v>2216</v>
      </c>
      <c r="D72" t="s">
        <v>1666</v>
      </c>
      <c r="E72" s="138" t="s">
        <v>11077</v>
      </c>
      <c r="F72">
        <v>90</v>
      </c>
      <c r="G72" t="s">
        <v>188</v>
      </c>
      <c r="H72" t="s">
        <v>1326</v>
      </c>
      <c r="I72">
        <v>100</v>
      </c>
      <c r="J72">
        <v>15</v>
      </c>
      <c r="K72">
        <v>0</v>
      </c>
      <c r="L72" s="138" t="s">
        <v>11075</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
      <c r="A73">
        <v>72</v>
      </c>
      <c r="B73">
        <v>4</v>
      </c>
      <c r="C73" t="s">
        <v>2209</v>
      </c>
      <c r="D73" t="s">
        <v>1736</v>
      </c>
      <c r="E73" s="138" t="s">
        <v>11159</v>
      </c>
      <c r="F73">
        <v>100</v>
      </c>
      <c r="G73" t="s">
        <v>188</v>
      </c>
      <c r="H73" t="s">
        <v>1326</v>
      </c>
      <c r="I73">
        <v>75</v>
      </c>
      <c r="J73">
        <v>10</v>
      </c>
      <c r="K73">
        <v>20</v>
      </c>
      <c r="L73" s="138" t="s">
        <v>11075</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
      <c r="A74">
        <v>73</v>
      </c>
      <c r="B74">
        <v>5</v>
      </c>
      <c r="C74" t="s">
        <v>2206</v>
      </c>
      <c r="D74" t="s">
        <v>1530</v>
      </c>
      <c r="E74" s="138" t="s">
        <v>2207</v>
      </c>
      <c r="F74">
        <v>120</v>
      </c>
      <c r="G74" t="s">
        <v>188</v>
      </c>
      <c r="H74" t="s">
        <v>1326</v>
      </c>
      <c r="I74">
        <v>100</v>
      </c>
      <c r="J74">
        <v>10</v>
      </c>
      <c r="K74">
        <v>0</v>
      </c>
      <c r="L74" s="138" t="s">
        <v>11165</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
      <c r="A75">
        <v>74</v>
      </c>
      <c r="B75">
        <v>6</v>
      </c>
      <c r="C75" t="s">
        <v>2228</v>
      </c>
      <c r="D75" t="s">
        <v>1413</v>
      </c>
      <c r="E75" s="138" t="s">
        <v>2229</v>
      </c>
      <c r="F75">
        <v>1</v>
      </c>
      <c r="G75" t="s">
        <v>188</v>
      </c>
      <c r="H75" t="s">
        <v>1340</v>
      </c>
      <c r="I75">
        <v>100</v>
      </c>
      <c r="J75">
        <v>10</v>
      </c>
      <c r="K75">
        <v>0</v>
      </c>
      <c r="L75" s="138" t="s">
        <v>11075</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
      <c r="A76">
        <v>75</v>
      </c>
      <c r="B76">
        <v>7</v>
      </c>
      <c r="C76" t="s">
        <v>2226</v>
      </c>
      <c r="D76" t="s">
        <v>1568</v>
      </c>
      <c r="E76" s="138" t="s">
        <v>11233</v>
      </c>
      <c r="F76">
        <v>40</v>
      </c>
      <c r="G76" t="s">
        <v>188</v>
      </c>
      <c r="H76" t="s">
        <v>1340</v>
      </c>
      <c r="I76">
        <v>100</v>
      </c>
      <c r="J76">
        <v>20</v>
      </c>
      <c r="K76">
        <v>20</v>
      </c>
      <c r="L76" s="138" t="s">
        <v>11078</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
      <c r="A77">
        <v>76</v>
      </c>
      <c r="B77">
        <v>8</v>
      </c>
      <c r="C77" t="s">
        <v>2221</v>
      </c>
      <c r="D77" t="s">
        <v>1555</v>
      </c>
      <c r="E77" s="138" t="s">
        <v>11162</v>
      </c>
      <c r="F77">
        <v>60</v>
      </c>
      <c r="G77" t="s">
        <v>188</v>
      </c>
      <c r="H77" t="s">
        <v>1340</v>
      </c>
      <c r="I77">
        <v>100</v>
      </c>
      <c r="J77">
        <v>20</v>
      </c>
      <c r="K77">
        <v>30</v>
      </c>
      <c r="L77" s="138" t="s">
        <v>11075</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
      <c r="A78">
        <v>77</v>
      </c>
      <c r="B78">
        <v>9</v>
      </c>
      <c r="C78" t="s">
        <v>2213</v>
      </c>
      <c r="D78" t="s">
        <v>1735</v>
      </c>
      <c r="E78" s="138" t="s">
        <v>11077</v>
      </c>
      <c r="F78">
        <v>90</v>
      </c>
      <c r="G78" t="s">
        <v>188</v>
      </c>
      <c r="H78" t="s">
        <v>1340</v>
      </c>
      <c r="I78">
        <v>100</v>
      </c>
      <c r="J78">
        <v>15</v>
      </c>
      <c r="K78">
        <v>0</v>
      </c>
      <c r="L78" s="138" t="s">
        <v>11075</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
      <c r="A79">
        <v>78</v>
      </c>
      <c r="C79" t="s">
        <v>2211</v>
      </c>
      <c r="D79" t="s">
        <v>1789</v>
      </c>
      <c r="E79" s="138" t="s">
        <v>11077</v>
      </c>
      <c r="F79">
        <v>100</v>
      </c>
      <c r="G79" t="s">
        <v>188</v>
      </c>
      <c r="H79" t="s">
        <v>1340</v>
      </c>
      <c r="I79">
        <v>95</v>
      </c>
      <c r="J79">
        <v>5</v>
      </c>
      <c r="K79">
        <v>0</v>
      </c>
      <c r="L79" s="138" t="s">
        <v>11075</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
      <c r="A80">
        <v>79</v>
      </c>
      <c r="C80" t="s">
        <v>3526</v>
      </c>
      <c r="D80" t="s">
        <v>1978</v>
      </c>
      <c r="E80" s="138" t="s">
        <v>3527</v>
      </c>
      <c r="F80">
        <v>100</v>
      </c>
      <c r="G80" t="s">
        <v>188</v>
      </c>
      <c r="H80" t="s">
        <v>1340</v>
      </c>
      <c r="I80">
        <v>100</v>
      </c>
      <c r="J80">
        <v>10</v>
      </c>
      <c r="K80">
        <v>0</v>
      </c>
      <c r="L80" s="138" t="s">
        <v>11075</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
      <c r="A81">
        <v>80</v>
      </c>
      <c r="C81" t="s">
        <v>3523</v>
      </c>
      <c r="D81" t="s">
        <v>1982</v>
      </c>
      <c r="E81" s="138" t="s">
        <v>3524</v>
      </c>
      <c r="F81">
        <v>110</v>
      </c>
      <c r="G81" t="s">
        <v>188</v>
      </c>
      <c r="H81" t="s">
        <v>1340</v>
      </c>
      <c r="I81">
        <v>100</v>
      </c>
      <c r="J81">
        <v>5</v>
      </c>
      <c r="K81">
        <v>0</v>
      </c>
      <c r="L81" s="138" t="s">
        <v>11078</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
      <c r="A82">
        <v>81</v>
      </c>
      <c r="B82">
        <v>10</v>
      </c>
      <c r="C82" t="s">
        <v>2203</v>
      </c>
      <c r="D82" t="s">
        <v>1763</v>
      </c>
      <c r="E82" s="138" t="s">
        <v>2204</v>
      </c>
      <c r="F82">
        <v>130</v>
      </c>
      <c r="G82" t="s">
        <v>188</v>
      </c>
      <c r="H82" t="s">
        <v>1340</v>
      </c>
      <c r="I82">
        <v>90</v>
      </c>
      <c r="J82">
        <v>5</v>
      </c>
      <c r="K82">
        <v>0</v>
      </c>
      <c r="L82" s="138" t="s">
        <v>11075</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
      <c r="A83">
        <v>82</v>
      </c>
      <c r="C83" t="s">
        <v>2200</v>
      </c>
      <c r="D83" t="s">
        <v>1788</v>
      </c>
      <c r="E83" s="138" t="s">
        <v>2201</v>
      </c>
      <c r="F83">
        <v>150</v>
      </c>
      <c r="G83" t="s">
        <v>188</v>
      </c>
      <c r="H83" t="s">
        <v>1340</v>
      </c>
      <c r="I83">
        <v>90</v>
      </c>
      <c r="J83">
        <v>5</v>
      </c>
      <c r="K83">
        <v>0</v>
      </c>
      <c r="L83" s="138" t="s">
        <v>11075</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
      <c r="A84">
        <v>83</v>
      </c>
      <c r="B84">
        <v>11</v>
      </c>
      <c r="C84" t="s">
        <v>2231</v>
      </c>
      <c r="D84" t="s">
        <v>1678</v>
      </c>
      <c r="E84" s="138" t="s">
        <v>11232</v>
      </c>
      <c r="F84">
        <v>0</v>
      </c>
      <c r="G84" t="s">
        <v>188</v>
      </c>
      <c r="H84" t="s">
        <v>1342</v>
      </c>
      <c r="I84">
        <v>0</v>
      </c>
      <c r="J84">
        <v>20</v>
      </c>
      <c r="K84">
        <v>0</v>
      </c>
      <c r="L84" s="138"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
      <c r="A85">
        <v>84</v>
      </c>
      <c r="B85">
        <v>12</v>
      </c>
      <c r="C85" t="s">
        <v>11375</v>
      </c>
      <c r="D85" t="s">
        <v>11376</v>
      </c>
      <c r="E85" s="138" t="s">
        <v>2101</v>
      </c>
      <c r="F85">
        <v>0</v>
      </c>
      <c r="G85" t="s">
        <v>188</v>
      </c>
      <c r="H85" t="s">
        <v>1342</v>
      </c>
      <c r="I85">
        <v>0</v>
      </c>
      <c r="J85">
        <v>20</v>
      </c>
      <c r="K85">
        <v>0</v>
      </c>
      <c r="L85" s="138" t="s">
        <v>8771</v>
      </c>
      <c r="M85">
        <v>0</v>
      </c>
      <c r="N85" t="s">
        <v>2102</v>
      </c>
      <c r="O85" t="s">
        <v>11389</v>
      </c>
      <c r="P85" t="str">
        <f t="shared" si="3"/>
        <v>"The user polish its scales to get a boost in its Defense stat."</v>
      </c>
      <c r="Q85" t="str">
        <f t="shared" ref="Q85:Q124" si="4">+A85&amp;","&amp;C85&amp;","&amp;D85&amp;","&amp;E85&amp;","&amp;F85&amp;","&amp;G85&amp;","&amp;H85&amp;","&amp;I85&amp;","&amp;J85&amp;","&amp;K85&amp;","&amp;L85&amp;","&amp;M85&amp;","&amp;N85&amp;","&amp;P85</f>
        <v>84,IRONSCALES,Iron Scales,02A,0,DRAGON,Status,0,20,0,10,0,d,"The user polish its scales to get a boost in its Defense stat."</v>
      </c>
    </row>
    <row r="86" spans="1:17" x14ac:dyDescent="0.2">
      <c r="A86">
        <v>85</v>
      </c>
      <c r="B86">
        <v>13</v>
      </c>
      <c r="C86" t="s">
        <v>10187</v>
      </c>
      <c r="D86" t="s">
        <v>11377</v>
      </c>
      <c r="E86" s="138" t="s">
        <v>8923</v>
      </c>
      <c r="F86">
        <v>0</v>
      </c>
      <c r="G86" t="s">
        <v>188</v>
      </c>
      <c r="H86" t="s">
        <v>1342</v>
      </c>
      <c r="I86">
        <v>0</v>
      </c>
      <c r="J86">
        <v>40</v>
      </c>
      <c r="K86">
        <v>0</v>
      </c>
      <c r="L86" s="138" t="s">
        <v>11075</v>
      </c>
      <c r="M86">
        <v>0</v>
      </c>
      <c r="N86" t="s">
        <v>2115</v>
      </c>
      <c r="O86" t="s">
        <v>11387</v>
      </c>
      <c r="P86" t="str">
        <f t="shared" si="3"/>
        <v>"The user focuses al of its energy to form in a mistical gem. This removes all the evasion and accuracy effects"</v>
      </c>
      <c r="Q86" t="str">
        <f t="shared" si="4"/>
        <v>85,DRAGONGEM,Dragon Gem,162,0,DRAGON,Status,0,40,0,00,0,bce,"The user focuses al of its energy to form in a mistical gem. This removes all the evasion and accuracy effects"</v>
      </c>
    </row>
    <row r="87" spans="1:17" x14ac:dyDescent="0.2">
      <c r="A87">
        <v>86</v>
      </c>
      <c r="B87">
        <v>14</v>
      </c>
      <c r="C87" t="s">
        <v>11381</v>
      </c>
      <c r="D87" t="s">
        <v>11382</v>
      </c>
      <c r="E87" s="138" t="s">
        <v>8924</v>
      </c>
      <c r="F87">
        <v>0</v>
      </c>
      <c r="G87" t="s">
        <v>188</v>
      </c>
      <c r="H87" t="s">
        <v>1342</v>
      </c>
      <c r="I87">
        <v>0</v>
      </c>
      <c r="J87">
        <v>20</v>
      </c>
      <c r="K87">
        <v>0</v>
      </c>
      <c r="L87" s="138" t="s">
        <v>11075</v>
      </c>
      <c r="M87">
        <v>0</v>
      </c>
      <c r="N87" t="s">
        <v>2588</v>
      </c>
      <c r="O87" t="s">
        <v>11388</v>
      </c>
      <c r="P87" t="str">
        <f t="shared" si="3"/>
        <v>"The user roars with all his power to scare the opponent. This reduces it's speed and defense."</v>
      </c>
      <c r="Q87" t="str">
        <f t="shared" si="4"/>
        <v>86,DRAGONROAR,Dragon Roar,163,0,DRAGON,Status,0,20,0,00,0,bcek,"The user roars with all his power to scare the opponent. This reduces it's speed and defense."</v>
      </c>
    </row>
    <row r="88" spans="1:17" x14ac:dyDescent="0.2">
      <c r="A88">
        <v>87</v>
      </c>
      <c r="B88">
        <v>15</v>
      </c>
      <c r="C88" t="s">
        <v>11378</v>
      </c>
      <c r="D88" t="s">
        <v>11373</v>
      </c>
      <c r="E88" s="138" t="s">
        <v>8925</v>
      </c>
      <c r="F88">
        <v>0</v>
      </c>
      <c r="G88" t="s">
        <v>188</v>
      </c>
      <c r="H88" t="s">
        <v>1342</v>
      </c>
      <c r="I88">
        <v>0</v>
      </c>
      <c r="J88">
        <v>5</v>
      </c>
      <c r="K88">
        <v>0</v>
      </c>
      <c r="L88" s="138" t="s">
        <v>8781</v>
      </c>
      <c r="M88">
        <v>0</v>
      </c>
      <c r="O88" t="s">
        <v>11386</v>
      </c>
      <c r="P88" t="str">
        <f t="shared" si="3"/>
        <v>"The user channels the power of its ancestors to summons a draoinic aurora from the past."</v>
      </c>
      <c r="Q88" t="str">
        <f t="shared" si="4"/>
        <v>87,ANCESTRALAURORA,Ancestral Aurora,164,0,DRAGON,Status,0,5,0,20,0,,"The user channels the power of its ancestors to summons a draoinic aurora from the past."</v>
      </c>
    </row>
    <row r="89" spans="1:17" x14ac:dyDescent="0.2">
      <c r="A89">
        <v>88</v>
      </c>
      <c r="B89">
        <v>1</v>
      </c>
      <c r="C89" t="s">
        <v>3443</v>
      </c>
      <c r="D89" t="s">
        <v>1937</v>
      </c>
      <c r="E89" s="138" t="s">
        <v>11226</v>
      </c>
      <c r="F89">
        <v>20</v>
      </c>
      <c r="G89" t="s">
        <v>179</v>
      </c>
      <c r="H89" t="s">
        <v>1326</v>
      </c>
      <c r="I89">
        <v>100</v>
      </c>
      <c r="J89">
        <v>20</v>
      </c>
      <c r="K89">
        <v>100</v>
      </c>
      <c r="L89" s="138" t="s">
        <v>11075</v>
      </c>
      <c r="M89">
        <v>0</v>
      </c>
      <c r="N89" t="s">
        <v>2062</v>
      </c>
      <c r="O89" t="s">
        <v>3444</v>
      </c>
      <c r="P89" t="str">
        <f t="shared" si="3"/>
        <v>"The user attacks by nuzzling its electrified cheeks against the target. This also leaves the target with paralysis."</v>
      </c>
      <c r="Q89" t="str">
        <f t="shared" si="4"/>
        <v>88,NUZZLE,Nuzzle,008,20,ELECTRIC,Physical,100,20,100,00,0,abef,"The user attacks by nuzzling its electrified cheeks against the target. This also leaves the target with paralysis."</v>
      </c>
    </row>
    <row r="90" spans="1:17" x14ac:dyDescent="0.2">
      <c r="A90">
        <v>89</v>
      </c>
      <c r="C90" t="s">
        <v>2256</v>
      </c>
      <c r="D90" t="s">
        <v>1538</v>
      </c>
      <c r="E90" s="138" t="s">
        <v>11162</v>
      </c>
      <c r="F90">
        <v>65</v>
      </c>
      <c r="G90" t="s">
        <v>179</v>
      </c>
      <c r="H90" t="s">
        <v>1326</v>
      </c>
      <c r="I90">
        <v>100</v>
      </c>
      <c r="J90">
        <v>20</v>
      </c>
      <c r="K90">
        <v>30</v>
      </c>
      <c r="L90" s="138" t="s">
        <v>11075</v>
      </c>
      <c r="M90">
        <v>0</v>
      </c>
      <c r="N90" t="s">
        <v>2062</v>
      </c>
      <c r="O90" t="s">
        <v>2257</v>
      </c>
      <c r="P90" t="str">
        <f t="shared" si="3"/>
        <v>"The user throws an electrically charged tackle at the target. It may also leave the target with paralysis."</v>
      </c>
      <c r="Q90" t="str">
        <f t="shared" si="4"/>
        <v>89,SPARK,Spark,007,65,ELECTRIC,Physical,100,20,30,00,0,abef,"The user throws an electrically charged tackle at the target. It may also leave the target with paralysis."</v>
      </c>
    </row>
    <row r="91" spans="1:17" x14ac:dyDescent="0.2">
      <c r="A91">
        <v>90</v>
      </c>
      <c r="B91">
        <v>2</v>
      </c>
      <c r="C91" t="s">
        <v>2258</v>
      </c>
      <c r="D91" t="s">
        <v>1751</v>
      </c>
      <c r="E91" s="138" t="s">
        <v>11227</v>
      </c>
      <c r="F91">
        <v>65</v>
      </c>
      <c r="G91" t="s">
        <v>179</v>
      </c>
      <c r="H91" t="s">
        <v>1326</v>
      </c>
      <c r="I91">
        <v>95</v>
      </c>
      <c r="J91">
        <v>15</v>
      </c>
      <c r="K91">
        <v>100</v>
      </c>
      <c r="L91" s="138" t="s">
        <v>11075</v>
      </c>
      <c r="M91">
        <v>0</v>
      </c>
      <c r="N91" t="s">
        <v>2140</v>
      </c>
      <c r="O91" t="s">
        <v>2259</v>
      </c>
      <c r="P91" t="str">
        <f t="shared" si="3"/>
        <v>"The user bites with electrified fangs. It may also make the target flinch or leave it with paralysis."</v>
      </c>
      <c r="Q91" t="str">
        <f t="shared" si="4"/>
        <v>90,THUNDERFANG,Thunder Fang,009,65,ELECTRIC,Physical,95,15,100,00,0,abei,"The user bites with electrified fangs. It may also make the target flinch or leave it with paralysis."</v>
      </c>
    </row>
    <row r="92" spans="1:17" x14ac:dyDescent="0.2">
      <c r="A92">
        <v>91</v>
      </c>
      <c r="B92">
        <v>3</v>
      </c>
      <c r="C92" t="s">
        <v>2252</v>
      </c>
      <c r="D92" t="s">
        <v>1334</v>
      </c>
      <c r="E92" s="138" t="s">
        <v>11162</v>
      </c>
      <c r="F92">
        <v>75</v>
      </c>
      <c r="G92" t="s">
        <v>179</v>
      </c>
      <c r="H92" t="s">
        <v>1326</v>
      </c>
      <c r="I92">
        <v>100</v>
      </c>
      <c r="J92">
        <v>15</v>
      </c>
      <c r="K92">
        <v>10</v>
      </c>
      <c r="L92" s="138" t="s">
        <v>11075</v>
      </c>
      <c r="M92">
        <v>0</v>
      </c>
      <c r="N92" t="s">
        <v>2253</v>
      </c>
      <c r="O92" t="s">
        <v>2254</v>
      </c>
      <c r="P92" t="str">
        <f t="shared" si="3"/>
        <v>"The target is punched with an electrified fist. It may also leave the target with paralysis."</v>
      </c>
      <c r="Q92" t="str">
        <f t="shared" si="4"/>
        <v>91,THUNDERPUNCH,Thunder Punch,007,75,ELECTRIC,Physical,100,15,10,00,0,abefj,"The target is punched with an electrified fist. It may also leave the target with paralysis."</v>
      </c>
    </row>
    <row r="93" spans="1:17" x14ac:dyDescent="0.2">
      <c r="A93">
        <v>92</v>
      </c>
      <c r="C93" t="s">
        <v>3629</v>
      </c>
      <c r="D93" t="s">
        <v>1998</v>
      </c>
      <c r="E93" s="138" t="s">
        <v>2130</v>
      </c>
      <c r="F93">
        <v>80</v>
      </c>
      <c r="G93" t="s">
        <v>179</v>
      </c>
      <c r="H93" t="s">
        <v>1326</v>
      </c>
      <c r="I93">
        <v>100</v>
      </c>
      <c r="J93">
        <v>10</v>
      </c>
      <c r="K93">
        <v>30</v>
      </c>
      <c r="L93" s="138" t="s">
        <v>11075</v>
      </c>
      <c r="M93">
        <v>0</v>
      </c>
      <c r="N93" t="s">
        <v>2079</v>
      </c>
      <c r="O93" t="s">
        <v>3630</v>
      </c>
      <c r="P93" t="str">
        <f t="shared" si="3"/>
        <v>"A strong electric blast crashes down on the target. This may also make the target flinch."</v>
      </c>
      <c r="Q93" t="str">
        <f t="shared" si="4"/>
        <v>92,ZINGZAP,Zing Zap,00F,80,ELECTRIC,Physical,100,10,30,00,0,abe,"A strong electric blast crashes down on the target. This may also make the target flinch."</v>
      </c>
    </row>
    <row r="94" spans="1:17" x14ac:dyDescent="0.2">
      <c r="A94">
        <v>93</v>
      </c>
      <c r="B94">
        <v>4</v>
      </c>
      <c r="C94" t="s">
        <v>11230</v>
      </c>
      <c r="D94" t="s">
        <v>11229</v>
      </c>
      <c r="E94" s="138" t="s">
        <v>11162</v>
      </c>
      <c r="F94">
        <v>90</v>
      </c>
      <c r="G94" t="s">
        <v>179</v>
      </c>
      <c r="H94" t="s">
        <v>1326</v>
      </c>
      <c r="I94">
        <v>100</v>
      </c>
      <c r="J94">
        <v>15</v>
      </c>
      <c r="K94">
        <v>10</v>
      </c>
      <c r="L94" s="138" t="s">
        <v>11075</v>
      </c>
      <c r="M94">
        <v>0</v>
      </c>
      <c r="N94" t="s">
        <v>2062</v>
      </c>
      <c r="O94" t="s">
        <v>11228</v>
      </c>
      <c r="P94" t="str">
        <f t="shared" si="3"/>
        <v>"The user surrounds itsef with electricity and charges. It may also leave the target with paralysis."</v>
      </c>
      <c r="Q94" t="str">
        <f t="shared" si="4"/>
        <v>93,LIGHTINGSTRIKE,Lighting Strike,007,90,ELECTRIC,Physical,100,15,10,00,0,abef,"The user surrounds itsef with electricity and charges. It may also leave the target with paralysis."</v>
      </c>
    </row>
    <row r="95" spans="1:17" x14ac:dyDescent="0.2">
      <c r="A95">
        <v>94</v>
      </c>
      <c r="C95" t="s">
        <v>2243</v>
      </c>
      <c r="D95" t="s">
        <v>1888</v>
      </c>
      <c r="E95" s="138" t="s">
        <v>11231</v>
      </c>
      <c r="F95">
        <v>100</v>
      </c>
      <c r="G95" t="s">
        <v>179</v>
      </c>
      <c r="H95" t="s">
        <v>1326</v>
      </c>
      <c r="I95">
        <v>100</v>
      </c>
      <c r="J95">
        <v>5</v>
      </c>
      <c r="K95">
        <v>0</v>
      </c>
      <c r="L95" s="138" t="s">
        <v>11075</v>
      </c>
      <c r="M95">
        <v>0</v>
      </c>
      <c r="N95" t="s">
        <v>2073</v>
      </c>
      <c r="O95" t="s">
        <v>2244</v>
      </c>
      <c r="P95" t="str">
        <f t="shared" si="3"/>
        <v>"The user throws down a giant thunderbolt. It does more damage if influenced by an enormous flame."</v>
      </c>
      <c r="Q95" t="str">
        <f t="shared" si="4"/>
        <v>94,FUSIONBOLT,Fusion Bolt,079,100,ELECTRIC,Physical,100,5,0,00,0,bef,"The user throws down a giant thunderbolt. It does more damage if influenced by an enormous flame."</v>
      </c>
    </row>
    <row r="96" spans="1:17" x14ac:dyDescent="0.2">
      <c r="A96">
        <v>95</v>
      </c>
      <c r="C96" t="s">
        <v>3644</v>
      </c>
      <c r="D96" t="s">
        <v>2002</v>
      </c>
      <c r="E96" s="138" t="s">
        <v>11077</v>
      </c>
      <c r="F96">
        <v>100</v>
      </c>
      <c r="G96" t="s">
        <v>179</v>
      </c>
      <c r="H96" t="s">
        <v>1326</v>
      </c>
      <c r="I96">
        <v>100</v>
      </c>
      <c r="J96">
        <v>15</v>
      </c>
      <c r="K96">
        <v>0</v>
      </c>
      <c r="L96" s="138" t="s">
        <v>11075</v>
      </c>
      <c r="M96">
        <v>0</v>
      </c>
      <c r="N96" t="s">
        <v>2073</v>
      </c>
      <c r="O96" t="s">
        <v>3645</v>
      </c>
      <c r="P96" t="str">
        <f t="shared" si="3"/>
        <v>"The user attacks with electrically charged fists. This move changes Normal-type moves to Electric-type moves."</v>
      </c>
      <c r="Q96" t="str">
        <f t="shared" si="4"/>
        <v>95,PLASMAFISTS,Plasma Fists,000,100,ELECTRIC,Physical,100,15,0,00,0,bef,"The user attacks with electrically charged fists. This move changes Normal-type moves to Electric-type moves."</v>
      </c>
    </row>
    <row r="97" spans="1:17" x14ac:dyDescent="0.2">
      <c r="A97">
        <v>96</v>
      </c>
      <c r="B97">
        <v>5</v>
      </c>
      <c r="C97" t="s">
        <v>2247</v>
      </c>
      <c r="D97" t="s">
        <v>1857</v>
      </c>
      <c r="E97" s="138" t="s">
        <v>2248</v>
      </c>
      <c r="F97">
        <v>100</v>
      </c>
      <c r="G97" t="s">
        <v>179</v>
      </c>
      <c r="H97" t="s">
        <v>1326</v>
      </c>
      <c r="I97">
        <v>100</v>
      </c>
      <c r="J97">
        <v>15</v>
      </c>
      <c r="K97">
        <v>0</v>
      </c>
      <c r="L97" s="138" t="s">
        <v>11075</v>
      </c>
      <c r="M97">
        <v>0</v>
      </c>
      <c r="N97" t="s">
        <v>2062</v>
      </c>
      <c r="O97" t="s">
        <v>2249</v>
      </c>
      <c r="P97" t="str">
        <f t="shared" si="3"/>
        <v>"The user shrouds itself in electricity and smashes into its foe. It also damages the user a little."</v>
      </c>
      <c r="Q97" t="str">
        <f t="shared" si="4"/>
        <v>96,WILDCHARGE,Wild Charge,0FA,100,ELECTRIC,Physical,100,15,0,00,0,abef,"The user shrouds itself in electricity and smashes into its foe. It also damages the user a little."</v>
      </c>
    </row>
    <row r="98" spans="1:17" x14ac:dyDescent="0.2">
      <c r="A98">
        <v>97</v>
      </c>
      <c r="C98" t="s">
        <v>2237</v>
      </c>
      <c r="D98" t="s">
        <v>1673</v>
      </c>
      <c r="E98" s="138" t="s">
        <v>2238</v>
      </c>
      <c r="F98">
        <v>120</v>
      </c>
      <c r="G98" t="s">
        <v>179</v>
      </c>
      <c r="H98" t="s">
        <v>1326</v>
      </c>
      <c r="I98">
        <v>100</v>
      </c>
      <c r="J98">
        <v>15</v>
      </c>
      <c r="K98">
        <v>10</v>
      </c>
      <c r="L98" s="138" t="s">
        <v>11075</v>
      </c>
      <c r="M98">
        <v>0</v>
      </c>
      <c r="N98" t="s">
        <v>2062</v>
      </c>
      <c r="O98" t="s">
        <v>2239</v>
      </c>
      <c r="P98" t="str">
        <f t="shared" si="3"/>
        <v>"The user electrifies itself, then charges at the foe. It causes considerable damage to the user as well."</v>
      </c>
      <c r="Q98" t="str">
        <f t="shared" si="4"/>
        <v>97,VOLTTACKLE,Volt Tackle,0FD,120,ELECTRIC,Physical,100,15,10,00,0,abef,"The user electrifies itself, then charges at the foe. It causes considerable damage to the user as well."</v>
      </c>
    </row>
    <row r="99" spans="1:17" x14ac:dyDescent="0.2">
      <c r="A99">
        <v>98</v>
      </c>
      <c r="C99" t="s">
        <v>2233</v>
      </c>
      <c r="D99" t="s">
        <v>1879</v>
      </c>
      <c r="E99" s="138" t="s">
        <v>11162</v>
      </c>
      <c r="F99">
        <v>130</v>
      </c>
      <c r="G99" t="s">
        <v>179</v>
      </c>
      <c r="H99" t="s">
        <v>1326</v>
      </c>
      <c r="I99">
        <v>85</v>
      </c>
      <c r="J99">
        <v>5</v>
      </c>
      <c r="K99">
        <v>20</v>
      </c>
      <c r="L99" s="138" t="s">
        <v>11075</v>
      </c>
      <c r="M99">
        <v>0</v>
      </c>
      <c r="N99" t="s">
        <v>2062</v>
      </c>
      <c r="O99" t="s">
        <v>2234</v>
      </c>
      <c r="P99" t="str">
        <f t="shared" si="3"/>
        <v>"The user charges at its foe, surrounding itself with lightning. It may also leave the target paralyzed."</v>
      </c>
      <c r="Q99" t="str">
        <f t="shared" si="4"/>
        <v>98,BOLTSTRIKE,Bolt Strike,007,130,ELECTRIC,Physical,85,5,20,00,0,abef,"The user charges at its foe, surrounding itself with lightning. It may also leave the target paralyzed."</v>
      </c>
    </row>
    <row r="100" spans="1:17" x14ac:dyDescent="0.2">
      <c r="A100">
        <v>99</v>
      </c>
      <c r="B100">
        <v>6</v>
      </c>
      <c r="C100" t="s">
        <v>2268</v>
      </c>
      <c r="D100" t="s">
        <v>1815</v>
      </c>
      <c r="E100" s="138" t="s">
        <v>11225</v>
      </c>
      <c r="F100">
        <v>1</v>
      </c>
      <c r="G100" t="s">
        <v>179</v>
      </c>
      <c r="H100" t="s">
        <v>1340</v>
      </c>
      <c r="I100">
        <v>100</v>
      </c>
      <c r="J100">
        <v>10</v>
      </c>
      <c r="K100">
        <v>0</v>
      </c>
      <c r="L100" s="138" t="s">
        <v>11075</v>
      </c>
      <c r="M100">
        <v>0</v>
      </c>
      <c r="N100" t="s">
        <v>2241</v>
      </c>
      <c r="O100" t="s">
        <v>2269</v>
      </c>
      <c r="P100" t="str">
        <f t="shared" si="3"/>
        <v>"The user hurls an electric orb at the foe. It does more damage the faster the user is."</v>
      </c>
      <c r="Q100" t="str">
        <f t="shared" si="4"/>
        <v>99,ELECTROBALL,Electro Ball,099,1,ELECTRIC,Special,100,10,0,00,0,befn,"The user hurls an electric orb at the foe. It does more damage the faster the user is."</v>
      </c>
    </row>
    <row r="101" spans="1:17" x14ac:dyDescent="0.2">
      <c r="A101">
        <v>100</v>
      </c>
      <c r="C101" t="s">
        <v>2266</v>
      </c>
      <c r="D101" t="s">
        <v>1416</v>
      </c>
      <c r="E101" s="138" t="s">
        <v>11162</v>
      </c>
      <c r="F101">
        <v>40</v>
      </c>
      <c r="G101" t="s">
        <v>179</v>
      </c>
      <c r="H101" t="s">
        <v>1340</v>
      </c>
      <c r="I101">
        <v>100</v>
      </c>
      <c r="J101">
        <v>30</v>
      </c>
      <c r="K101">
        <v>10</v>
      </c>
      <c r="L101" s="138" t="s">
        <v>11075</v>
      </c>
      <c r="M101">
        <v>0</v>
      </c>
      <c r="N101" t="s">
        <v>2073</v>
      </c>
      <c r="O101" t="s">
        <v>2267</v>
      </c>
      <c r="P101" t="str">
        <f t="shared" si="3"/>
        <v>"A jolt of electricity is hurled at the foe to inflict damage. It may also leave the target with paralysis."</v>
      </c>
      <c r="Q101" t="str">
        <f t="shared" si="4"/>
        <v>100,THUNDERSHOCK,Thunder Shock,007,40,ELECTRIC,Special,100,30,10,00,0,bef,"A jolt of electricity is hurled at the foe to inflict damage. It may also leave the target with paralysis."</v>
      </c>
    </row>
    <row r="102" spans="1:17" x14ac:dyDescent="0.2">
      <c r="A102">
        <v>101</v>
      </c>
      <c r="B102">
        <v>7</v>
      </c>
      <c r="C102" t="s">
        <v>2264</v>
      </c>
      <c r="D102" t="s">
        <v>1780</v>
      </c>
      <c r="E102" s="138" t="s">
        <v>11202</v>
      </c>
      <c r="F102">
        <v>50</v>
      </c>
      <c r="G102" t="s">
        <v>179</v>
      </c>
      <c r="H102" t="s">
        <v>1340</v>
      </c>
      <c r="I102">
        <v>90</v>
      </c>
      <c r="J102">
        <v>10</v>
      </c>
      <c r="K102">
        <v>70</v>
      </c>
      <c r="L102" s="138" t="s">
        <v>11075</v>
      </c>
      <c r="M102">
        <v>0</v>
      </c>
      <c r="N102" t="s">
        <v>2073</v>
      </c>
      <c r="O102" t="s">
        <v>2265</v>
      </c>
      <c r="P102" t="str">
        <f t="shared" si="3"/>
        <v>"The user fires a concentrated bundle of electricity. It may also raise the user's Sp. Atk stat."</v>
      </c>
      <c r="Q102" t="str">
        <f t="shared" si="4"/>
        <v>101,CHARGEBEAM,Charge Beam,020,50,ELECTRIC,Special,90,10,70,00,0,bef,"The user fires a concentrated bundle of electricity. It may also raise the user's Sp. Atk stat."</v>
      </c>
    </row>
    <row r="103" spans="1:17" x14ac:dyDescent="0.2">
      <c r="A103">
        <v>102</v>
      </c>
      <c r="C103" t="s">
        <v>3447</v>
      </c>
      <c r="D103" t="s">
        <v>1899</v>
      </c>
      <c r="E103" s="138" t="s">
        <v>2095</v>
      </c>
      <c r="F103">
        <v>50</v>
      </c>
      <c r="G103" t="s">
        <v>179</v>
      </c>
      <c r="H103" t="s">
        <v>1340</v>
      </c>
      <c r="I103">
        <v>100</v>
      </c>
      <c r="J103">
        <v>20</v>
      </c>
      <c r="K103">
        <v>0</v>
      </c>
      <c r="L103" s="138" t="s">
        <v>11087</v>
      </c>
      <c r="M103">
        <v>0</v>
      </c>
      <c r="N103" t="s">
        <v>2164</v>
      </c>
      <c r="O103" t="s">
        <v>3448</v>
      </c>
      <c r="P103" t="str">
        <f t="shared" si="3"/>
        <v>"The user attacks everything around it. The user's HP is restored by half the damage taken by those hit."</v>
      </c>
      <c r="Q103" t="str">
        <f t="shared" si="4"/>
        <v>102,PARABOLICCHARGE,Parabolic Charge,0DD,50,ELECTRIC,Special,100,20,0,08,0,be,"The user attacks everything around it. The user's HP is restored by half the damage taken by those hit."</v>
      </c>
    </row>
    <row r="104" spans="1:17" x14ac:dyDescent="0.2">
      <c r="A104">
        <v>103</v>
      </c>
      <c r="C104" t="s">
        <v>2262</v>
      </c>
      <c r="D104" t="s">
        <v>1856</v>
      </c>
      <c r="E104" s="138" t="s">
        <v>11079</v>
      </c>
      <c r="F104">
        <v>55</v>
      </c>
      <c r="G104" t="s">
        <v>179</v>
      </c>
      <c r="H104" t="s">
        <v>1340</v>
      </c>
      <c r="I104">
        <v>95</v>
      </c>
      <c r="J104">
        <v>15</v>
      </c>
      <c r="K104">
        <v>100</v>
      </c>
      <c r="L104" s="138" t="s">
        <v>11078</v>
      </c>
      <c r="M104">
        <v>0</v>
      </c>
      <c r="N104" t="s">
        <v>2073</v>
      </c>
      <c r="O104" t="s">
        <v>2263</v>
      </c>
      <c r="P104" t="str">
        <f t="shared" si="3"/>
        <v>"The user captures and attacks foes by using an electric net, which lowers their Speed stat."</v>
      </c>
      <c r="Q104" t="str">
        <f t="shared" si="4"/>
        <v>103,ELECTROWEB,Electroweb,044,55,ELECTRIC,Special,95,15,100,04,0,bef,"The user captures and attacks foes by using an electric net, which lowers their Speed stat."</v>
      </c>
    </row>
    <row r="105" spans="1:17" x14ac:dyDescent="0.2">
      <c r="A105">
        <v>104</v>
      </c>
      <c r="C105" t="s">
        <v>2260</v>
      </c>
      <c r="D105" t="s">
        <v>1680</v>
      </c>
      <c r="E105" s="138" t="s">
        <v>2143</v>
      </c>
      <c r="F105">
        <v>60</v>
      </c>
      <c r="G105" t="s">
        <v>179</v>
      </c>
      <c r="H105" t="s">
        <v>1340</v>
      </c>
      <c r="I105">
        <v>0</v>
      </c>
      <c r="J105">
        <v>20</v>
      </c>
      <c r="K105">
        <v>0</v>
      </c>
      <c r="L105" s="138" t="s">
        <v>11075</v>
      </c>
      <c r="M105">
        <v>0</v>
      </c>
      <c r="N105" t="s">
        <v>2073</v>
      </c>
      <c r="O105" t="s">
        <v>2261</v>
      </c>
      <c r="P105" t="str">
        <f t="shared" si="3"/>
        <v>"The user strikes the target with a quick jolt of electricity. This attack cannot be evaded."</v>
      </c>
      <c r="Q105" t="str">
        <f t="shared" si="4"/>
        <v>104,SHOCKWAVE,Shock Wave,0A5,60,ELECTRIC,Special,0,20,0,00,0,bef,"The user strikes the target with a quick jolt of electricity. This attack cannot be evaded."</v>
      </c>
    </row>
    <row r="106" spans="1:17" x14ac:dyDescent="0.2">
      <c r="A106">
        <v>105</v>
      </c>
      <c r="B106">
        <v>8</v>
      </c>
      <c r="C106" t="s">
        <v>2255</v>
      </c>
      <c r="D106" t="s">
        <v>1850</v>
      </c>
      <c r="E106" s="138" t="s">
        <v>2076</v>
      </c>
      <c r="F106">
        <v>70</v>
      </c>
      <c r="G106" t="s">
        <v>179</v>
      </c>
      <c r="H106" t="s">
        <v>1340</v>
      </c>
      <c r="I106">
        <v>100</v>
      </c>
      <c r="J106">
        <v>20</v>
      </c>
      <c r="K106">
        <v>0</v>
      </c>
      <c r="L106" s="138" t="s">
        <v>11075</v>
      </c>
      <c r="M106">
        <v>0</v>
      </c>
      <c r="N106" t="s">
        <v>2073</v>
      </c>
      <c r="O106" t="s">
        <v>2077</v>
      </c>
      <c r="P106" t="str">
        <f t="shared" si="3"/>
        <v>"After making its attack, the user rushes back to switch places with a party Pokémon in waiting."</v>
      </c>
      <c r="Q106" t="str">
        <f t="shared" si="4"/>
        <v>105,VOLTSWITCH,Volt Switch,0EE,70,ELECTRIC,Special,100,20,0,00,0,bef,"After making its attack, the user rushes back to switch places with a party Pokémon in waiting."</v>
      </c>
    </row>
    <row r="107" spans="1:17" x14ac:dyDescent="0.2">
      <c r="A107">
        <v>106</v>
      </c>
      <c r="C107" t="s">
        <v>2250</v>
      </c>
      <c r="D107" t="s">
        <v>1764</v>
      </c>
      <c r="E107" s="138" t="s">
        <v>11162</v>
      </c>
      <c r="F107">
        <v>80</v>
      </c>
      <c r="G107" t="s">
        <v>179</v>
      </c>
      <c r="H107" t="s">
        <v>1340</v>
      </c>
      <c r="I107">
        <v>100</v>
      </c>
      <c r="J107">
        <v>15</v>
      </c>
      <c r="K107">
        <v>30</v>
      </c>
      <c r="L107" s="138" t="s">
        <v>11087</v>
      </c>
      <c r="M107">
        <v>0</v>
      </c>
      <c r="N107" t="s">
        <v>2073</v>
      </c>
      <c r="O107" t="s">
        <v>2251</v>
      </c>
      <c r="P107" t="str">
        <f t="shared" si="3"/>
        <v>"A flare of electricity is loosed to strike the area around the user. It may also cause paralysis."</v>
      </c>
      <c r="Q107" t="str">
        <f t="shared" si="4"/>
        <v>106,DISCHARGE,Discharge,007,80,ELECTRIC,Special,100,15,30,08,0,bef,"A flare of electricity is loosed to strike the area around the user. It may also cause paralysis."</v>
      </c>
    </row>
    <row r="108" spans="1:17" x14ac:dyDescent="0.2">
      <c r="A108">
        <v>107</v>
      </c>
      <c r="B108">
        <v>9</v>
      </c>
      <c r="C108" t="s">
        <v>2245</v>
      </c>
      <c r="D108" t="s">
        <v>1417</v>
      </c>
      <c r="E108" s="138" t="s">
        <v>11162</v>
      </c>
      <c r="F108">
        <v>90</v>
      </c>
      <c r="G108" t="s">
        <v>179</v>
      </c>
      <c r="H108" t="s">
        <v>1340</v>
      </c>
      <c r="I108">
        <v>100</v>
      </c>
      <c r="J108">
        <v>15</v>
      </c>
      <c r="K108">
        <v>10</v>
      </c>
      <c r="L108" s="138" t="s">
        <v>11075</v>
      </c>
      <c r="M108">
        <v>0</v>
      </c>
      <c r="N108" t="s">
        <v>2073</v>
      </c>
      <c r="O108" t="s">
        <v>2246</v>
      </c>
      <c r="P108" t="str">
        <f t="shared" si="3"/>
        <v>"A strong electric blast is loosed at the target. It may also leave the target with paralysis."</v>
      </c>
      <c r="Q108" t="str">
        <f t="shared" si="4"/>
        <v>107,THUNDERBOLT,Thunderbolt,007,90,ELECTRIC,Special,100,15,10,00,0,bef,"A strong electric blast is loosed at the target. It may also leave the target with paralysis."</v>
      </c>
    </row>
    <row r="109" spans="1:17" x14ac:dyDescent="0.2">
      <c r="A109">
        <v>108</v>
      </c>
      <c r="B109">
        <v>10</v>
      </c>
      <c r="C109" t="s">
        <v>2235</v>
      </c>
      <c r="D109" t="s">
        <v>1419</v>
      </c>
      <c r="E109" s="138" t="s">
        <v>11226</v>
      </c>
      <c r="F109">
        <v>110</v>
      </c>
      <c r="G109" t="s">
        <v>179</v>
      </c>
      <c r="H109" t="s">
        <v>1340</v>
      </c>
      <c r="I109">
        <v>70</v>
      </c>
      <c r="J109">
        <v>10</v>
      </c>
      <c r="K109">
        <v>30</v>
      </c>
      <c r="L109" s="138" t="s">
        <v>11075</v>
      </c>
      <c r="M109">
        <v>0</v>
      </c>
      <c r="N109" t="s">
        <v>2073</v>
      </c>
      <c r="O109" t="s">
        <v>2236</v>
      </c>
      <c r="P109" t="str">
        <f t="shared" si="3"/>
        <v>"A wicked thunderbolt is dropped on the foe to inflict damage. It may also leave the target paralyzed."</v>
      </c>
      <c r="Q109" t="str">
        <f t="shared" si="4"/>
        <v>108,THUNDER,Thunder,008,110,ELECTRIC,Special,70,10,30,00,0,bef,"A wicked thunderbolt is dropped on the foe to inflict damage. It may also leave the target paralyzed."</v>
      </c>
    </row>
    <row r="110" spans="1:17" x14ac:dyDescent="0.2">
      <c r="A110">
        <v>109</v>
      </c>
      <c r="C110" t="s">
        <v>2240</v>
      </c>
      <c r="D110" t="s">
        <v>1522</v>
      </c>
      <c r="E110" s="138" t="s">
        <v>11162</v>
      </c>
      <c r="F110">
        <v>120</v>
      </c>
      <c r="G110" t="s">
        <v>179</v>
      </c>
      <c r="H110" t="s">
        <v>1340</v>
      </c>
      <c r="I110">
        <v>50</v>
      </c>
      <c r="J110">
        <v>5</v>
      </c>
      <c r="K110">
        <v>100</v>
      </c>
      <c r="L110" s="138" t="s">
        <v>11075</v>
      </c>
      <c r="M110">
        <v>0</v>
      </c>
      <c r="N110" t="s">
        <v>2241</v>
      </c>
      <c r="O110" t="s">
        <v>2242</v>
      </c>
      <c r="P110" t="str">
        <f t="shared" si="3"/>
        <v>"The user fires an electric blast like a cannon to inflict damage and cause paralysis."</v>
      </c>
      <c r="Q110" t="str">
        <f t="shared" si="4"/>
        <v>109,ZAPCANNON,Zap Cannon,007,120,ELECTRIC,Special,50,5,100,00,0,befn,"The user fires an electric blast like a cannon to inflict damage and cause paralysis."</v>
      </c>
    </row>
    <row r="111" spans="1:17" x14ac:dyDescent="0.2">
      <c r="A111">
        <v>110</v>
      </c>
      <c r="C111" t="s">
        <v>2270</v>
      </c>
      <c r="D111" t="s">
        <v>1597</v>
      </c>
      <c r="E111" s="138" t="s">
        <v>11224</v>
      </c>
      <c r="F111">
        <v>0</v>
      </c>
      <c r="G111" t="s">
        <v>179</v>
      </c>
      <c r="H111" t="s">
        <v>1342</v>
      </c>
      <c r="I111">
        <v>0</v>
      </c>
      <c r="J111">
        <v>20</v>
      </c>
      <c r="K111">
        <v>0</v>
      </c>
      <c r="L111" s="138" t="s">
        <v>8771</v>
      </c>
      <c r="M111">
        <v>0</v>
      </c>
      <c r="N111" t="s">
        <v>2102</v>
      </c>
      <c r="O111" t="s">
        <v>2271</v>
      </c>
      <c r="P111" t="str">
        <f t="shared" si="3"/>
        <v>"The user boosts the power of the Electric move it uses next. It also raises the user's Sp. Def stat."</v>
      </c>
      <c r="Q111" t="str">
        <f t="shared" si="4"/>
        <v>110,CHARGE,Charge,021,0,ELECTRIC,Status,0,20,0,10,0,d,"The user boosts the power of the Electric move it uses next. It also raises the user's Sp. Def stat."</v>
      </c>
    </row>
    <row r="112" spans="1:17" x14ac:dyDescent="0.2">
      <c r="A112">
        <v>111</v>
      </c>
      <c r="B112">
        <v>11</v>
      </c>
      <c r="C112" t="s">
        <v>2272</v>
      </c>
      <c r="D112" t="s">
        <v>1722</v>
      </c>
      <c r="E112" s="138" t="s">
        <v>8880</v>
      </c>
      <c r="F112">
        <v>0</v>
      </c>
      <c r="G112" t="s">
        <v>179</v>
      </c>
      <c r="H112" t="s">
        <v>1342</v>
      </c>
      <c r="I112">
        <v>0</v>
      </c>
      <c r="J112">
        <v>10</v>
      </c>
      <c r="K112">
        <v>0</v>
      </c>
      <c r="L112" s="138" t="s">
        <v>8771</v>
      </c>
      <c r="M112">
        <v>0</v>
      </c>
      <c r="N112" t="s">
        <v>2102</v>
      </c>
      <c r="O112" t="s">
        <v>2273</v>
      </c>
      <c r="P112" t="str">
        <f t="shared" si="3"/>
        <v>"The user levitates using electrically generated magnetism for five turns."</v>
      </c>
      <c r="Q112" t="str">
        <f t="shared" si="4"/>
        <v>111,MAGNETRISE,Magnet Rise,119,0,ELECTRIC,Status,0,10,0,10,0,d,"The user levitates using electrically generated magnetism for five turns."</v>
      </c>
    </row>
    <row r="113" spans="1:17" x14ac:dyDescent="0.2">
      <c r="A113">
        <v>112</v>
      </c>
      <c r="B113">
        <v>12</v>
      </c>
      <c r="C113" t="s">
        <v>2274</v>
      </c>
      <c r="D113" t="s">
        <v>1418</v>
      </c>
      <c r="E113" s="138" t="s">
        <v>11162</v>
      </c>
      <c r="F113">
        <v>0</v>
      </c>
      <c r="G113" t="s">
        <v>179</v>
      </c>
      <c r="H113" t="s">
        <v>1342</v>
      </c>
      <c r="I113">
        <v>100</v>
      </c>
      <c r="J113">
        <v>20</v>
      </c>
      <c r="K113">
        <v>0</v>
      </c>
      <c r="L113" s="138" t="s">
        <v>11075</v>
      </c>
      <c r="M113">
        <v>0</v>
      </c>
      <c r="N113" t="s">
        <v>2115</v>
      </c>
      <c r="O113" t="s">
        <v>2275</v>
      </c>
      <c r="P113" t="str">
        <f t="shared" si="3"/>
        <v>"A weak electric charge is launched at the target. It causes paralysis if it hits."</v>
      </c>
      <c r="Q113" t="str">
        <f t="shared" si="4"/>
        <v>112,THUNDERWAVE,Thunder Wave,007,0,ELECTRIC,Status,100,20,0,00,0,bce,"A weak electric charge is launched at the target. It causes paralysis if it hits."</v>
      </c>
    </row>
    <row r="114" spans="1:17" x14ac:dyDescent="0.2">
      <c r="A114">
        <v>113</v>
      </c>
      <c r="C114" t="s">
        <v>3390</v>
      </c>
      <c r="D114" t="s">
        <v>1926</v>
      </c>
      <c r="E114" s="138" t="s">
        <v>3391</v>
      </c>
      <c r="F114">
        <v>0</v>
      </c>
      <c r="G114" t="s">
        <v>179</v>
      </c>
      <c r="H114" t="s">
        <v>1342</v>
      </c>
      <c r="I114">
        <v>100</v>
      </c>
      <c r="J114">
        <v>15</v>
      </c>
      <c r="K114">
        <v>0</v>
      </c>
      <c r="L114" s="138" t="s">
        <v>8771</v>
      </c>
      <c r="M114">
        <v>0</v>
      </c>
      <c r="N114" t="s">
        <v>3180</v>
      </c>
      <c r="O114" t="s">
        <v>3392</v>
      </c>
      <c r="P114" t="str">
        <f t="shared" si="3"/>
        <v>"The user's body generates an eerie impulse. Exposing the target to it harshly lowers the target's Sp. Atk stat."</v>
      </c>
      <c r="Q114" t="str">
        <f t="shared" si="4"/>
        <v>113,EERIEIMPULSE,Eerie Impulse,13D,0,ELECTRIC,Status,100,15,0,10,0,bc,"The user's body generates an eerie impulse. Exposing the target to it harshly lowers the target's Sp. Atk stat."</v>
      </c>
    </row>
    <row r="115" spans="1:17" x14ac:dyDescent="0.2">
      <c r="A115">
        <v>114</v>
      </c>
      <c r="B115">
        <v>13</v>
      </c>
      <c r="C115" t="s">
        <v>3393</v>
      </c>
      <c r="D115" t="s">
        <v>1932</v>
      </c>
      <c r="E115" s="138" t="s">
        <v>8915</v>
      </c>
      <c r="F115">
        <v>0</v>
      </c>
      <c r="G115" t="s">
        <v>179</v>
      </c>
      <c r="H115" t="s">
        <v>1342</v>
      </c>
      <c r="I115">
        <v>0</v>
      </c>
      <c r="J115">
        <v>10</v>
      </c>
      <c r="K115">
        <v>0</v>
      </c>
      <c r="L115" s="138" t="s">
        <v>11091</v>
      </c>
      <c r="M115">
        <v>0</v>
      </c>
      <c r="O115" t="s">
        <v>3394</v>
      </c>
      <c r="P115" t="str">
        <f t="shared" si="3"/>
        <v>"The user electrifies the ground under everyone's feet for five turns. Pokémon on the ground no longer fall asleep."</v>
      </c>
      <c r="Q115" t="str">
        <f t="shared" si="4"/>
        <v>114,ELECTRICTERRAIN,Electric Terrain,154,0,ELECTRIC,Status,0,10,0,01,0,,"The user electrifies the ground under everyone's feet for five turns. Pokémon on the ground no longer fall asleep."</v>
      </c>
    </row>
    <row r="116" spans="1:17" x14ac:dyDescent="0.2">
      <c r="A116">
        <v>115</v>
      </c>
      <c r="C116" t="s">
        <v>3395</v>
      </c>
      <c r="D116" t="s">
        <v>1911</v>
      </c>
      <c r="E116" s="138" t="s">
        <v>8906</v>
      </c>
      <c r="F116">
        <v>0</v>
      </c>
      <c r="G116" t="s">
        <v>179</v>
      </c>
      <c r="H116" t="s">
        <v>1342</v>
      </c>
      <c r="I116">
        <v>0</v>
      </c>
      <c r="J116">
        <v>20</v>
      </c>
      <c r="K116">
        <v>0</v>
      </c>
      <c r="L116" s="138" t="s">
        <v>11075</v>
      </c>
      <c r="M116">
        <v>0</v>
      </c>
      <c r="N116" t="s">
        <v>2115</v>
      </c>
      <c r="O116" t="s">
        <v>3396</v>
      </c>
      <c r="P116" t="str">
        <f t="shared" si="3"/>
        <v>"The user shoots a bolt of power at the target and changes the target's type to electric."</v>
      </c>
      <c r="Q116" t="str">
        <f t="shared" si="4"/>
        <v>115,ELECTRIFY,Electrify,145,0,ELECTRIC,Status,0,20,0,00,0,bce,"The user shoots a bolt of power at the target and changes the target's type to electric."</v>
      </c>
    </row>
    <row r="117" spans="1:17" x14ac:dyDescent="0.2">
      <c r="A117">
        <v>116</v>
      </c>
      <c r="B117">
        <v>14</v>
      </c>
      <c r="C117" t="s">
        <v>3422</v>
      </c>
      <c r="D117" t="s">
        <v>1898</v>
      </c>
      <c r="E117" s="138" t="s">
        <v>8907</v>
      </c>
      <c r="F117">
        <v>0</v>
      </c>
      <c r="G117" t="s">
        <v>179</v>
      </c>
      <c r="H117" t="s">
        <v>1342</v>
      </c>
      <c r="I117">
        <v>0</v>
      </c>
      <c r="J117">
        <v>25</v>
      </c>
      <c r="K117">
        <v>0</v>
      </c>
      <c r="L117" s="138" t="s">
        <v>11091</v>
      </c>
      <c r="M117">
        <v>1</v>
      </c>
      <c r="N117" t="s">
        <v>2102</v>
      </c>
      <c r="O117" t="s">
        <v>3423</v>
      </c>
      <c r="P117" t="str">
        <f t="shared" si="3"/>
        <v>"The user disperses electrically charged particles, which changes Normal-type moves to Electric-type moves."</v>
      </c>
      <c r="Q117" t="str">
        <f t="shared" si="4"/>
        <v>116,IONDELUGE,Ion Deluge,146,0,ELECTRIC,Status,0,25,0,01,1,d,"The user disperses electrically charged particles, which changes Normal-type moves to Electric-type moves."</v>
      </c>
    </row>
    <row r="118" spans="1:17" x14ac:dyDescent="0.2">
      <c r="A118">
        <v>117</v>
      </c>
      <c r="C118" t="s">
        <v>3429</v>
      </c>
      <c r="D118" t="s">
        <v>1930</v>
      </c>
      <c r="E118" s="138" t="s">
        <v>8898</v>
      </c>
      <c r="F118">
        <v>0</v>
      </c>
      <c r="G118" t="s">
        <v>179</v>
      </c>
      <c r="H118" t="s">
        <v>1342</v>
      </c>
      <c r="I118">
        <v>0</v>
      </c>
      <c r="J118">
        <v>20</v>
      </c>
      <c r="K118">
        <v>0</v>
      </c>
      <c r="L118" s="138" t="s">
        <v>11091</v>
      </c>
      <c r="M118">
        <v>0</v>
      </c>
      <c r="N118" t="s">
        <v>2102</v>
      </c>
      <c r="O118" t="s">
        <v>11385</v>
      </c>
      <c r="P118" t="str">
        <f t="shared" si="3"/>
        <v>"The user manipulates magnetic fields to summon a ragging thunderstorm."</v>
      </c>
      <c r="Q118" t="str">
        <f t="shared" si="4"/>
        <v>117,MAGNETICFLUX,Magnetic Flux,137,0,ELECTRIC,Status,0,20,0,01,0,d,"The user manipulates magnetic fields to summon a ragging thunderstorm."</v>
      </c>
    </row>
    <row r="119" spans="1:17" x14ac:dyDescent="0.2">
      <c r="A119">
        <v>118</v>
      </c>
      <c r="B119">
        <v>15</v>
      </c>
      <c r="C119" t="s">
        <v>11383</v>
      </c>
      <c r="D119" t="s">
        <v>11384</v>
      </c>
      <c r="E119" s="138" t="s">
        <v>8926</v>
      </c>
      <c r="F119">
        <v>0</v>
      </c>
      <c r="G119" t="s">
        <v>179</v>
      </c>
      <c r="H119" t="s">
        <v>1342</v>
      </c>
      <c r="I119">
        <v>0</v>
      </c>
      <c r="J119">
        <v>5</v>
      </c>
      <c r="K119">
        <v>0</v>
      </c>
      <c r="L119" s="138" t="s">
        <v>8781</v>
      </c>
      <c r="M119">
        <v>0</v>
      </c>
      <c r="O119" t="s">
        <v>3430</v>
      </c>
      <c r="P119" t="str">
        <f t="shared" si="3"/>
        <v>"The user manipulates magnetic fields which raises the Defense and Sp. Def stats of ally Pokémon with the Plus or Minus Ability."</v>
      </c>
      <c r="Q119" t="str">
        <f t="shared" si="4"/>
        <v>118,THUNDERSTORM,Thundestorm,165,0,ELECTRIC,Status,0,5,0,20,0,,"The user manipulates magnetic fields which raises the Defense and Sp. Def stats of ally Pokémon with the Plus or Minus Ability."</v>
      </c>
    </row>
    <row r="120" spans="1:17" x14ac:dyDescent="0.2">
      <c r="A120">
        <v>119</v>
      </c>
      <c r="B120">
        <v>1</v>
      </c>
      <c r="C120" t="s">
        <v>11397</v>
      </c>
      <c r="D120" t="s">
        <v>11398</v>
      </c>
      <c r="E120" s="138" t="s">
        <v>11111</v>
      </c>
      <c r="F120">
        <v>40</v>
      </c>
      <c r="G120" t="s">
        <v>191</v>
      </c>
      <c r="H120" t="s">
        <v>1326</v>
      </c>
      <c r="I120">
        <v>100</v>
      </c>
      <c r="J120">
        <v>30</v>
      </c>
      <c r="K120">
        <v>50</v>
      </c>
      <c r="L120" s="138" t="s">
        <v>11075</v>
      </c>
      <c r="M120">
        <v>0</v>
      </c>
      <c r="N120" t="s">
        <v>2062</v>
      </c>
      <c r="O120" t="s">
        <v>11399</v>
      </c>
      <c r="P120" t="str">
        <f t="shared" si="3"/>
        <v>"The user slaps the target. The pixie dust of the user may leave the  target asleep."</v>
      </c>
      <c r="Q120" t="str">
        <f t="shared" si="4"/>
        <v>119,FAIRYSLAP,Fairy Slap,003,40,FAIRY,Physical,100,30,50,00,0,abef,"The user slaps the target. The pixie dust of the user may leave the  target asleep."</v>
      </c>
    </row>
    <row r="121" spans="1:17" x14ac:dyDescent="0.2">
      <c r="A121">
        <v>120</v>
      </c>
      <c r="B121">
        <v>2</v>
      </c>
      <c r="C121" t="s">
        <v>11401</v>
      </c>
      <c r="D121" t="s">
        <v>11400</v>
      </c>
      <c r="E121" s="138" t="s">
        <v>2143</v>
      </c>
      <c r="F121">
        <v>60</v>
      </c>
      <c r="G121" t="s">
        <v>191</v>
      </c>
      <c r="H121" t="s">
        <v>1326</v>
      </c>
      <c r="I121">
        <v>0</v>
      </c>
      <c r="J121">
        <v>20</v>
      </c>
      <c r="K121">
        <v>0</v>
      </c>
      <c r="L121" s="138" t="s">
        <v>11075</v>
      </c>
      <c r="M121">
        <v>0</v>
      </c>
      <c r="N121" t="s">
        <v>2073</v>
      </c>
      <c r="O121" t="s">
        <v>11402</v>
      </c>
      <c r="P121" t="str">
        <f t="shared" si="3"/>
        <v>"The user allures the user with a gracefull dance before attacking,as such this move can't fail."</v>
      </c>
      <c r="Q121" t="str">
        <f t="shared" si="4"/>
        <v>120,TOURENLAIR,Tour en l air,0A5,60,FAIRY,Physical,0,20,0,00,0,bef,"The user allures the user with a gracefull dance before attacking,as such this move can't fail."</v>
      </c>
    </row>
    <row r="122" spans="1:17" x14ac:dyDescent="0.2">
      <c r="A122">
        <v>121</v>
      </c>
      <c r="B122">
        <v>3</v>
      </c>
      <c r="C122" t="s">
        <v>11394</v>
      </c>
      <c r="D122" t="s">
        <v>11395</v>
      </c>
      <c r="E122" s="138" t="s">
        <v>11171</v>
      </c>
      <c r="F122">
        <v>70</v>
      </c>
      <c r="G122" t="s">
        <v>191</v>
      </c>
      <c r="H122" t="s">
        <v>1326</v>
      </c>
      <c r="I122">
        <v>100</v>
      </c>
      <c r="J122">
        <v>10</v>
      </c>
      <c r="K122">
        <v>0</v>
      </c>
      <c r="L122" s="138" t="s">
        <v>11075</v>
      </c>
      <c r="M122">
        <v>0</v>
      </c>
      <c r="N122" t="s">
        <v>2062</v>
      </c>
      <c r="O122" t="s">
        <v>11396</v>
      </c>
      <c r="P122" t="str">
        <f t="shared" si="3"/>
        <v>"The user jumps gracefully at the target and attacks it. This may also lower the target's Attack stat."</v>
      </c>
      <c r="Q122" t="str">
        <f t="shared" si="4"/>
        <v>121,GRANDJETE,Grand Jete,042,70,FAIRY,Physical,100,10,0,00,0,abef,"The user jumps gracefully at the target and attacks it. This may also lower the target's Attack stat."</v>
      </c>
    </row>
    <row r="123" spans="1:17" x14ac:dyDescent="0.2">
      <c r="A123">
        <v>122</v>
      </c>
      <c r="B123">
        <v>4</v>
      </c>
      <c r="C123" t="s">
        <v>3461</v>
      </c>
      <c r="D123" t="s">
        <v>1912</v>
      </c>
      <c r="E123" s="138" t="s">
        <v>11171</v>
      </c>
      <c r="F123">
        <v>90</v>
      </c>
      <c r="G123" t="s">
        <v>191</v>
      </c>
      <c r="H123" t="s">
        <v>1326</v>
      </c>
      <c r="I123">
        <v>90</v>
      </c>
      <c r="J123">
        <v>10</v>
      </c>
      <c r="K123">
        <v>10</v>
      </c>
      <c r="L123" s="138" t="s">
        <v>11075</v>
      </c>
      <c r="M123">
        <v>0</v>
      </c>
      <c r="N123" t="s">
        <v>2062</v>
      </c>
      <c r="O123" t="s">
        <v>3462</v>
      </c>
      <c r="P123" t="str">
        <f t="shared" si="3"/>
        <v>"The user plays rough with the target and attacks it. This may also lower the target's Attack stat."</v>
      </c>
      <c r="Q123" t="str">
        <f t="shared" si="4"/>
        <v>122,PLAYROUGH,Play Rough,042,90,FAIRY,Physical,90,10,10,00,0,abef,"The user plays rough with the target and attacks it. This may also lower the target's Attack stat."</v>
      </c>
    </row>
    <row r="124" spans="1:17" x14ac:dyDescent="0.2">
      <c r="A124">
        <v>123</v>
      </c>
      <c r="B124">
        <v>5</v>
      </c>
      <c r="C124" t="s">
        <v>11393</v>
      </c>
      <c r="D124" t="s">
        <v>11403</v>
      </c>
      <c r="E124" s="138" t="s">
        <v>11077</v>
      </c>
      <c r="F124">
        <v>90</v>
      </c>
      <c r="G124" t="s">
        <v>191</v>
      </c>
      <c r="H124" t="s">
        <v>1326</v>
      </c>
      <c r="I124">
        <v>100</v>
      </c>
      <c r="J124">
        <v>10</v>
      </c>
      <c r="K124">
        <v>0</v>
      </c>
      <c r="L124" s="138" t="s">
        <v>11075</v>
      </c>
      <c r="M124">
        <v>0</v>
      </c>
      <c r="N124" t="s">
        <v>2062</v>
      </c>
      <c r="O124" t="s">
        <v>11223</v>
      </c>
      <c r="P124" t="str">
        <f t="shared" si="3"/>
        <v>"The user proceds to stage a very gracefull but powerfull attack"</v>
      </c>
      <c r="Q124" t="str">
        <f t="shared" si="4"/>
        <v>123,ELEGANTPIROUETTE,Elegant Piroutte,000,90,FAIRY,Physical,100,10,0,00,0,abef,"The user proceds to stage a very gracefull but powerfull attack"</v>
      </c>
    </row>
    <row r="125" spans="1:17" x14ac:dyDescent="0.2">
      <c r="A125">
        <v>124</v>
      </c>
      <c r="C125" t="s">
        <v>3566</v>
      </c>
      <c r="D125" t="s">
        <v>1999</v>
      </c>
      <c r="E125" s="138" t="s">
        <v>2866</v>
      </c>
      <c r="F125">
        <v>1</v>
      </c>
      <c r="G125" t="s">
        <v>191</v>
      </c>
      <c r="H125" t="s">
        <v>1340</v>
      </c>
      <c r="I125">
        <v>90</v>
      </c>
      <c r="J125">
        <v>10</v>
      </c>
      <c r="K125">
        <v>0</v>
      </c>
      <c r="L125" s="138" t="s">
        <v>11075</v>
      </c>
      <c r="M125">
        <v>0</v>
      </c>
      <c r="N125" t="s">
        <v>2073</v>
      </c>
      <c r="O125" t="s">
        <v>3567</v>
      </c>
      <c r="P125" t="str">
        <f t="shared" si="3"/>
        <v>"The user hits the target with the force of nature. It halves the target's HP."</v>
      </c>
      <c r="Q125" t="str">
        <f t="shared" ref="Q125:Q177" si="5">+A125&amp;","&amp;C125&amp;","&amp;D125&amp;","&amp;E125&amp;","&amp;F125&amp;","&amp;G125&amp;","&amp;H125&amp;","&amp;I125&amp;","&amp;J125&amp;","&amp;K125&amp;","&amp;L125&amp;","&amp;M125&amp;","&amp;N125&amp;","&amp;P125</f>
        <v>124,NATURESMADNESS,Nature's Madness,06C,1,FAIRY,Special,90,10,0,00,0,bef,"The user hits the target with the force of nature. It halves the target's HP."</v>
      </c>
    </row>
    <row r="126" spans="1:17" x14ac:dyDescent="0.2">
      <c r="A126">
        <v>125</v>
      </c>
      <c r="B126">
        <v>6</v>
      </c>
      <c r="C126" t="s">
        <v>3385</v>
      </c>
      <c r="D126" t="s">
        <v>1903</v>
      </c>
      <c r="E126" s="138" t="s">
        <v>2143</v>
      </c>
      <c r="F126">
        <v>40</v>
      </c>
      <c r="G126" t="s">
        <v>191</v>
      </c>
      <c r="H126" t="s">
        <v>1340</v>
      </c>
      <c r="I126">
        <v>0</v>
      </c>
      <c r="J126">
        <v>15</v>
      </c>
      <c r="K126">
        <v>0</v>
      </c>
      <c r="L126" s="138" t="s">
        <v>11078</v>
      </c>
      <c r="M126">
        <v>0</v>
      </c>
      <c r="N126" t="s">
        <v>2068</v>
      </c>
      <c r="O126" t="s">
        <v>3386</v>
      </c>
      <c r="P126" t="str">
        <f t="shared" si="3"/>
        <v>"Letting out a charming cry, the user does emotional damage to opposing Pokémon. This attack never misses."</v>
      </c>
      <c r="Q126" t="str">
        <f t="shared" si="5"/>
        <v>125,DISARMINGVOICE,Disarming Voice,0A5,40,FAIRY,Special,0,15,0,04,0,befk,"Letting out a charming cry, the user does emotional damage to opposing Pokémon. This attack never misses."</v>
      </c>
    </row>
    <row r="127" spans="1:17" x14ac:dyDescent="0.2">
      <c r="A127">
        <v>126</v>
      </c>
      <c r="B127">
        <v>7</v>
      </c>
      <c r="C127" t="s">
        <v>3399</v>
      </c>
      <c r="D127" t="s">
        <v>1913</v>
      </c>
      <c r="E127" s="138" t="s">
        <v>11077</v>
      </c>
      <c r="F127">
        <v>40</v>
      </c>
      <c r="G127" t="s">
        <v>191</v>
      </c>
      <c r="H127" t="s">
        <v>1340</v>
      </c>
      <c r="I127">
        <v>100</v>
      </c>
      <c r="J127">
        <v>30</v>
      </c>
      <c r="K127">
        <v>0</v>
      </c>
      <c r="L127" s="138" t="s">
        <v>11075</v>
      </c>
      <c r="M127">
        <v>0</v>
      </c>
      <c r="N127" t="s">
        <v>2073</v>
      </c>
      <c r="O127" t="s">
        <v>3400</v>
      </c>
      <c r="P127" t="str">
        <f t="shared" si="3"/>
        <v>"The user stirs up a fairy wind and strikes the target with it."</v>
      </c>
      <c r="Q127" t="str">
        <f t="shared" si="5"/>
        <v>126,FAIRYWIND,Fairy Wind,000,40,FAIRY,Special,100,30,0,00,0,bef,"The user stirs up a fairy wind and strikes the target with it."</v>
      </c>
    </row>
    <row r="128" spans="1:17" x14ac:dyDescent="0.2">
      <c r="A128">
        <v>127</v>
      </c>
      <c r="B128">
        <v>8</v>
      </c>
      <c r="C128" t="s">
        <v>3387</v>
      </c>
      <c r="D128" t="s">
        <v>1906</v>
      </c>
      <c r="E128" s="138" t="s">
        <v>3388</v>
      </c>
      <c r="F128">
        <v>50</v>
      </c>
      <c r="G128" t="s">
        <v>191</v>
      </c>
      <c r="H128" t="s">
        <v>1340</v>
      </c>
      <c r="I128">
        <v>100</v>
      </c>
      <c r="J128">
        <v>10</v>
      </c>
      <c r="K128">
        <v>0</v>
      </c>
      <c r="L128" s="138" t="s">
        <v>11075</v>
      </c>
      <c r="M128">
        <v>0</v>
      </c>
      <c r="N128" t="s">
        <v>2073</v>
      </c>
      <c r="O128" t="s">
        <v>3389</v>
      </c>
      <c r="P128" t="str">
        <f t="shared" si="3"/>
        <v>"The user steals the target's energy with a kiss. The user's HP is restored by over half of the damage taken by the target."</v>
      </c>
      <c r="Q128" t="str">
        <f t="shared" si="5"/>
        <v>127,DRAININGKISS,Draining Kiss,14F,50,FAIRY,Special,100,10,0,00,0,bef,"The user steals the target's energy with a kiss. The user's HP is restored by over half of the damage taken by the target."</v>
      </c>
    </row>
    <row r="129" spans="1:17" x14ac:dyDescent="0.2">
      <c r="A129">
        <v>128</v>
      </c>
      <c r="B129">
        <v>9</v>
      </c>
      <c r="C129" t="s">
        <v>11404</v>
      </c>
      <c r="D129" t="s">
        <v>11405</v>
      </c>
      <c r="E129" s="138" t="s">
        <v>11111</v>
      </c>
      <c r="F129">
        <v>70</v>
      </c>
      <c r="G129" t="s">
        <v>191</v>
      </c>
      <c r="H129" t="s">
        <v>1340</v>
      </c>
      <c r="I129">
        <v>90</v>
      </c>
      <c r="J129">
        <v>15</v>
      </c>
      <c r="K129">
        <v>50</v>
      </c>
      <c r="L129" s="138" t="s">
        <v>11075</v>
      </c>
      <c r="M129">
        <v>0</v>
      </c>
      <c r="N129" t="s">
        <v>2073</v>
      </c>
      <c r="O129" t="s">
        <v>11406</v>
      </c>
      <c r="P129" t="str">
        <f t="shared" si="3"/>
        <v>"The user uses the magic dust of the sandman in a magical attack."</v>
      </c>
      <c r="Q129" t="str">
        <f t="shared" si="5"/>
        <v>128,SANDMAN DUST,Sandman Dust,003,70,FAIRY,Special,90,15,50,00,0,bef,"The user uses the magic dust of the sandman in a magical attack."</v>
      </c>
    </row>
    <row r="130" spans="1:17" x14ac:dyDescent="0.2">
      <c r="A130">
        <v>129</v>
      </c>
      <c r="B130">
        <v>10</v>
      </c>
      <c r="C130" t="s">
        <v>3383</v>
      </c>
      <c r="D130" t="s">
        <v>1933</v>
      </c>
      <c r="E130" s="138" t="s">
        <v>11077</v>
      </c>
      <c r="F130">
        <v>90</v>
      </c>
      <c r="G130" t="s">
        <v>191</v>
      </c>
      <c r="H130" t="s">
        <v>1340</v>
      </c>
      <c r="I130">
        <v>100</v>
      </c>
      <c r="J130">
        <v>10</v>
      </c>
      <c r="K130">
        <v>0</v>
      </c>
      <c r="L130" s="138" t="s">
        <v>11075</v>
      </c>
      <c r="M130">
        <v>0</v>
      </c>
      <c r="N130" t="s">
        <v>2073</v>
      </c>
      <c r="O130" t="s">
        <v>3384</v>
      </c>
      <c r="P130" t="str">
        <f t="shared" si="3"/>
        <v>"The user damages opposing Pokémon by emitting a powerful flash."</v>
      </c>
      <c r="Q130" t="str">
        <f t="shared" si="5"/>
        <v>129,DAZZLINGGLEAM,Dazzling Gleam,000,90,FAIRY,Special,100,10,0,00,0,bef,"The user damages opposing Pokémon by emitting a powerful flash."</v>
      </c>
    </row>
    <row r="131" spans="1:17" x14ac:dyDescent="0.2">
      <c r="A131">
        <v>130</v>
      </c>
      <c r="C131" t="s">
        <v>3435</v>
      </c>
      <c r="D131" t="s">
        <v>1914</v>
      </c>
      <c r="E131" s="138" t="s">
        <v>11118</v>
      </c>
      <c r="F131">
        <v>95</v>
      </c>
      <c r="G131" t="s">
        <v>191</v>
      </c>
      <c r="H131" t="s">
        <v>1340</v>
      </c>
      <c r="I131">
        <v>100</v>
      </c>
      <c r="J131">
        <v>15</v>
      </c>
      <c r="K131">
        <v>10</v>
      </c>
      <c r="L131" s="138" t="s">
        <v>11075</v>
      </c>
      <c r="M131">
        <v>0</v>
      </c>
      <c r="N131" t="s">
        <v>2073</v>
      </c>
      <c r="O131" t="s">
        <v>3436</v>
      </c>
      <c r="P131" t="str">
        <f t="shared" si="3"/>
        <v>"Borrowing the power of the moon, the user attacks the target. This may also lower the target's Sp. Atk stat."</v>
      </c>
      <c r="Q131" t="str">
        <f t="shared" si="5"/>
        <v>130,MOONBLAST,Moonblast,045,95,FAIRY,Special,100,15,10,00,0,bef,"Borrowing the power of the moon, the user attacks the target. This may also lower the target's Sp. Atk stat."</v>
      </c>
    </row>
    <row r="132" spans="1:17" x14ac:dyDescent="0.2">
      <c r="A132">
        <v>131</v>
      </c>
      <c r="C132" t="s">
        <v>3538</v>
      </c>
      <c r="D132" t="s">
        <v>1987</v>
      </c>
      <c r="E132" s="138" t="s">
        <v>2204</v>
      </c>
      <c r="F132">
        <v>130</v>
      </c>
      <c r="G132" t="s">
        <v>191</v>
      </c>
      <c r="H132" t="s">
        <v>1340</v>
      </c>
      <c r="I132">
        <v>90</v>
      </c>
      <c r="J132">
        <v>5</v>
      </c>
      <c r="K132">
        <v>0</v>
      </c>
      <c r="L132" s="138" t="s">
        <v>11075</v>
      </c>
      <c r="M132">
        <v>0</v>
      </c>
      <c r="N132" t="s">
        <v>2164</v>
      </c>
      <c r="O132" t="s">
        <v>3539</v>
      </c>
      <c r="P132" t="str">
        <f t="shared" si="3"/>
        <v>"The user unleashes a strong beam. The recoil harshly lowers the user's Special Attack."</v>
      </c>
      <c r="Q132" t="str">
        <f t="shared" si="5"/>
        <v>131,FLEURCANNON,Fleur Cannon,03F,130,FAIRY,Special,90,5,0,00,0,be,"The user unleashes a strong beam. The recoil harshly lowers the user's Special Attack."</v>
      </c>
    </row>
    <row r="133" spans="1:17" x14ac:dyDescent="0.2">
      <c r="A133">
        <v>132</v>
      </c>
      <c r="C133" t="s">
        <v>3497</v>
      </c>
      <c r="D133" t="s">
        <v>1945</v>
      </c>
      <c r="E133" s="138" t="s">
        <v>2238</v>
      </c>
      <c r="F133">
        <v>140</v>
      </c>
      <c r="G133" t="s">
        <v>191</v>
      </c>
      <c r="H133" t="s">
        <v>1340</v>
      </c>
      <c r="I133">
        <v>90</v>
      </c>
      <c r="J133">
        <v>5</v>
      </c>
      <c r="K133">
        <v>0</v>
      </c>
      <c r="L133" s="138" t="s">
        <v>11075</v>
      </c>
      <c r="M133">
        <v>0</v>
      </c>
      <c r="O133" t="s">
        <v>3498</v>
      </c>
      <c r="P133" t="str">
        <f t="shared" si="3"/>
        <v>"Drawing power from the Eternal Flower, the user fires a powerful beam of light. This also damages the user quite a lot."</v>
      </c>
      <c r="Q133" t="str">
        <f t="shared" si="5"/>
        <v>132,LIGHTOFRUIN,Light of Ruin,0FD,140,FAIRY,Special,90,5,0,00,0,,"Drawing power from the Eternal Flower, the user fires a powerful beam of light. This also damages the user quite a lot."</v>
      </c>
    </row>
    <row r="134" spans="1:17" x14ac:dyDescent="0.2">
      <c r="A134">
        <v>133</v>
      </c>
      <c r="C134" t="s">
        <v>2898</v>
      </c>
      <c r="D134" t="s">
        <v>2899</v>
      </c>
      <c r="E134" s="138" t="s">
        <v>2487</v>
      </c>
      <c r="F134">
        <v>0</v>
      </c>
      <c r="G134" t="s">
        <v>191</v>
      </c>
      <c r="H134" t="s">
        <v>1342</v>
      </c>
      <c r="I134">
        <v>100</v>
      </c>
      <c r="J134">
        <v>20</v>
      </c>
      <c r="K134">
        <v>0</v>
      </c>
      <c r="L134" s="138" t="s">
        <v>11075</v>
      </c>
      <c r="M134">
        <v>0</v>
      </c>
      <c r="N134" t="s">
        <v>2115</v>
      </c>
      <c r="O134" t="s">
        <v>2900</v>
      </c>
      <c r="P134" t="str">
        <f t="shared" si="3"/>
        <v>"The user charmingly gazes at the foe, making it less wary. The target's Attack is harshly lowered."</v>
      </c>
      <c r="Q134" t="str">
        <f t="shared" si="5"/>
        <v>133,CHARM,Charm,04B,0,FAIRY,Status,100,20,0,00,0,bce,"The user charmingly gazes at the foe, making it less wary. The target's Attack is harshly lowered."</v>
      </c>
    </row>
    <row r="135" spans="1:17" x14ac:dyDescent="0.2">
      <c r="A135">
        <v>134</v>
      </c>
      <c r="B135">
        <v>11</v>
      </c>
      <c r="C135" t="s">
        <v>2979</v>
      </c>
      <c r="D135" t="s">
        <v>2980</v>
      </c>
      <c r="E135" s="138" t="s">
        <v>2603</v>
      </c>
      <c r="F135">
        <v>0</v>
      </c>
      <c r="G135" t="s">
        <v>191</v>
      </c>
      <c r="H135" t="s">
        <v>1342</v>
      </c>
      <c r="I135">
        <v>0</v>
      </c>
      <c r="J135">
        <v>5</v>
      </c>
      <c r="K135">
        <v>0</v>
      </c>
      <c r="L135" s="138" t="s">
        <v>8771</v>
      </c>
      <c r="M135">
        <v>0</v>
      </c>
      <c r="N135" t="s">
        <v>2102</v>
      </c>
      <c r="O135" t="s">
        <v>2604</v>
      </c>
      <c r="P135" t="str">
        <f t="shared" si="3"/>
        <v>"The user restores its own HP. The amount of HP regained varies with the weather."</v>
      </c>
      <c r="Q135" t="str">
        <f t="shared" si="5"/>
        <v>134,MOONLIGHT,Moonlight,0D8,0,FAIRY,Status,0,5,0,10,0,d,"The user restores its own HP. The amount of HP regained varies with the weather."</v>
      </c>
    </row>
    <row r="136" spans="1:17" x14ac:dyDescent="0.2">
      <c r="A136">
        <v>135</v>
      </c>
      <c r="B136">
        <v>12</v>
      </c>
      <c r="C136" t="s">
        <v>3050</v>
      </c>
      <c r="D136" t="s">
        <v>3051</v>
      </c>
      <c r="E136" s="138" t="s">
        <v>11080</v>
      </c>
      <c r="F136">
        <v>0</v>
      </c>
      <c r="G136" t="s">
        <v>191</v>
      </c>
      <c r="H136" t="s">
        <v>1342</v>
      </c>
      <c r="I136">
        <v>75</v>
      </c>
      <c r="J136">
        <v>10</v>
      </c>
      <c r="K136">
        <v>0</v>
      </c>
      <c r="L136" s="138" t="s">
        <v>11075</v>
      </c>
      <c r="M136">
        <v>0</v>
      </c>
      <c r="N136" t="s">
        <v>2115</v>
      </c>
      <c r="O136" t="s">
        <v>3052</v>
      </c>
      <c r="P136" t="str">
        <f t="shared" si="3"/>
        <v>"The user kisses the target with a sweet, angelic cuteness that causes confusion."</v>
      </c>
      <c r="Q136" t="str">
        <f t="shared" si="5"/>
        <v>135,SWEETKISS,Sweet Kiss,013,0,FAIRY,Status,75,10,0,00,0,bce,"The user kisses the target with a sweet, angelic cuteness that causes confusion."</v>
      </c>
    </row>
    <row r="137" spans="1:17" x14ac:dyDescent="0.2">
      <c r="A137">
        <v>136</v>
      </c>
      <c r="C137" t="s">
        <v>3365</v>
      </c>
      <c r="D137" t="s">
        <v>1925</v>
      </c>
      <c r="E137" s="138" t="s">
        <v>8899</v>
      </c>
      <c r="F137">
        <v>0</v>
      </c>
      <c r="G137" t="s">
        <v>191</v>
      </c>
      <c r="H137" t="s">
        <v>1342</v>
      </c>
      <c r="I137">
        <v>0</v>
      </c>
      <c r="J137">
        <v>20</v>
      </c>
      <c r="K137">
        <v>0</v>
      </c>
      <c r="L137" s="138" t="s">
        <v>8861</v>
      </c>
      <c r="M137">
        <v>0</v>
      </c>
      <c r="O137" t="s">
        <v>3366</v>
      </c>
      <c r="P137" t="str">
        <f t="shared" si="3"/>
        <v>"The user raises the Sp. Def stat of an ally Pokémon with a mysterious aroma."</v>
      </c>
      <c r="Q137" t="str">
        <f t="shared" si="5"/>
        <v>136,AROMATICMIST,Aromatic Mist,138,0,FAIRY,Status,0,20,0,100,0,,"The user raises the Sp. Def stat of an ally Pokémon with a mysterious aroma."</v>
      </c>
    </row>
    <row r="138" spans="1:17" x14ac:dyDescent="0.2">
      <c r="A138">
        <v>137</v>
      </c>
      <c r="C138" t="s">
        <v>3367</v>
      </c>
      <c r="D138" t="s">
        <v>1936</v>
      </c>
      <c r="E138" s="138" t="s">
        <v>11171</v>
      </c>
      <c r="F138">
        <v>0</v>
      </c>
      <c r="G138" t="s">
        <v>191</v>
      </c>
      <c r="H138" t="s">
        <v>1342</v>
      </c>
      <c r="I138">
        <v>100</v>
      </c>
      <c r="J138">
        <v>30</v>
      </c>
      <c r="K138">
        <v>0</v>
      </c>
      <c r="L138" s="138" t="s">
        <v>11075</v>
      </c>
      <c r="M138">
        <v>1</v>
      </c>
      <c r="N138" t="s">
        <v>3368</v>
      </c>
      <c r="O138" t="s">
        <v>3369</v>
      </c>
      <c r="P138" t="str">
        <f t="shared" si="3"/>
        <v>"The user stares at the target with its baby-doll eyes, which lowers its Attack stat. This move always goes first."</v>
      </c>
      <c r="Q138" t="str">
        <f t="shared" si="5"/>
        <v>137,BABYDOLLEYES,Baby-Doll Eyes,042,0,FAIRY,Status,100,30,0,00,1,bcde,"The user stares at the target with its baby-doll eyes, which lowers its Attack stat. This move always goes first."</v>
      </c>
    </row>
    <row r="139" spans="1:17" x14ac:dyDescent="0.2">
      <c r="A139">
        <v>138</v>
      </c>
      <c r="B139">
        <v>13</v>
      </c>
      <c r="C139" t="s">
        <v>3380</v>
      </c>
      <c r="D139" t="s">
        <v>1907</v>
      </c>
      <c r="E139" s="138" t="s">
        <v>3381</v>
      </c>
      <c r="F139">
        <v>0</v>
      </c>
      <c r="G139" t="s">
        <v>191</v>
      </c>
      <c r="H139" t="s">
        <v>1342</v>
      </c>
      <c r="I139">
        <v>0</v>
      </c>
      <c r="J139">
        <v>10</v>
      </c>
      <c r="K139">
        <v>0</v>
      </c>
      <c r="L139" s="138" t="s">
        <v>8771</v>
      </c>
      <c r="M139">
        <v>3</v>
      </c>
      <c r="N139" t="s">
        <v>2102</v>
      </c>
      <c r="O139" t="s">
        <v>3382</v>
      </c>
      <c r="P139" t="str">
        <f t="shared" si="3"/>
        <v>"The user protects itself and its allies from status moves with a mysterious power. This does not stop moves that do damage."</v>
      </c>
      <c r="Q139" t="str">
        <f t="shared" si="5"/>
        <v>138,CRAFTYSHIELD,Crafty Shield,14A,0,FAIRY,Status,0,10,0,10,3,d,"The user protects itself and its allies from status moves with a mysterious power. This does not stop moves that do damage."</v>
      </c>
    </row>
    <row r="140" spans="1:17" x14ac:dyDescent="0.2">
      <c r="A140">
        <v>139</v>
      </c>
      <c r="C140" t="s">
        <v>3397</v>
      </c>
      <c r="D140" t="s">
        <v>1916</v>
      </c>
      <c r="E140" s="138" t="s">
        <v>8913</v>
      </c>
      <c r="F140">
        <v>0</v>
      </c>
      <c r="G140" t="s">
        <v>191</v>
      </c>
      <c r="H140" t="s">
        <v>1342</v>
      </c>
      <c r="I140">
        <v>0</v>
      </c>
      <c r="J140">
        <v>10</v>
      </c>
      <c r="K140">
        <v>0</v>
      </c>
      <c r="L140" s="138" t="s">
        <v>11087</v>
      </c>
      <c r="M140">
        <v>0</v>
      </c>
      <c r="N140" t="s">
        <v>2115</v>
      </c>
      <c r="O140" t="s">
        <v>3398</v>
      </c>
      <c r="P140" t="str">
        <f t="shared" si="3"/>
        <v>"By locking down the battlefield, the user keeps all Pokémon from fleeing during the next turn."</v>
      </c>
      <c r="Q140" t="str">
        <f t="shared" si="5"/>
        <v>139,FAIRYLOCK,Fairy Lock,152,0,FAIRY,Status,0,10,0,08,0,bce,"By locking down the battlefield, the user keeps all Pokémon from fleeing during the next turn."</v>
      </c>
    </row>
    <row r="141" spans="1:17" x14ac:dyDescent="0.2">
      <c r="A141">
        <v>140</v>
      </c>
      <c r="C141" t="s">
        <v>3403</v>
      </c>
      <c r="D141" t="s">
        <v>1908</v>
      </c>
      <c r="E141" s="138" t="s">
        <v>3404</v>
      </c>
      <c r="F141">
        <v>0</v>
      </c>
      <c r="G141" t="s">
        <v>191</v>
      </c>
      <c r="H141" t="s">
        <v>1342</v>
      </c>
      <c r="I141">
        <v>0</v>
      </c>
      <c r="J141">
        <v>10</v>
      </c>
      <c r="K141">
        <v>0</v>
      </c>
      <c r="L141" s="138" t="s">
        <v>11091</v>
      </c>
      <c r="M141">
        <v>0</v>
      </c>
      <c r="O141" t="s">
        <v>3405</v>
      </c>
      <c r="P141" t="str">
        <f t="shared" ref="P141:P212" si="6">+""""&amp;O141&amp;""""</f>
        <v>"The user raises the Defense stat of all Grass-type Pokémon in battle with a mysterious power."</v>
      </c>
      <c r="Q141" t="str">
        <f t="shared" si="5"/>
        <v>140,FLOWERSHIELD,Flower Shield,13F,0,FAIRY,Status,0,10,0,01,0,,"The user raises the Defense stat of all Grass-type Pokémon in battle with a mysterious power."</v>
      </c>
    </row>
    <row r="142" spans="1:17" x14ac:dyDescent="0.2">
      <c r="A142">
        <v>141</v>
      </c>
      <c r="C142" t="s">
        <v>3413</v>
      </c>
      <c r="D142" t="s">
        <v>1929</v>
      </c>
      <c r="E142" s="138" t="s">
        <v>3414</v>
      </c>
      <c r="F142">
        <v>0</v>
      </c>
      <c r="G142" t="s">
        <v>191</v>
      </c>
      <c r="H142" t="s">
        <v>1342</v>
      </c>
      <c r="I142">
        <v>0</v>
      </c>
      <c r="J142">
        <v>10</v>
      </c>
      <c r="K142">
        <v>0</v>
      </c>
      <c r="L142" s="138" t="s">
        <v>8771</v>
      </c>
      <c r="M142">
        <v>0</v>
      </c>
      <c r="O142" t="s">
        <v>3415</v>
      </c>
      <c r="P142" t="str">
        <f t="shared" si="6"/>
        <v>"The user absorbs energy and sharply raises its Sp. Atk, Sp. Def, and Speed stats on the next turn."</v>
      </c>
      <c r="Q142" t="str">
        <f t="shared" si="5"/>
        <v>141,GEOMANCY,Geomancy,14E,0,FAIRY,Status,0,10,0,10,0,,"The user absorbs energy and sharply raises its Sp. Atk, Sp. Def, and Speed stats on the next turn."</v>
      </c>
    </row>
    <row r="143" spans="1:17" x14ac:dyDescent="0.2">
      <c r="A143">
        <v>142</v>
      </c>
      <c r="B143">
        <v>14</v>
      </c>
      <c r="C143" t="s">
        <v>3433</v>
      </c>
      <c r="D143" t="s">
        <v>1910</v>
      </c>
      <c r="E143" s="138" t="s">
        <v>8917</v>
      </c>
      <c r="F143">
        <v>0</v>
      </c>
      <c r="G143" t="s">
        <v>191</v>
      </c>
      <c r="H143" t="s">
        <v>1342</v>
      </c>
      <c r="I143">
        <v>0</v>
      </c>
      <c r="J143">
        <v>10</v>
      </c>
      <c r="K143">
        <v>0</v>
      </c>
      <c r="L143" s="138" t="s">
        <v>11091</v>
      </c>
      <c r="M143">
        <v>0</v>
      </c>
      <c r="N143" t="s">
        <v>2102</v>
      </c>
      <c r="O143" t="s">
        <v>3434</v>
      </c>
      <c r="P143" t="str">
        <f t="shared" si="6"/>
        <v>"The user covers the ground under everyone's feet with mist for five turns. This protects Pokémon on the ground from status conditions."</v>
      </c>
      <c r="Q143" t="str">
        <f t="shared" si="5"/>
        <v>142,MISTYTERRAIN,Misty Terrain,156,0,FAIRY,Status,0,10,0,01,0,d,"The user covers the ground under everyone's feet with mist for five turns. This protects Pokémon on the ground from status conditions."</v>
      </c>
    </row>
    <row r="144" spans="1:17" x14ac:dyDescent="0.2">
      <c r="A144">
        <v>143</v>
      </c>
      <c r="C144" t="s">
        <v>3540</v>
      </c>
      <c r="D144" t="s">
        <v>1957</v>
      </c>
      <c r="E144" s="138" t="s">
        <v>3541</v>
      </c>
      <c r="F144">
        <v>0</v>
      </c>
      <c r="G144" t="s">
        <v>191</v>
      </c>
      <c r="H144" t="s">
        <v>1342</v>
      </c>
      <c r="I144">
        <v>0</v>
      </c>
      <c r="J144">
        <v>10</v>
      </c>
      <c r="K144">
        <v>0</v>
      </c>
      <c r="L144" s="138" t="s">
        <v>8771</v>
      </c>
      <c r="M144">
        <v>0</v>
      </c>
      <c r="N144" t="s">
        <v>3180</v>
      </c>
      <c r="O144" t="s">
        <v>3542</v>
      </c>
      <c r="P144" t="str">
        <f t="shared" si="6"/>
        <v>"The user restores the target's HP by up to half of its max HP. It restores more during Grassy Terrain."</v>
      </c>
      <c r="Q144" t="str">
        <f t="shared" si="5"/>
        <v>143,FLORALHEALING,Floral Healing,CF2,0,FAIRY,Status,0,10,0,10,0,bc,"The user restores the target's HP by up to half of its max HP. It restores more during Grassy Terrain."</v>
      </c>
    </row>
    <row r="145" spans="1:17" x14ac:dyDescent="0.2">
      <c r="A145">
        <v>144</v>
      </c>
      <c r="B145">
        <v>15</v>
      </c>
      <c r="C145" t="s">
        <v>11407</v>
      </c>
      <c r="D145" t="s">
        <v>11367</v>
      </c>
      <c r="E145" s="138" t="s">
        <v>8927</v>
      </c>
      <c r="F145">
        <v>0</v>
      </c>
      <c r="G145" t="s">
        <v>191</v>
      </c>
      <c r="H145" t="s">
        <v>1342</v>
      </c>
      <c r="I145">
        <v>0</v>
      </c>
      <c r="J145">
        <v>5</v>
      </c>
      <c r="K145">
        <v>0</v>
      </c>
      <c r="L145" s="138" t="s">
        <v>8781</v>
      </c>
      <c r="M145">
        <v>0</v>
      </c>
      <c r="O145" t="s">
        <v>11408</v>
      </c>
      <c r="P145" t="str">
        <f t="shared" si="6"/>
        <v>"The user summonds a magic wind"</v>
      </c>
      <c r="Q145" t="str">
        <f t="shared" si="5"/>
        <v>144,MAGICWIND,Magic Wind,166,0,FAIRY,Status,0,5,0,20,0,,"The user summonds a magic wind"</v>
      </c>
    </row>
    <row r="146" spans="1:17" x14ac:dyDescent="0.2">
      <c r="A146">
        <v>145</v>
      </c>
      <c r="B146">
        <v>1</v>
      </c>
      <c r="C146" t="s">
        <v>2162</v>
      </c>
      <c r="D146" t="s">
        <v>1703</v>
      </c>
      <c r="E146" s="138" t="s">
        <v>2163</v>
      </c>
      <c r="F146">
        <v>1</v>
      </c>
      <c r="G146" t="s">
        <v>192</v>
      </c>
      <c r="H146" t="s">
        <v>1326</v>
      </c>
      <c r="I146">
        <v>100</v>
      </c>
      <c r="J146">
        <v>10</v>
      </c>
      <c r="K146">
        <v>0</v>
      </c>
      <c r="L146" s="138" t="s">
        <v>11075</v>
      </c>
      <c r="M146">
        <v>0</v>
      </c>
      <c r="N146" t="s">
        <v>2164</v>
      </c>
      <c r="O146" t="s">
        <v>2165</v>
      </c>
      <c r="P146" t="str">
        <f t="shared" si="6"/>
        <v>"The user flings its held item at the target to attack. Its power and effects depend on the item."</v>
      </c>
      <c r="Q146" t="str">
        <f t="shared" si="5"/>
        <v>145,FLING,Fling,0F7,1,FERAL,Physical,100,10,0,00,0,be,"The user flings its held item at the target to attack. Its power and effects depend on the item."</v>
      </c>
    </row>
    <row r="147" spans="1:17" x14ac:dyDescent="0.2">
      <c r="A147">
        <v>146</v>
      </c>
      <c r="C147" t="s">
        <v>2842</v>
      </c>
      <c r="D147" t="s">
        <v>1506</v>
      </c>
      <c r="E147" s="138" t="s">
        <v>11208</v>
      </c>
      <c r="F147">
        <v>1</v>
      </c>
      <c r="G147" t="s">
        <v>192</v>
      </c>
      <c r="H147" t="s">
        <v>1326</v>
      </c>
      <c r="I147">
        <v>100</v>
      </c>
      <c r="J147">
        <v>15</v>
      </c>
      <c r="K147">
        <v>0</v>
      </c>
      <c r="L147" s="138" t="s">
        <v>11075</v>
      </c>
      <c r="M147">
        <v>0</v>
      </c>
      <c r="N147" t="s">
        <v>2062</v>
      </c>
      <c r="O147" t="s">
        <v>2843</v>
      </c>
      <c r="P147" t="str">
        <f t="shared" si="6"/>
        <v>"The user flails about aimlessly to attack. It becomes more powerful the less HP the user has."</v>
      </c>
      <c r="Q147" t="str">
        <f t="shared" si="5"/>
        <v>146,FLAIL,Flail,098,1,FERAL,Physical,100,15,0,00,0,abef,"The user flails about aimlessly to attack. It becomes more powerful the less HP the user has."</v>
      </c>
    </row>
    <row r="148" spans="1:17" x14ac:dyDescent="0.2">
      <c r="A148">
        <v>147</v>
      </c>
      <c r="B148">
        <v>2</v>
      </c>
      <c r="C148" t="s">
        <v>2844</v>
      </c>
      <c r="D148" t="s">
        <v>1548</v>
      </c>
      <c r="E148" s="138" t="s">
        <v>2845</v>
      </c>
      <c r="F148">
        <v>1</v>
      </c>
      <c r="G148" t="s">
        <v>192</v>
      </c>
      <c r="H148" t="s">
        <v>1326</v>
      </c>
      <c r="I148">
        <v>100</v>
      </c>
      <c r="J148">
        <v>20</v>
      </c>
      <c r="K148">
        <v>0</v>
      </c>
      <c r="L148" s="138" t="s">
        <v>11075</v>
      </c>
      <c r="M148">
        <v>0</v>
      </c>
      <c r="N148" t="s">
        <v>2062</v>
      </c>
      <c r="O148" t="s">
        <v>2846</v>
      </c>
      <c r="P148" t="str">
        <f t="shared" si="6"/>
        <v>"A full-power attack that grows more powerful the less the user likes its Trainer."</v>
      </c>
      <c r="Q148" t="str">
        <f t="shared" si="5"/>
        <v>147,FRUSTRATION,Frustration,08A,1,FERAL,Physical,100,20,0,00,0,abef,"A full-power attack that grows more powerful the less the user likes its Trainer."</v>
      </c>
    </row>
    <row r="149" spans="1:17" x14ac:dyDescent="0.2">
      <c r="A149">
        <v>148</v>
      </c>
      <c r="C149" t="s">
        <v>2821</v>
      </c>
      <c r="D149" t="s">
        <v>1472</v>
      </c>
      <c r="E149" s="138" t="s">
        <v>2098</v>
      </c>
      <c r="F149">
        <v>15</v>
      </c>
      <c r="G149" t="s">
        <v>192</v>
      </c>
      <c r="H149" t="s">
        <v>1326</v>
      </c>
      <c r="I149">
        <v>85</v>
      </c>
      <c r="J149">
        <v>20</v>
      </c>
      <c r="K149">
        <v>0</v>
      </c>
      <c r="L149" s="138" t="s">
        <v>11075</v>
      </c>
      <c r="M149">
        <v>0</v>
      </c>
      <c r="N149" t="s">
        <v>2241</v>
      </c>
      <c r="O149" t="s">
        <v>2822</v>
      </c>
      <c r="P149" t="str">
        <f t="shared" si="6"/>
        <v>"Round objects are hurled at the target to strike two to five times in a row."</v>
      </c>
      <c r="Q149" t="str">
        <f t="shared" si="5"/>
        <v>148,BARRAGE,Barrage,0C0,15,FERAL,Physical,85,20,0,00,0,befn,"Round objects are hurled at the target to strike two to five times in a row."</v>
      </c>
    </row>
    <row r="150" spans="1:17" x14ac:dyDescent="0.2">
      <c r="A150">
        <v>149</v>
      </c>
      <c r="C150" t="s">
        <v>2827</v>
      </c>
      <c r="D150" t="s">
        <v>1359</v>
      </c>
      <c r="E150" s="138" t="s">
        <v>2098</v>
      </c>
      <c r="F150">
        <v>15</v>
      </c>
      <c r="G150" t="s">
        <v>192</v>
      </c>
      <c r="H150" t="s">
        <v>1326</v>
      </c>
      <c r="I150">
        <v>85</v>
      </c>
      <c r="J150">
        <v>20</v>
      </c>
      <c r="K150">
        <v>0</v>
      </c>
      <c r="L150" s="138" t="s">
        <v>11075</v>
      </c>
      <c r="M150">
        <v>0</v>
      </c>
      <c r="N150" t="s">
        <v>2062</v>
      </c>
      <c r="O150" t="s">
        <v>2828</v>
      </c>
      <c r="P150" t="str">
        <f t="shared" si="6"/>
        <v>"The target is jabbed repeatedly with a horn or beak two to five times in a row."</v>
      </c>
      <c r="Q150" t="str">
        <f t="shared" si="5"/>
        <v>149,FURYATTACK,Fury Attack,0C0,15,FERAL,Physical,85,20,0,00,0,abef,"The target is jabbed repeatedly with a horn or beak two to five times in a row."</v>
      </c>
    </row>
    <row r="151" spans="1:17" x14ac:dyDescent="0.2">
      <c r="A151">
        <v>150</v>
      </c>
      <c r="C151" t="s">
        <v>2819</v>
      </c>
      <c r="D151" t="s">
        <v>1486</v>
      </c>
      <c r="E151" s="138" t="s">
        <v>2098</v>
      </c>
      <c r="F151">
        <v>18</v>
      </c>
      <c r="G151" t="s">
        <v>192</v>
      </c>
      <c r="H151" t="s">
        <v>1326</v>
      </c>
      <c r="I151">
        <v>80</v>
      </c>
      <c r="J151">
        <v>15</v>
      </c>
      <c r="K151">
        <v>0</v>
      </c>
      <c r="L151" s="138" t="s">
        <v>11075</v>
      </c>
      <c r="M151">
        <v>0</v>
      </c>
      <c r="N151" t="s">
        <v>2062</v>
      </c>
      <c r="O151" t="s">
        <v>2820</v>
      </c>
      <c r="P151" t="str">
        <f t="shared" si="6"/>
        <v>"The target is raked with sharp claws or scythes for two to five times in quick succession."</v>
      </c>
      <c r="Q151" t="str">
        <f t="shared" si="5"/>
        <v>150,FURYSWIPES,Fury Swipes,0C0,18,FERAL,Physical,80,15,0,00,0,abef,"The target is raked with sharp claws or scythes for two to five times in quick succession."</v>
      </c>
    </row>
    <row r="152" spans="1:17" x14ac:dyDescent="0.2">
      <c r="A152">
        <v>151</v>
      </c>
      <c r="C152" t="s">
        <v>2812</v>
      </c>
      <c r="D152" t="s">
        <v>1431</v>
      </c>
      <c r="E152" s="138" t="s">
        <v>11210</v>
      </c>
      <c r="F152">
        <v>20</v>
      </c>
      <c r="G152" t="s">
        <v>192</v>
      </c>
      <c r="H152" t="s">
        <v>1326</v>
      </c>
      <c r="I152">
        <v>100</v>
      </c>
      <c r="J152">
        <v>20</v>
      </c>
      <c r="K152">
        <v>0</v>
      </c>
      <c r="L152" s="138" t="s">
        <v>11075</v>
      </c>
      <c r="M152">
        <v>0</v>
      </c>
      <c r="N152" t="s">
        <v>2062</v>
      </c>
      <c r="O152" t="s">
        <v>2813</v>
      </c>
      <c r="P152" t="str">
        <f t="shared" si="6"/>
        <v>"As long as this move is in use, the user's Attack rises each time the user is hit in battle."</v>
      </c>
      <c r="Q152" t="str">
        <f t="shared" si="5"/>
        <v>151,RAGE,Rage,093,20,FERAL,Physical,100,20,0,00,0,abef,"As long as this move is in use, the user's Attack rises each time the user is hit in battle."</v>
      </c>
    </row>
    <row r="153" spans="1:17" x14ac:dyDescent="0.2">
      <c r="A153">
        <v>152</v>
      </c>
      <c r="C153" t="s">
        <v>3646</v>
      </c>
      <c r="D153" t="s">
        <v>3647</v>
      </c>
      <c r="E153" s="138" t="s">
        <v>11077</v>
      </c>
      <c r="F153">
        <v>25</v>
      </c>
      <c r="G153" t="s">
        <v>192</v>
      </c>
      <c r="H153" t="s">
        <v>1326</v>
      </c>
      <c r="I153">
        <v>100</v>
      </c>
      <c r="J153">
        <v>35</v>
      </c>
      <c r="K153">
        <v>0</v>
      </c>
      <c r="L153" s="138" t="s">
        <v>11075</v>
      </c>
      <c r="M153">
        <v>0</v>
      </c>
      <c r="N153" t="s">
        <v>2062</v>
      </c>
      <c r="O153" t="s">
        <v>3672</v>
      </c>
      <c r="P153" t="str">
        <f t="shared" si="6"/>
        <v>"The user throws a fur ball against target to inflict damage."</v>
      </c>
      <c r="Q153" t="str">
        <f t="shared" si="5"/>
        <v>152,FURBALL,Fur Ball,000,25,FERAL,Physical,100,35,0,00,0,abef,"The user throws a fur ball against target to inflict damage."</v>
      </c>
    </row>
    <row r="154" spans="1:17" x14ac:dyDescent="0.2">
      <c r="A154">
        <v>153</v>
      </c>
      <c r="B154">
        <v>3</v>
      </c>
      <c r="C154" t="s">
        <v>2762</v>
      </c>
      <c r="D154" t="s">
        <v>1495</v>
      </c>
      <c r="E154" s="138" t="s">
        <v>11077</v>
      </c>
      <c r="F154">
        <v>70</v>
      </c>
      <c r="G154" t="s">
        <v>192</v>
      </c>
      <c r="H154" t="s">
        <v>1326</v>
      </c>
      <c r="I154">
        <v>100</v>
      </c>
      <c r="J154">
        <v>20</v>
      </c>
      <c r="K154">
        <v>0</v>
      </c>
      <c r="L154" s="138" t="s">
        <v>11075</v>
      </c>
      <c r="M154">
        <v>0</v>
      </c>
      <c r="N154" t="s">
        <v>2136</v>
      </c>
      <c r="O154" t="s">
        <v>2763</v>
      </c>
      <c r="P154" t="str">
        <f t="shared" si="6"/>
        <v>"The target is attacked with a slash of claws or blades. Critical hits land more easily."</v>
      </c>
      <c r="Q154" t="str">
        <f t="shared" si="5"/>
        <v>153,SLASH,Slash,000,70,FERAL,Physical,100,20,0,00,0,abefh,"The target is attacked with a slash of claws or blades. Critical hits land more easily."</v>
      </c>
    </row>
    <row r="155" spans="1:17" x14ac:dyDescent="0.2">
      <c r="A155">
        <v>154</v>
      </c>
      <c r="B155">
        <v>4</v>
      </c>
      <c r="C155" t="s">
        <v>2740</v>
      </c>
      <c r="D155" t="s">
        <v>1401</v>
      </c>
      <c r="E155" s="138" t="s">
        <v>11077</v>
      </c>
      <c r="F155">
        <v>90</v>
      </c>
      <c r="G155" t="s">
        <v>192</v>
      </c>
      <c r="H155" t="s">
        <v>1326</v>
      </c>
      <c r="I155">
        <v>100</v>
      </c>
      <c r="J155">
        <v>15</v>
      </c>
      <c r="K155">
        <v>0</v>
      </c>
      <c r="L155" s="138" t="s">
        <v>11075</v>
      </c>
      <c r="M155">
        <v>0</v>
      </c>
      <c r="N155" t="s">
        <v>2062</v>
      </c>
      <c r="O155" t="s">
        <v>2741</v>
      </c>
      <c r="P155" t="str">
        <f t="shared" si="6"/>
        <v>"The target is slugged with a punch thrown at maximum power. It can also be used to move heavy boulders."</v>
      </c>
      <c r="Q155" t="str">
        <f t="shared" si="5"/>
        <v>154,STRENGTH,Strength,000,90,FERAL,Physical,100,15,0,00,0,abef,"The target is slugged with a punch thrown at maximum power. It can also be used to move heavy boulders."</v>
      </c>
    </row>
    <row r="156" spans="1:17" x14ac:dyDescent="0.2">
      <c r="A156">
        <v>155</v>
      </c>
      <c r="B156">
        <v>5</v>
      </c>
      <c r="C156" t="s">
        <v>2701</v>
      </c>
      <c r="D156" t="s">
        <v>1366</v>
      </c>
      <c r="E156" s="138" t="s">
        <v>2448</v>
      </c>
      <c r="F156">
        <v>120</v>
      </c>
      <c r="G156" t="s">
        <v>192</v>
      </c>
      <c r="H156" t="s">
        <v>1326</v>
      </c>
      <c r="I156">
        <v>100</v>
      </c>
      <c r="J156">
        <v>15</v>
      </c>
      <c r="K156">
        <v>0</v>
      </c>
      <c r="L156" s="138" t="s">
        <v>11075</v>
      </c>
      <c r="M156">
        <v>0</v>
      </c>
      <c r="N156" t="s">
        <v>2062</v>
      </c>
      <c r="O156" t="s">
        <v>2702</v>
      </c>
      <c r="P156" t="str">
        <f t="shared" si="6"/>
        <v>"A reckless, life-risking tackle. It also damages the user by a fairly large amount, however."</v>
      </c>
      <c r="Q156" t="str">
        <f t="shared" si="5"/>
        <v>155,DOUBLEEDGE,Double-Edge,0FB,120,FERAL,Physical,100,15,0,00,0,abef,"A reckless, life-risking tackle. It also damages the user by a fairly large amount, however."</v>
      </c>
    </row>
    <row r="157" spans="1:17" x14ac:dyDescent="0.2">
      <c r="A157">
        <v>156</v>
      </c>
      <c r="B157">
        <v>6</v>
      </c>
      <c r="C157" t="s">
        <v>11436</v>
      </c>
      <c r="D157" t="s">
        <v>11437</v>
      </c>
      <c r="E157" s="138" t="s">
        <v>11077</v>
      </c>
      <c r="F157">
        <v>40</v>
      </c>
      <c r="G157" t="s">
        <v>192</v>
      </c>
      <c r="H157" t="s">
        <v>1340</v>
      </c>
      <c r="I157">
        <v>100</v>
      </c>
      <c r="J157">
        <v>40</v>
      </c>
      <c r="K157">
        <v>0</v>
      </c>
      <c r="L157" s="138" t="s">
        <v>11075</v>
      </c>
      <c r="M157">
        <v>0</v>
      </c>
      <c r="N157" t="s">
        <v>2062</v>
      </c>
      <c r="O157" t="s">
        <v>9817</v>
      </c>
      <c r="P157" t="str">
        <f t="shared" si="6"/>
        <v>"TODO"</v>
      </c>
      <c r="Q157" t="str">
        <f t="shared" si="5"/>
        <v>156,LOUD HOWL,Loud Howl,000,40,FERAL,Special,100,40,0,00,0,abef,"TODO"</v>
      </c>
    </row>
    <row r="158" spans="1:17" x14ac:dyDescent="0.2">
      <c r="A158">
        <v>157</v>
      </c>
      <c r="B158">
        <v>7</v>
      </c>
      <c r="C158" t="s">
        <v>11434</v>
      </c>
      <c r="D158" t="s">
        <v>11435</v>
      </c>
      <c r="E158" s="138" t="s">
        <v>11077</v>
      </c>
      <c r="F158">
        <v>40</v>
      </c>
      <c r="G158" t="s">
        <v>192</v>
      </c>
      <c r="H158" t="s">
        <v>1340</v>
      </c>
      <c r="I158">
        <v>100</v>
      </c>
      <c r="J158">
        <v>15</v>
      </c>
      <c r="K158">
        <v>0</v>
      </c>
      <c r="L158" s="138" t="s">
        <v>11078</v>
      </c>
      <c r="M158">
        <v>1</v>
      </c>
      <c r="N158" t="s">
        <v>2062</v>
      </c>
      <c r="O158" t="s">
        <v>9817</v>
      </c>
      <c r="P158" t="str">
        <f t="shared" si="6"/>
        <v>"TODO"</v>
      </c>
      <c r="Q158" t="str">
        <f t="shared" si="5"/>
        <v>157,PIRCINGHOWL,Piercing Howl,000,40,FERAL,Special,100,15,0,04,1,abef,"TODO"</v>
      </c>
    </row>
    <row r="159" spans="1:17" x14ac:dyDescent="0.2">
      <c r="A159">
        <v>158</v>
      </c>
      <c r="B159">
        <v>8</v>
      </c>
      <c r="C159" t="s">
        <v>11213</v>
      </c>
      <c r="D159" t="s">
        <v>11212</v>
      </c>
      <c r="E159" s="138" t="s">
        <v>11077</v>
      </c>
      <c r="F159">
        <v>70</v>
      </c>
      <c r="G159" t="s">
        <v>192</v>
      </c>
      <c r="H159" t="s">
        <v>1340</v>
      </c>
      <c r="I159">
        <v>100</v>
      </c>
      <c r="J159">
        <v>15</v>
      </c>
      <c r="K159">
        <v>0</v>
      </c>
      <c r="L159" s="138" t="s">
        <v>11075</v>
      </c>
      <c r="M159">
        <v>0</v>
      </c>
      <c r="N159" t="s">
        <v>2214</v>
      </c>
      <c r="O159" t="s">
        <v>11211</v>
      </c>
      <c r="P159" t="str">
        <f>+""""&amp;O159&amp;""""</f>
        <v>"The user draws on all of his natural power and instincts to attac the opponent"</v>
      </c>
      <c r="Q159" t="str">
        <f>+A157&amp;","&amp;C159&amp;","&amp;D159&amp;","&amp;E159&amp;","&amp;F159&amp;","&amp;G159&amp;","&amp;H159&amp;","&amp;I159&amp;","&amp;J159&amp;","&amp;K159&amp;","&amp;L159&amp;","&amp;M159&amp;","&amp;N159&amp;","&amp;P159</f>
        <v>156,WILDPULSE,Wild Pulse,000,70,FERAL,Special,100,15,0,00,0,befm,"The user draws on all of his natural power and instincts to attac the opponent"</v>
      </c>
    </row>
    <row r="160" spans="1:17" x14ac:dyDescent="0.2">
      <c r="A160">
        <v>159</v>
      </c>
      <c r="B160">
        <v>9</v>
      </c>
      <c r="C160" t="s">
        <v>11219</v>
      </c>
      <c r="D160" t="s">
        <v>11218</v>
      </c>
      <c r="E160" s="138" t="s">
        <v>11077</v>
      </c>
      <c r="F160">
        <v>90</v>
      </c>
      <c r="G160" t="s">
        <v>192</v>
      </c>
      <c r="H160" t="s">
        <v>1340</v>
      </c>
      <c r="I160">
        <v>100</v>
      </c>
      <c r="J160">
        <v>15</v>
      </c>
      <c r="K160">
        <v>0</v>
      </c>
      <c r="L160" s="138" t="s">
        <v>11075</v>
      </c>
      <c r="M160">
        <v>0</v>
      </c>
      <c r="N160" t="s">
        <v>2073</v>
      </c>
      <c r="O160" t="s">
        <v>11217</v>
      </c>
      <c r="P160" t="str">
        <f>+""""&amp;O160&amp;""""</f>
        <v>"The user roars with inmense power. It's savage and scary roar damages the opponent even if it has no ears"</v>
      </c>
      <c r="Q160" t="str">
        <f>+A158&amp;","&amp;C160&amp;","&amp;D160&amp;","&amp;E160&amp;","&amp;F160&amp;","&amp;G160&amp;","&amp;H160&amp;","&amp;I160&amp;","&amp;J160&amp;","&amp;K160&amp;","&amp;L160&amp;","&amp;M160&amp;","&amp;N160&amp;","&amp;P160</f>
        <v>157,PRIMALROAR,Primal Roar,000,90,FERAL,Special,100,15,0,00,0,bef,"The user roars with inmense power. It's savage and scary roar damages the opponent even if it has no ears"</v>
      </c>
    </row>
    <row r="161" spans="1:17" x14ac:dyDescent="0.2">
      <c r="A161">
        <v>160</v>
      </c>
      <c r="B161">
        <v>10</v>
      </c>
      <c r="C161" t="s">
        <v>11431</v>
      </c>
      <c r="D161" t="s">
        <v>11432</v>
      </c>
      <c r="E161" s="138" t="s">
        <v>11167</v>
      </c>
      <c r="F161">
        <v>250</v>
      </c>
      <c r="G161" t="s">
        <v>192</v>
      </c>
      <c r="H161" t="s">
        <v>1340</v>
      </c>
      <c r="I161">
        <v>100</v>
      </c>
      <c r="J161">
        <v>15</v>
      </c>
      <c r="K161">
        <v>0</v>
      </c>
      <c r="L161" s="138" t="s">
        <v>11091</v>
      </c>
      <c r="M161">
        <v>1</v>
      </c>
      <c r="N161" t="s">
        <v>2073</v>
      </c>
      <c r="O161" t="s">
        <v>11217</v>
      </c>
      <c r="P161" t="str">
        <f>+""""&amp;O161&amp;""""</f>
        <v>"The user roars with inmense power. It's savage and scary roar damages the opponent even if it has no ears"</v>
      </c>
      <c r="Q161" t="str">
        <f>+A159&amp;","&amp;C161&amp;","&amp;D161&amp;","&amp;E161&amp;","&amp;F161&amp;","&amp;G161&amp;","&amp;H161&amp;","&amp;I161&amp;","&amp;J161&amp;","&amp;K161&amp;","&amp;L161&amp;","&amp;M161&amp;","&amp;N161&amp;","&amp;P161</f>
        <v>158,BERSERKWRATH,Berserk Wrath,0E0,250,FERAL,Special,100,15,0,01,1,bef,"The user roars with inmense power. It's savage and scary roar damages the opponent even if it has no ears"</v>
      </c>
    </row>
    <row r="162" spans="1:17" x14ac:dyDescent="0.2">
      <c r="A162">
        <v>161</v>
      </c>
      <c r="B162">
        <v>11</v>
      </c>
      <c r="C162" t="s">
        <v>2885</v>
      </c>
      <c r="D162" t="s">
        <v>1517</v>
      </c>
      <c r="E162" s="138" t="s">
        <v>2886</v>
      </c>
      <c r="F162">
        <v>0</v>
      </c>
      <c r="G162" t="s">
        <v>192</v>
      </c>
      <c r="H162" t="s">
        <v>1342</v>
      </c>
      <c r="I162">
        <v>0</v>
      </c>
      <c r="J162">
        <v>10</v>
      </c>
      <c r="K162">
        <v>0</v>
      </c>
      <c r="L162" s="138" t="s">
        <v>8771</v>
      </c>
      <c r="M162">
        <v>0</v>
      </c>
      <c r="N162" t="s">
        <v>2102</v>
      </c>
      <c r="O162" t="s">
        <v>2887</v>
      </c>
      <c r="P162" t="str">
        <f t="shared" si="6"/>
        <v>"The user maximizes its Attack stat in exchange for HP equal to half its max HP."</v>
      </c>
      <c r="Q162" t="str">
        <f t="shared" si="5"/>
        <v>161,BELLYDRUM,Belly Drum,03A,0,FERAL,Status,0,10,0,10,0,d,"The user maximizes its Attack stat in exchange for HP equal to half its max HP."</v>
      </c>
    </row>
    <row r="163" spans="1:17" x14ac:dyDescent="0.2">
      <c r="A163">
        <v>162</v>
      </c>
      <c r="C163" t="s">
        <v>2934</v>
      </c>
      <c r="D163" t="s">
        <v>1469</v>
      </c>
      <c r="E163" s="138" t="s">
        <v>11162</v>
      </c>
      <c r="F163">
        <v>0</v>
      </c>
      <c r="G163" t="s">
        <v>192</v>
      </c>
      <c r="H163" t="s">
        <v>1342</v>
      </c>
      <c r="I163">
        <v>100</v>
      </c>
      <c r="J163">
        <v>30</v>
      </c>
      <c r="K163">
        <v>0</v>
      </c>
      <c r="L163" s="138" t="s">
        <v>11075</v>
      </c>
      <c r="M163">
        <v>0</v>
      </c>
      <c r="N163" t="s">
        <v>2115</v>
      </c>
      <c r="O163" t="s">
        <v>2935</v>
      </c>
      <c r="P163" t="str">
        <f t="shared" si="6"/>
        <v>"The user intimidates the target with the pattern on its belly to cause paralysis."</v>
      </c>
      <c r="Q163" t="str">
        <f t="shared" si="5"/>
        <v>162,GLARE,Glare,007,0,FERAL,Status,100,30,0,00,0,bce,"The user intimidates the target with the pattern on its belly to cause paralysis."</v>
      </c>
    </row>
    <row r="164" spans="1:17" x14ac:dyDescent="0.2">
      <c r="A164">
        <v>163</v>
      </c>
      <c r="C164" t="s">
        <v>2936</v>
      </c>
      <c r="D164" t="s">
        <v>1375</v>
      </c>
      <c r="E164" s="138" t="s">
        <v>11171</v>
      </c>
      <c r="F164">
        <v>0</v>
      </c>
      <c r="G164" t="s">
        <v>192</v>
      </c>
      <c r="H164" t="s">
        <v>1342</v>
      </c>
      <c r="I164">
        <v>100</v>
      </c>
      <c r="J164">
        <v>40</v>
      </c>
      <c r="K164">
        <v>0</v>
      </c>
      <c r="L164" s="138" t="s">
        <v>11078</v>
      </c>
      <c r="M164">
        <v>0</v>
      </c>
      <c r="N164" t="s">
        <v>2588</v>
      </c>
      <c r="O164" t="s">
        <v>2937</v>
      </c>
      <c r="P164" t="str">
        <f t="shared" si="6"/>
        <v>"The user growls in an endearing way, making the foe less wary. The foe's Attack stat is lowered."</v>
      </c>
      <c r="Q164" t="str">
        <f t="shared" si="5"/>
        <v>163,GROWL,Growl,042,0,FERAL,Status,100,40,0,04,0,bcek,"The user growls in an endearing way, making the foe less wary. The foe's Attack stat is lowered."</v>
      </c>
    </row>
    <row r="165" spans="1:17" x14ac:dyDescent="0.2">
      <c r="A165">
        <v>164</v>
      </c>
      <c r="C165" t="s">
        <v>2948</v>
      </c>
      <c r="D165" t="s">
        <v>1665</v>
      </c>
      <c r="E165" s="138" t="s">
        <v>2949</v>
      </c>
      <c r="F165">
        <v>0</v>
      </c>
      <c r="G165" t="s">
        <v>192</v>
      </c>
      <c r="H165" t="s">
        <v>1342</v>
      </c>
      <c r="I165">
        <v>0</v>
      </c>
      <c r="J165">
        <v>40</v>
      </c>
      <c r="K165">
        <v>0</v>
      </c>
      <c r="L165" s="138" t="s">
        <v>8771</v>
      </c>
      <c r="M165">
        <v>0</v>
      </c>
      <c r="N165" t="s">
        <v>2102</v>
      </c>
      <c r="O165" t="s">
        <v>2950</v>
      </c>
      <c r="P165" t="str">
        <f t="shared" si="6"/>
        <v>"The user howls loudly to raise its spirit, boosting its Attack stat."</v>
      </c>
      <c r="Q165" t="str">
        <f t="shared" si="5"/>
        <v>164,HOWL,Howl,01C,0,FERAL,Status,0,40,0,10,0,d,"The user howls loudly to raise its spirit, boosting its Attack stat."</v>
      </c>
    </row>
    <row r="166" spans="1:17" x14ac:dyDescent="0.2">
      <c r="A166">
        <v>165</v>
      </c>
      <c r="C166" t="s">
        <v>2965</v>
      </c>
      <c r="D166" t="s">
        <v>1542</v>
      </c>
      <c r="E166" s="138" t="s">
        <v>2114</v>
      </c>
      <c r="F166">
        <v>0</v>
      </c>
      <c r="G166" t="s">
        <v>192</v>
      </c>
      <c r="H166" t="s">
        <v>1342</v>
      </c>
      <c r="I166">
        <v>0</v>
      </c>
      <c r="J166">
        <v>5</v>
      </c>
      <c r="K166">
        <v>0</v>
      </c>
      <c r="L166" s="138" t="s">
        <v>11075</v>
      </c>
      <c r="M166">
        <v>0</v>
      </c>
      <c r="N166" t="s">
        <v>2115</v>
      </c>
      <c r="O166" t="s">
        <v>2966</v>
      </c>
      <c r="P166" t="str">
        <f>+""""&amp;O166&amp;""""</f>
        <v>"The user pins the target with a dark, arresting look. The target becomes unable to flee."</v>
      </c>
      <c r="Q166" t="str">
        <f>+A166&amp;","&amp;C166&amp;","&amp;D166&amp;","&amp;E166&amp;","&amp;F166&amp;","&amp;G166&amp;","&amp;H166&amp;","&amp;I166&amp;","&amp;J166&amp;","&amp;K166&amp;","&amp;L166&amp;","&amp;M166&amp;","&amp;N166&amp;","&amp;P166</f>
        <v>165,MEANLOOK,Mean Look,0EF,0,FERAL,Status,0,5,0,00,0,bce,"The user pins the target with a dark, arresting look. The target becomes unable to flee."</v>
      </c>
    </row>
    <row r="167" spans="1:17" x14ac:dyDescent="0.2">
      <c r="A167">
        <v>166</v>
      </c>
      <c r="B167">
        <v>12</v>
      </c>
      <c r="C167" t="s">
        <v>3007</v>
      </c>
      <c r="D167" t="s">
        <v>1376</v>
      </c>
      <c r="E167" s="138" t="s">
        <v>3008</v>
      </c>
      <c r="F167">
        <v>0</v>
      </c>
      <c r="G167" t="s">
        <v>192</v>
      </c>
      <c r="H167" t="s">
        <v>1342</v>
      </c>
      <c r="I167">
        <v>0</v>
      </c>
      <c r="J167">
        <v>20</v>
      </c>
      <c r="K167">
        <v>0</v>
      </c>
      <c r="L167" s="138" t="s">
        <v>11075</v>
      </c>
      <c r="M167">
        <v>-6</v>
      </c>
      <c r="N167" t="s">
        <v>2588</v>
      </c>
      <c r="O167" t="s">
        <v>3009</v>
      </c>
      <c r="P167" t="str">
        <f>+""""&amp;O167&amp;""""</f>
        <v>"The target is scared off and replaced by another Pokémon in its party. In the wild, the battle ends."</v>
      </c>
      <c r="Q167" t="str">
        <f>+A167&amp;","&amp;C167&amp;","&amp;D167&amp;","&amp;E167&amp;","&amp;F167&amp;","&amp;G167&amp;","&amp;H167&amp;","&amp;I167&amp;","&amp;J167&amp;","&amp;K167&amp;","&amp;L167&amp;","&amp;M167&amp;","&amp;N167&amp;","&amp;P167</f>
        <v>166,ROAR,Roar,0EB,0,FERAL,Status,0,20,0,00,-6,bcek,"The target is scared off and replaced by another Pokémon in its party. In the wild, the battle ends."</v>
      </c>
    </row>
    <row r="168" spans="1:17" x14ac:dyDescent="0.2">
      <c r="A168">
        <v>167</v>
      </c>
      <c r="B168">
        <v>13</v>
      </c>
      <c r="C168" t="s">
        <v>11433</v>
      </c>
      <c r="D168" t="s">
        <v>11418</v>
      </c>
      <c r="E168" s="138" t="s">
        <v>8928</v>
      </c>
      <c r="F168">
        <v>0</v>
      </c>
      <c r="G168" t="s">
        <v>192</v>
      </c>
      <c r="H168" t="s">
        <v>1342</v>
      </c>
      <c r="I168">
        <v>0</v>
      </c>
      <c r="J168">
        <v>5</v>
      </c>
      <c r="K168">
        <v>0</v>
      </c>
      <c r="L168" s="138" t="s">
        <v>8781</v>
      </c>
      <c r="M168">
        <v>0</v>
      </c>
      <c r="N168" t="s">
        <v>3459</v>
      </c>
      <c r="O168" t="s">
        <v>11408</v>
      </c>
      <c r="P168" t="str">
        <f t="shared" ref="P168:P170" si="7">+""""&amp;O168&amp;""""</f>
        <v>"The user summonds a magic wind"</v>
      </c>
      <c r="Q168" t="str">
        <f>+A168&amp;","&amp;C168&amp;","&amp;D168&amp;","&amp;E168&amp;","&amp;F168&amp;","&amp;G168&amp;","&amp;H168&amp;","&amp;I168&amp;","&amp;J168&amp;","&amp;K168&amp;","&amp;L168&amp;","&amp;M168&amp;","&amp;N168&amp;","&amp;P168</f>
        <v>167,FERALBREEZE,Feral Breeze,167,0,FERAL,Status,0,5,0,20,0,de,"The user summonds a magic wind"</v>
      </c>
    </row>
    <row r="169" spans="1:17" x14ac:dyDescent="0.2">
      <c r="A169">
        <v>168</v>
      </c>
      <c r="B169">
        <v>14</v>
      </c>
      <c r="C169" t="s">
        <v>11439</v>
      </c>
      <c r="D169" t="s">
        <v>11440</v>
      </c>
      <c r="E169" s="138" t="s">
        <v>8939</v>
      </c>
      <c r="F169">
        <v>0</v>
      </c>
      <c r="G169" t="s">
        <v>192</v>
      </c>
      <c r="H169" t="s">
        <v>1342</v>
      </c>
      <c r="I169">
        <v>0</v>
      </c>
      <c r="J169">
        <v>20</v>
      </c>
      <c r="L169" s="138" t="s">
        <v>11075</v>
      </c>
      <c r="M169">
        <v>0</v>
      </c>
      <c r="N169" t="s">
        <v>3459</v>
      </c>
      <c r="O169" t="s">
        <v>9817</v>
      </c>
      <c r="P169" t="str">
        <f t="shared" si="7"/>
        <v>"TODO"</v>
      </c>
      <c r="Q169" t="str">
        <f>+A169&amp;","&amp;C169&amp;","&amp;D169&amp;","&amp;E169&amp;","&amp;F169&amp;","&amp;G169&amp;","&amp;H169&amp;","&amp;I169&amp;","&amp;J169&amp;","&amp;K169&amp;","&amp;L169&amp;","&amp;M169&amp;","&amp;N169&amp;","&amp;P169</f>
        <v>168,HUNTINGROAR,Hunting Roar,178,0,FERAL,Status,0,20,,00,0,de,"TODO"</v>
      </c>
    </row>
    <row r="170" spans="1:17" x14ac:dyDescent="0.2">
      <c r="A170">
        <v>169</v>
      </c>
      <c r="B170">
        <v>15</v>
      </c>
      <c r="C170" t="s">
        <v>11416</v>
      </c>
      <c r="D170" t="s">
        <v>11417</v>
      </c>
      <c r="E170" s="138">
        <v>179</v>
      </c>
      <c r="F170">
        <v>0</v>
      </c>
      <c r="G170" t="s">
        <v>192</v>
      </c>
      <c r="H170" t="s">
        <v>1342</v>
      </c>
      <c r="I170">
        <v>0</v>
      </c>
      <c r="J170">
        <v>10</v>
      </c>
      <c r="L170" s="138" t="s">
        <v>11075</v>
      </c>
      <c r="M170">
        <v>0</v>
      </c>
      <c r="N170" t="s">
        <v>11438</v>
      </c>
      <c r="O170" t="s">
        <v>9817</v>
      </c>
      <c r="P170" t="str">
        <f t="shared" si="7"/>
        <v>"TODO"</v>
      </c>
      <c r="Q170" t="str">
        <f>+A170&amp;","&amp;C170&amp;","&amp;D170&amp;","&amp;E170&amp;","&amp;F170&amp;","&amp;G170&amp;","&amp;H170&amp;","&amp;I170&amp;","&amp;J170&amp;","&amp;K170&amp;","&amp;L170&amp;","&amp;M170&amp;","&amp;N170&amp;","&amp;P170</f>
        <v>169,INSTINCTOVERDRIVE,Instinct Overdrive,179,0,FERAL,Status,0,10,,00,0,deg,"TODO"</v>
      </c>
    </row>
    <row r="171" spans="1:17" x14ac:dyDescent="0.2">
      <c r="A171">
        <v>170</v>
      </c>
      <c r="C171" t="s">
        <v>2351</v>
      </c>
      <c r="D171" t="s">
        <v>1399</v>
      </c>
      <c r="E171" s="138" t="s">
        <v>11209</v>
      </c>
      <c r="F171">
        <v>1</v>
      </c>
      <c r="G171" t="s">
        <v>181</v>
      </c>
      <c r="H171" t="s">
        <v>1326</v>
      </c>
      <c r="I171">
        <v>100</v>
      </c>
      <c r="J171">
        <v>20</v>
      </c>
      <c r="K171">
        <v>0</v>
      </c>
      <c r="L171" s="138" t="s">
        <v>11091</v>
      </c>
      <c r="M171">
        <v>-5</v>
      </c>
      <c r="N171" t="s">
        <v>2352</v>
      </c>
      <c r="O171" t="s">
        <v>2353</v>
      </c>
      <c r="P171" t="str">
        <f t="shared" si="6"/>
        <v>"A retaliation move that counters any physical attack, inflicting double the damage taken."</v>
      </c>
      <c r="Q171" t="str">
        <f t="shared" si="5"/>
        <v>170,COUNTER,Counter,071,1,FIGHTING,Physical,100,20,0,01,-5,abf,"A retaliation move that counters any physical attack, inflicting double the damage taken."</v>
      </c>
    </row>
    <row r="172" spans="1:17" x14ac:dyDescent="0.2">
      <c r="A172">
        <v>171</v>
      </c>
      <c r="C172" t="s">
        <v>2356</v>
      </c>
      <c r="D172" t="s">
        <v>1398</v>
      </c>
      <c r="E172" s="138" t="s">
        <v>2357</v>
      </c>
      <c r="F172">
        <v>1</v>
      </c>
      <c r="G172" t="s">
        <v>181</v>
      </c>
      <c r="H172" t="s">
        <v>1326</v>
      </c>
      <c r="I172">
        <v>100</v>
      </c>
      <c r="J172">
        <v>20</v>
      </c>
      <c r="K172">
        <v>0</v>
      </c>
      <c r="L172" s="138" t="s">
        <v>11075</v>
      </c>
      <c r="M172">
        <v>0</v>
      </c>
      <c r="N172" t="s">
        <v>2062</v>
      </c>
      <c r="O172" t="s">
        <v>2358</v>
      </c>
      <c r="P172" t="str">
        <f t="shared" si="6"/>
        <v>"A powerful low kick that makes the foe fall over. It inflicts greater damage on heavier foes."</v>
      </c>
      <c r="Q172" t="str">
        <f t="shared" si="5"/>
        <v>171,LOWKICK,Low Kick,09A,1,FIGHTING,Physical,100,20,0,00,0,abef,"A powerful low kick that makes the foe fall over. It inflicts greater damage on heavier foes."</v>
      </c>
    </row>
    <row r="173" spans="1:17" x14ac:dyDescent="0.2">
      <c r="A173">
        <v>172</v>
      </c>
      <c r="C173" t="s">
        <v>2359</v>
      </c>
      <c r="D173" t="s">
        <v>1510</v>
      </c>
      <c r="E173" s="138" t="s">
        <v>11208</v>
      </c>
      <c r="F173">
        <v>1</v>
      </c>
      <c r="G173" t="s">
        <v>181</v>
      </c>
      <c r="H173" t="s">
        <v>1326</v>
      </c>
      <c r="I173">
        <v>100</v>
      </c>
      <c r="J173">
        <v>15</v>
      </c>
      <c r="K173">
        <v>0</v>
      </c>
      <c r="L173" s="138" t="s">
        <v>11075</v>
      </c>
      <c r="M173">
        <v>0</v>
      </c>
      <c r="N173" t="s">
        <v>2062</v>
      </c>
      <c r="O173" t="s">
        <v>2360</v>
      </c>
      <c r="P173" t="str">
        <f t="shared" si="6"/>
        <v>"An all-out attack that becomes more powerful the less HP the user has."</v>
      </c>
      <c r="Q173" t="str">
        <f t="shared" si="5"/>
        <v>172,REVERSAL,Reversal,098,1,FIGHTING,Physical,100,15,0,00,0,abef,"An all-out attack that becomes more powerful the less HP the user has."</v>
      </c>
    </row>
    <row r="174" spans="1:17" x14ac:dyDescent="0.2">
      <c r="A174">
        <v>173</v>
      </c>
      <c r="C174" t="s">
        <v>2361</v>
      </c>
      <c r="D174" t="s">
        <v>1400</v>
      </c>
      <c r="E174" s="138" t="s">
        <v>2362</v>
      </c>
      <c r="F174">
        <v>1</v>
      </c>
      <c r="G174" t="s">
        <v>181</v>
      </c>
      <c r="H174" t="s">
        <v>1326</v>
      </c>
      <c r="I174">
        <v>100</v>
      </c>
      <c r="J174">
        <v>20</v>
      </c>
      <c r="K174">
        <v>0</v>
      </c>
      <c r="L174" s="138" t="s">
        <v>11075</v>
      </c>
      <c r="M174">
        <v>0</v>
      </c>
      <c r="N174" t="s">
        <v>2062</v>
      </c>
      <c r="O174" t="s">
        <v>2363</v>
      </c>
      <c r="P174" t="str">
        <f t="shared" si="6"/>
        <v>"The target is thrown using the power of gravity. It inflicts damage equal to the user's level."</v>
      </c>
      <c r="Q174" t="str">
        <f t="shared" si="5"/>
        <v>173,SEISMICTOSS,Seismic Toss,06D,1,FIGHTING,Physical,100,20,0,00,0,abef,"The target is thrown using the power of gravity. It inflicts damage equal to the user's level."</v>
      </c>
    </row>
    <row r="175" spans="1:17" x14ac:dyDescent="0.2">
      <c r="A175">
        <v>174</v>
      </c>
      <c r="C175" t="s">
        <v>2348</v>
      </c>
      <c r="D175" t="s">
        <v>1499</v>
      </c>
      <c r="E175" s="138" t="s">
        <v>2349</v>
      </c>
      <c r="F175">
        <v>10</v>
      </c>
      <c r="G175" t="s">
        <v>181</v>
      </c>
      <c r="H175" t="s">
        <v>1326</v>
      </c>
      <c r="I175">
        <v>90</v>
      </c>
      <c r="J175">
        <v>10</v>
      </c>
      <c r="K175">
        <v>0</v>
      </c>
      <c r="L175" s="138" t="s">
        <v>11075</v>
      </c>
      <c r="M175">
        <v>0</v>
      </c>
      <c r="N175" t="s">
        <v>2062</v>
      </c>
      <c r="O175" t="s">
        <v>2350</v>
      </c>
      <c r="P175" t="str">
        <f t="shared" si="6"/>
        <v>"A consecutive three-kick attack that becomes more powerful with each successive hit."</v>
      </c>
      <c r="Q175" t="str">
        <f t="shared" si="5"/>
        <v>174,TRIPLEKICK,Triple Kick,0BF,10,FIGHTING,Physical,90,10,0,00,0,abef,"A consecutive three-kick attack that becomes more powerful with each successive hit."</v>
      </c>
    </row>
    <row r="176" spans="1:17" x14ac:dyDescent="0.2">
      <c r="A176">
        <v>175</v>
      </c>
      <c r="C176" t="s">
        <v>2346</v>
      </c>
      <c r="D176" t="s">
        <v>1621</v>
      </c>
      <c r="E176" s="138" t="s">
        <v>2098</v>
      </c>
      <c r="F176">
        <v>15</v>
      </c>
      <c r="G176" t="s">
        <v>181</v>
      </c>
      <c r="H176" t="s">
        <v>1326</v>
      </c>
      <c r="I176">
        <v>100</v>
      </c>
      <c r="J176">
        <v>20</v>
      </c>
      <c r="K176">
        <v>0</v>
      </c>
      <c r="L176" s="138" t="s">
        <v>11075</v>
      </c>
      <c r="M176">
        <v>0</v>
      </c>
      <c r="N176" t="s">
        <v>2062</v>
      </c>
      <c r="O176" t="s">
        <v>2347</v>
      </c>
      <c r="P176" t="str">
        <f t="shared" si="6"/>
        <v>"The user looses a flurry of open-palmed arm thrusts that hit two to five times in a row."</v>
      </c>
      <c r="Q176" t="str">
        <f t="shared" si="5"/>
        <v>175,ARMTHRUST,Arm Thrust,0C0,15,FIGHTING,Physical,100,20,0,00,0,abef,"The user looses a flurry of open-palmed arm thrusts that hit two to five times in a row."</v>
      </c>
    </row>
    <row r="177" spans="1:17" x14ac:dyDescent="0.2">
      <c r="A177">
        <v>176</v>
      </c>
      <c r="C177" t="s">
        <v>2344</v>
      </c>
      <c r="D177" t="s">
        <v>1352</v>
      </c>
      <c r="E177" s="138" t="s">
        <v>2224</v>
      </c>
      <c r="F177">
        <v>30</v>
      </c>
      <c r="G177" t="s">
        <v>181</v>
      </c>
      <c r="H177" t="s">
        <v>1326</v>
      </c>
      <c r="I177">
        <v>100</v>
      </c>
      <c r="J177">
        <v>30</v>
      </c>
      <c r="K177">
        <v>0</v>
      </c>
      <c r="L177" s="138" t="s">
        <v>11075</v>
      </c>
      <c r="M177">
        <v>0</v>
      </c>
      <c r="N177" t="s">
        <v>2062</v>
      </c>
      <c r="O177" t="s">
        <v>2345</v>
      </c>
      <c r="P177" t="str">
        <f t="shared" si="6"/>
        <v>"The target is quickly kicked twice in succession using both feet."</v>
      </c>
      <c r="Q177" t="str">
        <f t="shared" si="5"/>
        <v>176,DOUBLEKICK,Double Kick,0BD,30,FIGHTING,Physical,100,30,0,00,0,abef,"The target is quickly kicked twice in succession using both feet."</v>
      </c>
    </row>
    <row r="178" spans="1:17" x14ac:dyDescent="0.2">
      <c r="A178">
        <v>177</v>
      </c>
      <c r="C178" t="s">
        <v>2335</v>
      </c>
      <c r="D178" t="s">
        <v>1514</v>
      </c>
      <c r="E178" s="138" t="s">
        <v>11077</v>
      </c>
      <c r="F178">
        <v>40</v>
      </c>
      <c r="G178" t="s">
        <v>181</v>
      </c>
      <c r="H178" t="s">
        <v>1326</v>
      </c>
      <c r="I178">
        <v>100</v>
      </c>
      <c r="J178">
        <v>30</v>
      </c>
      <c r="K178">
        <v>0</v>
      </c>
      <c r="L178" s="138" t="s">
        <v>11075</v>
      </c>
      <c r="M178">
        <v>1</v>
      </c>
      <c r="N178" t="s">
        <v>2253</v>
      </c>
      <c r="O178" t="s">
        <v>2336</v>
      </c>
      <c r="P178" t="str">
        <f t="shared" si="6"/>
        <v>"The user throws a punch at blinding speed. It is certain to strike first."</v>
      </c>
      <c r="Q178" t="str">
        <f t="shared" ref="Q178:Q241" si="8">+A178&amp;","&amp;C178&amp;","&amp;D178&amp;","&amp;E178&amp;","&amp;F178&amp;","&amp;G178&amp;","&amp;H178&amp;","&amp;I178&amp;","&amp;J178&amp;","&amp;K178&amp;","&amp;L178&amp;","&amp;M178&amp;","&amp;N178&amp;","&amp;P178</f>
        <v>177,MACHPUNCH,Mach Punch,000,40,FIGHTING,Physical,100,30,0,00,1,abefj,"The user throws a punch at blinding speed. It is certain to strike first."</v>
      </c>
    </row>
    <row r="179" spans="1:17" x14ac:dyDescent="0.2">
      <c r="A179">
        <v>178</v>
      </c>
      <c r="C179" t="s">
        <v>2337</v>
      </c>
      <c r="D179" t="s">
        <v>1578</v>
      </c>
      <c r="E179" s="138" t="s">
        <v>11083</v>
      </c>
      <c r="F179">
        <v>40</v>
      </c>
      <c r="G179" t="s">
        <v>181</v>
      </c>
      <c r="H179" t="s">
        <v>1326</v>
      </c>
      <c r="I179">
        <v>100</v>
      </c>
      <c r="J179">
        <v>15</v>
      </c>
      <c r="K179">
        <v>50</v>
      </c>
      <c r="L179" s="138" t="s">
        <v>11075</v>
      </c>
      <c r="M179">
        <v>0</v>
      </c>
      <c r="N179" t="s">
        <v>2062</v>
      </c>
      <c r="O179" t="s">
        <v>2338</v>
      </c>
      <c r="P179" t="str">
        <f t="shared" si="6"/>
        <v>"The user attacks with a punch that can shatter a rock. It may also lower the foe's Defense stat."</v>
      </c>
      <c r="Q179" t="str">
        <f t="shared" si="8"/>
        <v>178,ROCKSMASH,Rock Smash,043,40,FIGHTING,Physical,100,15,50,00,0,abef,"The user attacks with a punch that can shatter a rock. It may also lower the foe's Defense stat."</v>
      </c>
    </row>
    <row r="180" spans="1:17" x14ac:dyDescent="0.2">
      <c r="A180">
        <v>179</v>
      </c>
      <c r="C180" t="s">
        <v>3466</v>
      </c>
      <c r="D180" t="s">
        <v>1940</v>
      </c>
      <c r="E180" s="138" t="s">
        <v>2949</v>
      </c>
      <c r="F180">
        <v>40</v>
      </c>
      <c r="G180" t="s">
        <v>181</v>
      </c>
      <c r="H180" t="s">
        <v>1326</v>
      </c>
      <c r="I180">
        <v>100</v>
      </c>
      <c r="J180">
        <v>20</v>
      </c>
      <c r="K180">
        <v>100</v>
      </c>
      <c r="L180" s="138" t="s">
        <v>11075</v>
      </c>
      <c r="M180">
        <v>0</v>
      </c>
      <c r="N180" t="s">
        <v>3467</v>
      </c>
      <c r="O180" t="s">
        <v>3468</v>
      </c>
      <c r="P180" t="str">
        <f t="shared" si="6"/>
        <v>"Striking opponents over and over makes the user's fists harder. Hitting a target raises the Attack stat."</v>
      </c>
      <c r="Q180" t="str">
        <f t="shared" si="8"/>
        <v>179,POWERUPPUNCH,Power-Up Punch,01C,40,FIGHTING,Physical,100,20,100,00,0,abdefj,"Striking opponents over and over makes the user's fists harder. Hitting a target raises the Attack stat."</v>
      </c>
    </row>
    <row r="181" spans="1:17" x14ac:dyDescent="0.2">
      <c r="A181">
        <v>180</v>
      </c>
      <c r="C181" t="s">
        <v>2332</v>
      </c>
      <c r="D181" t="s">
        <v>2333</v>
      </c>
      <c r="E181" s="138" t="s">
        <v>11077</v>
      </c>
      <c r="F181">
        <v>50</v>
      </c>
      <c r="G181" t="s">
        <v>181</v>
      </c>
      <c r="H181" t="s">
        <v>1326</v>
      </c>
      <c r="I181">
        <v>100</v>
      </c>
      <c r="J181">
        <v>25</v>
      </c>
      <c r="K181">
        <v>0</v>
      </c>
      <c r="L181" s="138" t="s">
        <v>11075</v>
      </c>
      <c r="M181">
        <v>0</v>
      </c>
      <c r="N181" t="s">
        <v>2136</v>
      </c>
      <c r="O181" t="s">
        <v>2334</v>
      </c>
      <c r="P181" t="str">
        <f t="shared" si="6"/>
        <v>"The target is attacked with a sharp chop. Critical hits land more easily."</v>
      </c>
      <c r="Q181" t="str">
        <f t="shared" si="8"/>
        <v>180,KARATECHOP,Karate Chop,000,50,FIGHTING,Physical,100,25,0,00,0,abefh,"The target is attacked with a sharp chop. Critical hits land more easily."</v>
      </c>
    </row>
    <row r="182" spans="1:17" x14ac:dyDescent="0.2">
      <c r="A182">
        <v>181</v>
      </c>
      <c r="C182" t="s">
        <v>2319</v>
      </c>
      <c r="D182" t="s">
        <v>1838</v>
      </c>
      <c r="E182" s="138" t="s">
        <v>2219</v>
      </c>
      <c r="F182">
        <v>60</v>
      </c>
      <c r="G182" t="s">
        <v>181</v>
      </c>
      <c r="H182" t="s">
        <v>1326</v>
      </c>
      <c r="I182">
        <v>90</v>
      </c>
      <c r="J182">
        <v>10</v>
      </c>
      <c r="K182">
        <v>0</v>
      </c>
      <c r="L182" s="138" t="s">
        <v>11075</v>
      </c>
      <c r="M182">
        <v>-6</v>
      </c>
      <c r="N182" t="s">
        <v>2062</v>
      </c>
      <c r="O182" t="s">
        <v>2320</v>
      </c>
      <c r="P182" t="str">
        <f t="shared" si="6"/>
        <v>"The user throws the target and drags out another Pokémon in its party. In the wild, the battle ends."</v>
      </c>
      <c r="Q182" t="str">
        <f t="shared" si="8"/>
        <v>181,CIRCLETHROW,Circle Throw,0EC,60,FIGHTING,Physical,90,10,0,00,-6,abef,"The user throws the target and drags out another Pokémon in its party. In the wild, the battle ends."</v>
      </c>
    </row>
    <row r="183" spans="1:17" x14ac:dyDescent="0.2">
      <c r="A183">
        <v>182</v>
      </c>
      <c r="C183" t="s">
        <v>2321</v>
      </c>
      <c r="D183" t="s">
        <v>1724</v>
      </c>
      <c r="E183" s="138" t="s">
        <v>11162</v>
      </c>
      <c r="F183">
        <v>60</v>
      </c>
      <c r="G183" t="s">
        <v>181</v>
      </c>
      <c r="H183" t="s">
        <v>1326</v>
      </c>
      <c r="I183">
        <v>100</v>
      </c>
      <c r="J183">
        <v>10</v>
      </c>
      <c r="K183">
        <v>30</v>
      </c>
      <c r="L183" s="138" t="s">
        <v>11075</v>
      </c>
      <c r="M183">
        <v>0</v>
      </c>
      <c r="N183" t="s">
        <v>2062</v>
      </c>
      <c r="O183" t="s">
        <v>2322</v>
      </c>
      <c r="P183" t="str">
        <f t="shared" si="6"/>
        <v>"The target is attacked with a shock wave. It may also leave the target with paralysis."</v>
      </c>
      <c r="Q183" t="str">
        <f t="shared" si="8"/>
        <v>182,FORCEPALM,Force Palm,007,60,FIGHTING,Physical,100,10,30,00,0,abef,"The target is attacked with a shock wave. It may also leave the target with paralysis."</v>
      </c>
    </row>
    <row r="184" spans="1:17" x14ac:dyDescent="0.2">
      <c r="A184">
        <v>183</v>
      </c>
      <c r="C184" t="s">
        <v>2325</v>
      </c>
      <c r="D184" t="s">
        <v>1608</v>
      </c>
      <c r="E184" s="138" t="s">
        <v>11170</v>
      </c>
      <c r="F184">
        <v>60</v>
      </c>
      <c r="G184" t="s">
        <v>181</v>
      </c>
      <c r="H184" t="s">
        <v>1326</v>
      </c>
      <c r="I184">
        <v>100</v>
      </c>
      <c r="J184">
        <v>10</v>
      </c>
      <c r="K184">
        <v>0</v>
      </c>
      <c r="L184" s="138" t="s">
        <v>11075</v>
      </c>
      <c r="M184">
        <v>-4</v>
      </c>
      <c r="N184" t="s">
        <v>2062</v>
      </c>
      <c r="O184" t="s">
        <v>2326</v>
      </c>
      <c r="P184" t="str">
        <f t="shared" si="6"/>
        <v>"An attack move that inflicts double the damage if the user has been hurt by the foe in the same turn."</v>
      </c>
      <c r="Q184" t="str">
        <f t="shared" si="8"/>
        <v>183,REVENGE,Revenge,081,60,FIGHTING,Physical,100,10,0,00,-4,abef,"An attack move that inflicts double the damage if the user has been hurt by the foe in the same turn."</v>
      </c>
    </row>
    <row r="185" spans="1:17" x14ac:dyDescent="0.2">
      <c r="A185">
        <v>184</v>
      </c>
      <c r="C185" t="s">
        <v>2327</v>
      </c>
      <c r="D185" t="s">
        <v>1355</v>
      </c>
      <c r="E185" s="138" t="s">
        <v>2130</v>
      </c>
      <c r="F185">
        <v>60</v>
      </c>
      <c r="G185" t="s">
        <v>181</v>
      </c>
      <c r="H185" t="s">
        <v>1326</v>
      </c>
      <c r="I185">
        <v>85</v>
      </c>
      <c r="J185">
        <v>15</v>
      </c>
      <c r="K185">
        <v>30</v>
      </c>
      <c r="L185" s="138" t="s">
        <v>11075</v>
      </c>
      <c r="M185">
        <v>0</v>
      </c>
      <c r="N185" t="s">
        <v>2079</v>
      </c>
      <c r="O185" t="s">
        <v>2328</v>
      </c>
      <c r="P185" t="str">
        <f t="shared" si="6"/>
        <v>"The user lashes out with a quick, spinning kick. It may also make the target flinch."</v>
      </c>
      <c r="Q185" t="str">
        <f t="shared" si="8"/>
        <v>184,ROLLINGKICK,Rolling Kick,00F,60,FIGHTING,Physical,85,15,30,00,0,abe,"The user lashes out with a quick, spinning kick. It may also make the target flinch."</v>
      </c>
    </row>
    <row r="186" spans="1:17" x14ac:dyDescent="0.2">
      <c r="A186">
        <v>185</v>
      </c>
      <c r="C186" t="s">
        <v>2339</v>
      </c>
      <c r="D186" t="s">
        <v>1809</v>
      </c>
      <c r="E186" s="138" t="s">
        <v>2340</v>
      </c>
      <c r="F186">
        <v>60</v>
      </c>
      <c r="G186" t="s">
        <v>181</v>
      </c>
      <c r="H186" t="s">
        <v>1326</v>
      </c>
      <c r="I186">
        <v>100</v>
      </c>
      <c r="J186">
        <v>10</v>
      </c>
      <c r="K186">
        <v>0</v>
      </c>
      <c r="L186" s="138" t="s">
        <v>11075</v>
      </c>
      <c r="M186">
        <v>0</v>
      </c>
      <c r="N186" t="s">
        <v>2062</v>
      </c>
      <c r="O186" t="s">
        <v>2341</v>
      </c>
      <c r="P186" t="str">
        <f t="shared" si="6"/>
        <v>"The user strikes the target with a fierce blow. This attack always results in a critical hit."</v>
      </c>
      <c r="Q186" t="str">
        <f t="shared" si="8"/>
        <v>185,STORMTHROW,Storm Throw,0A0,60,FIGHTING,Physical,100,10,0,00,0,abef,"The user strikes the target with a fierce blow. This attack always results in a critical hit."</v>
      </c>
    </row>
    <row r="187" spans="1:17" x14ac:dyDescent="0.2">
      <c r="A187">
        <v>186</v>
      </c>
      <c r="C187" t="s">
        <v>2323</v>
      </c>
      <c r="D187" t="s">
        <v>1819</v>
      </c>
      <c r="E187" s="138" t="s">
        <v>11079</v>
      </c>
      <c r="F187">
        <v>65</v>
      </c>
      <c r="G187" t="s">
        <v>181</v>
      </c>
      <c r="H187" t="s">
        <v>1326</v>
      </c>
      <c r="I187">
        <v>100</v>
      </c>
      <c r="J187">
        <v>20</v>
      </c>
      <c r="K187">
        <v>100</v>
      </c>
      <c r="L187" s="138" t="s">
        <v>11075</v>
      </c>
      <c r="M187">
        <v>0</v>
      </c>
      <c r="N187" t="s">
        <v>2062</v>
      </c>
      <c r="O187" t="s">
        <v>2324</v>
      </c>
      <c r="P187" t="str">
        <f t="shared" si="6"/>
        <v>"The user attacks the target's legs swiftly, reducing the target's Speed stat."</v>
      </c>
      <c r="Q187" t="str">
        <f t="shared" si="8"/>
        <v>186,LOWSWEEP,Low Sweep,044,65,FIGHTING,Physical,100,20,100,00,0,abef,"The user attacks the target's legs swiftly, reducing the target's Speed stat."</v>
      </c>
    </row>
    <row r="188" spans="1:17" x14ac:dyDescent="0.2">
      <c r="A188">
        <v>187</v>
      </c>
      <c r="C188" t="s">
        <v>2317</v>
      </c>
      <c r="D188" t="s">
        <v>1563</v>
      </c>
      <c r="E188" s="138" t="s">
        <v>2143</v>
      </c>
      <c r="F188">
        <v>70</v>
      </c>
      <c r="G188" t="s">
        <v>181</v>
      </c>
      <c r="H188" t="s">
        <v>1326</v>
      </c>
      <c r="I188">
        <v>0</v>
      </c>
      <c r="J188">
        <v>10</v>
      </c>
      <c r="K188">
        <v>0</v>
      </c>
      <c r="L188" s="138" t="s">
        <v>11075</v>
      </c>
      <c r="M188">
        <v>-1</v>
      </c>
      <c r="N188" t="s">
        <v>2062</v>
      </c>
      <c r="O188" t="s">
        <v>2318</v>
      </c>
      <c r="P188" t="str">
        <f t="shared" si="6"/>
        <v>"The user attacks last. In return, this throw move is guaranteed not to miss."</v>
      </c>
      <c r="Q188" t="str">
        <f t="shared" si="8"/>
        <v>187,VITALTHROW,Vital Throw,0A5,70,FIGHTING,Physical,0,10,0,00,-1,abef,"The user attacks last. In return, this throw move is guaranteed not to miss."</v>
      </c>
    </row>
    <row r="189" spans="1:17" x14ac:dyDescent="0.2">
      <c r="A189">
        <v>188</v>
      </c>
      <c r="C189" t="s">
        <v>2329</v>
      </c>
      <c r="D189" t="s">
        <v>1687</v>
      </c>
      <c r="E189" s="138" t="s">
        <v>2330</v>
      </c>
      <c r="F189">
        <v>70</v>
      </c>
      <c r="G189" t="s">
        <v>181</v>
      </c>
      <c r="H189" t="s">
        <v>1326</v>
      </c>
      <c r="I189">
        <v>100</v>
      </c>
      <c r="J189">
        <v>10</v>
      </c>
      <c r="K189">
        <v>0</v>
      </c>
      <c r="L189" s="138" t="s">
        <v>11075</v>
      </c>
      <c r="M189">
        <v>0</v>
      </c>
      <c r="N189" t="s">
        <v>2062</v>
      </c>
      <c r="O189" t="s">
        <v>2331</v>
      </c>
      <c r="P189" t="str">
        <f t="shared" si="6"/>
        <v>"This attack inflicts big damage on a sleeping target. It also wakes the target up, however."</v>
      </c>
      <c r="Q189" t="str">
        <f t="shared" si="8"/>
        <v>188,WAKEUPSLAP,Wake-Up Slap,07D,70,FIGHTING,Physical,100,10,0,00,0,abef,"This attack inflicts big damage on a sleeping target. It also wakes the target up, however."</v>
      </c>
    </row>
    <row r="190" spans="1:17" x14ac:dyDescent="0.2">
      <c r="A190">
        <v>189</v>
      </c>
      <c r="C190" t="s">
        <v>2312</v>
      </c>
      <c r="D190" t="s">
        <v>1609</v>
      </c>
      <c r="E190" s="138" t="s">
        <v>2313</v>
      </c>
      <c r="F190">
        <v>75</v>
      </c>
      <c r="G190" t="s">
        <v>181</v>
      </c>
      <c r="H190" t="s">
        <v>1326</v>
      </c>
      <c r="I190">
        <v>100</v>
      </c>
      <c r="J190">
        <v>15</v>
      </c>
      <c r="K190">
        <v>0</v>
      </c>
      <c r="L190" s="138" t="s">
        <v>11075</v>
      </c>
      <c r="M190">
        <v>0</v>
      </c>
      <c r="N190" t="s">
        <v>2062</v>
      </c>
      <c r="O190" t="s">
        <v>2314</v>
      </c>
      <c r="P190" t="str">
        <f t="shared" si="6"/>
        <v>"The user attacks with a swift chop. It can also break any barrier such as Light Screen and Reflect."</v>
      </c>
      <c r="Q190" t="str">
        <f t="shared" si="8"/>
        <v>189,BRICKBREAK,Brick Break,10A,75,FIGHTING,Physical,100,15,0,00,0,abef,"The user attacks with a swift chop. It can also break any barrier such as Light Screen and Reflect."</v>
      </c>
    </row>
    <row r="191" spans="1:17" x14ac:dyDescent="0.2">
      <c r="A191">
        <v>190</v>
      </c>
      <c r="C191" t="s">
        <v>2315</v>
      </c>
      <c r="D191" t="s">
        <v>1738</v>
      </c>
      <c r="E191" s="138" t="s">
        <v>2095</v>
      </c>
      <c r="F191">
        <v>75</v>
      </c>
      <c r="G191" t="s">
        <v>181</v>
      </c>
      <c r="H191" t="s">
        <v>1326</v>
      </c>
      <c r="I191">
        <v>100</v>
      </c>
      <c r="J191">
        <v>10</v>
      </c>
      <c r="K191">
        <v>0</v>
      </c>
      <c r="L191" s="138" t="s">
        <v>11075</v>
      </c>
      <c r="M191">
        <v>0</v>
      </c>
      <c r="N191" t="s">
        <v>2253</v>
      </c>
      <c r="O191" t="s">
        <v>2316</v>
      </c>
      <c r="P191" t="str">
        <f t="shared" si="6"/>
        <v>"An energy-draining punch. The user's HP is restored by half the damage taken by the target."</v>
      </c>
      <c r="Q191" t="str">
        <f t="shared" si="8"/>
        <v>190,DRAINPUNCH,Drain Punch,0DD,75,FIGHTING,Physical,100,10,0,00,0,abefj,"An energy-draining punch. The user's HP is restored by half the damage taken by the target."</v>
      </c>
    </row>
    <row r="192" spans="1:17" x14ac:dyDescent="0.2">
      <c r="A192">
        <v>191</v>
      </c>
      <c r="C192" t="s">
        <v>2310</v>
      </c>
      <c r="D192" t="s">
        <v>1397</v>
      </c>
      <c r="E192" s="138" t="s">
        <v>2248</v>
      </c>
      <c r="F192">
        <v>80</v>
      </c>
      <c r="G192" t="s">
        <v>181</v>
      </c>
      <c r="H192" t="s">
        <v>1326</v>
      </c>
      <c r="I192">
        <v>80</v>
      </c>
      <c r="J192">
        <v>25</v>
      </c>
      <c r="K192">
        <v>0</v>
      </c>
      <c r="L192" s="138" t="s">
        <v>11075</v>
      </c>
      <c r="M192">
        <v>0</v>
      </c>
      <c r="N192" t="s">
        <v>2062</v>
      </c>
      <c r="O192" t="s">
        <v>2311</v>
      </c>
      <c r="P192" t="str">
        <f t="shared" si="6"/>
        <v>"The user grabs the target and recklessly dives for the ground. It also hurts the user slightly."</v>
      </c>
      <c r="Q192" t="str">
        <f t="shared" si="8"/>
        <v>191,SUBMISSION,Submission,0FA,80,FIGHTING,Physical,80,25,0,00,0,abef,"The user grabs the target and recklessly dives for the ground. It also hurts the user slightly."</v>
      </c>
    </row>
    <row r="193" spans="1:17" x14ac:dyDescent="0.2">
      <c r="A193">
        <v>192</v>
      </c>
      <c r="C193" t="s">
        <v>3406</v>
      </c>
      <c r="D193" t="s">
        <v>1889</v>
      </c>
      <c r="E193" s="138" t="s">
        <v>8905</v>
      </c>
      <c r="F193">
        <v>80</v>
      </c>
      <c r="G193" t="s">
        <v>181</v>
      </c>
      <c r="H193" t="s">
        <v>1326</v>
      </c>
      <c r="I193">
        <v>95</v>
      </c>
      <c r="J193">
        <v>10</v>
      </c>
      <c r="K193">
        <v>0</v>
      </c>
      <c r="L193" s="138" t="s">
        <v>11075</v>
      </c>
      <c r="M193">
        <v>0</v>
      </c>
      <c r="N193" t="s">
        <v>3407</v>
      </c>
      <c r="O193" t="s">
        <v>3408</v>
      </c>
      <c r="P193" t="str">
        <f t="shared" si="6"/>
        <v>"The user dives down onto the target from the sky. This move is Fighting and Flying type simultaneously."</v>
      </c>
      <c r="Q193" t="str">
        <f t="shared" si="8"/>
        <v>192,FLYINGPRESS,Flying Press,144,80,FIGHTING,Physical,95,10,0,00,0,abefm,"The user dives down onto the target from the sky. This move is Fighting and Flying type simultaneously."</v>
      </c>
    </row>
    <row r="194" spans="1:17" x14ac:dyDescent="0.2">
      <c r="A194">
        <v>193</v>
      </c>
      <c r="C194" t="s">
        <v>2307</v>
      </c>
      <c r="D194" t="s">
        <v>1656</v>
      </c>
      <c r="E194" s="138" t="s">
        <v>2308</v>
      </c>
      <c r="F194">
        <v>85</v>
      </c>
      <c r="G194" t="s">
        <v>181</v>
      </c>
      <c r="H194" t="s">
        <v>1326</v>
      </c>
      <c r="I194">
        <v>90</v>
      </c>
      <c r="J194">
        <v>15</v>
      </c>
      <c r="K194">
        <v>0</v>
      </c>
      <c r="L194" s="138" t="s">
        <v>11075</v>
      </c>
      <c r="M194">
        <v>0</v>
      </c>
      <c r="N194" t="s">
        <v>2253</v>
      </c>
      <c r="O194" t="s">
        <v>2309</v>
      </c>
      <c r="P194" t="str">
        <f t="shared" si="6"/>
        <v>"The user attacks the target with an uppercut thrown skyward with force."</v>
      </c>
      <c r="Q194" t="str">
        <f t="shared" si="8"/>
        <v>193,SKYUPPERCUT,Sky Uppercut,11B,85,FIGHTING,Physical,90,15,0,00,0,abefj,"The user attacks the target with an uppercut thrown skyward with force."</v>
      </c>
    </row>
    <row r="195" spans="1:17" x14ac:dyDescent="0.2">
      <c r="A195">
        <v>194</v>
      </c>
      <c r="C195" t="s">
        <v>11222</v>
      </c>
      <c r="D195" t="s">
        <v>11221</v>
      </c>
      <c r="E195" s="138" t="s">
        <v>11077</v>
      </c>
      <c r="F195">
        <v>90</v>
      </c>
      <c r="G195" t="s">
        <v>181</v>
      </c>
      <c r="H195" t="s">
        <v>1326</v>
      </c>
      <c r="I195">
        <v>100</v>
      </c>
      <c r="J195">
        <v>15</v>
      </c>
      <c r="K195">
        <v>0</v>
      </c>
      <c r="L195" s="138" t="s">
        <v>11075</v>
      </c>
      <c r="M195">
        <v>0</v>
      </c>
      <c r="N195" t="s">
        <v>2062</v>
      </c>
      <c r="O195" t="s">
        <v>11220</v>
      </c>
      <c r="P195" t="str">
        <f t="shared" si="6"/>
        <v>"The target is slugged with a punch full of the users will to overcome difficulties."</v>
      </c>
      <c r="Q195" t="str">
        <f t="shared" si="8"/>
        <v>194,HEROICPUNCH,Heroic Punch,000,90,FIGHTING,Physical,100,15,0,00,0,abef,"The target is slugged with a punch full of the users will to overcome difficulties."</v>
      </c>
    </row>
    <row r="196" spans="1:17" x14ac:dyDescent="0.2">
      <c r="A196">
        <v>195</v>
      </c>
      <c r="C196" t="s">
        <v>2302</v>
      </c>
      <c r="D196" t="s">
        <v>1862</v>
      </c>
      <c r="E196" s="138" t="s">
        <v>2303</v>
      </c>
      <c r="F196">
        <v>90</v>
      </c>
      <c r="G196" t="s">
        <v>181</v>
      </c>
      <c r="H196" t="s">
        <v>1326</v>
      </c>
      <c r="I196">
        <v>100</v>
      </c>
      <c r="J196">
        <v>15</v>
      </c>
      <c r="K196">
        <v>0</v>
      </c>
      <c r="L196" s="138" t="s">
        <v>11075</v>
      </c>
      <c r="M196">
        <v>0</v>
      </c>
      <c r="N196" t="s">
        <v>2062</v>
      </c>
      <c r="O196" t="s">
        <v>2304</v>
      </c>
      <c r="P196" t="str">
        <f t="shared" si="6"/>
        <v>"The user attacks by slicing with its long horns. The target's stat changes don't affect the damage."</v>
      </c>
      <c r="Q196" t="str">
        <f t="shared" si="8"/>
        <v>195,SACREDSWORD,Sacred Sword,0A9,90,FIGHTING,Physical,100,15,0,00,0,abef,"The user attacks by slicing with its long horns. The target's stat changes don't affect the damage."</v>
      </c>
    </row>
    <row r="197" spans="1:17" x14ac:dyDescent="0.2">
      <c r="A197">
        <v>196</v>
      </c>
      <c r="C197" t="s">
        <v>2292</v>
      </c>
      <c r="D197" t="s">
        <v>1553</v>
      </c>
      <c r="E197" s="138" t="s">
        <v>11080</v>
      </c>
      <c r="F197">
        <v>100</v>
      </c>
      <c r="G197" t="s">
        <v>181</v>
      </c>
      <c r="H197" t="s">
        <v>1326</v>
      </c>
      <c r="I197">
        <v>50</v>
      </c>
      <c r="J197">
        <v>5</v>
      </c>
      <c r="K197">
        <v>100</v>
      </c>
      <c r="L197" s="138" t="s">
        <v>11075</v>
      </c>
      <c r="M197">
        <v>0</v>
      </c>
      <c r="N197" t="s">
        <v>2253</v>
      </c>
      <c r="O197" t="s">
        <v>2293</v>
      </c>
      <c r="P197" t="str">
        <f t="shared" si="6"/>
        <v>"The user punches the target with full, concentrated power. It confuses the target if it hits."</v>
      </c>
      <c r="Q197" t="str">
        <f t="shared" si="8"/>
        <v>196,DYNAMICPUNCH,Dynamic Punch,013,100,FIGHTING,Physical,50,5,100,00,0,abefj,"The user punches the target with full, concentrated power. It confuses the target if it hits."</v>
      </c>
    </row>
    <row r="198" spans="1:17" x14ac:dyDescent="0.2">
      <c r="A198">
        <v>197</v>
      </c>
      <c r="C198" t="s">
        <v>2294</v>
      </c>
      <c r="D198" t="s">
        <v>1688</v>
      </c>
      <c r="E198" s="138" t="s">
        <v>2295</v>
      </c>
      <c r="F198">
        <v>100</v>
      </c>
      <c r="G198" t="s">
        <v>181</v>
      </c>
      <c r="H198" t="s">
        <v>1326</v>
      </c>
      <c r="I198">
        <v>90</v>
      </c>
      <c r="J198">
        <v>10</v>
      </c>
      <c r="K198">
        <v>0</v>
      </c>
      <c r="L198" s="138" t="s">
        <v>11075</v>
      </c>
      <c r="M198">
        <v>0</v>
      </c>
      <c r="N198" t="s">
        <v>2253</v>
      </c>
      <c r="O198" t="s">
        <v>2296</v>
      </c>
      <c r="P198" t="str">
        <f t="shared" si="6"/>
        <v>"The user swings and hits with its strong and heavy fist. It lowers the user's Speed, however."</v>
      </c>
      <c r="Q198" t="str">
        <f t="shared" si="8"/>
        <v>197,HAMMERARM,Hammer Arm,03E,100,FIGHTING,Physical,90,10,0,00,0,abefj,"The user swings and hits with its strong and heavy fist. It lowers the user's Speed, however."</v>
      </c>
    </row>
    <row r="199" spans="1:17" x14ac:dyDescent="0.2">
      <c r="A199">
        <v>198</v>
      </c>
      <c r="C199" t="s">
        <v>2297</v>
      </c>
      <c r="D199" t="s">
        <v>1354</v>
      </c>
      <c r="E199" s="138" t="s">
        <v>2280</v>
      </c>
      <c r="F199">
        <v>100</v>
      </c>
      <c r="G199" t="s">
        <v>181</v>
      </c>
      <c r="H199" t="s">
        <v>1326</v>
      </c>
      <c r="I199">
        <v>95</v>
      </c>
      <c r="J199">
        <v>10</v>
      </c>
      <c r="K199">
        <v>0</v>
      </c>
      <c r="L199" s="138" t="s">
        <v>11075</v>
      </c>
      <c r="M199">
        <v>0</v>
      </c>
      <c r="N199" t="s">
        <v>2062</v>
      </c>
      <c r="O199" t="s">
        <v>2298</v>
      </c>
      <c r="P199" t="str">
        <f t="shared" si="6"/>
        <v>"The user jumps up high, then strikes with a kick. If the kick misses, the user hurts itself."</v>
      </c>
      <c r="Q199" t="str">
        <f t="shared" si="8"/>
        <v>198,JUMPKICK,Jump Kick,10B,100,FIGHTING,Physical,95,10,0,00,0,abef,"The user jumps up high, then strikes with a kick. If the kick misses, the user hurts itself."</v>
      </c>
    </row>
    <row r="200" spans="1:17" x14ac:dyDescent="0.2">
      <c r="A200">
        <v>199</v>
      </c>
      <c r="C200" t="s">
        <v>2290</v>
      </c>
      <c r="D200" t="s">
        <v>1567</v>
      </c>
      <c r="E200" s="138" t="s">
        <v>11077</v>
      </c>
      <c r="F200">
        <v>110</v>
      </c>
      <c r="G200" t="s">
        <v>181</v>
      </c>
      <c r="H200" t="s">
        <v>1326</v>
      </c>
      <c r="I200">
        <v>80</v>
      </c>
      <c r="J200">
        <v>5</v>
      </c>
      <c r="K200">
        <v>0</v>
      </c>
      <c r="L200" s="138" t="s">
        <v>11075</v>
      </c>
      <c r="M200">
        <v>0</v>
      </c>
      <c r="N200" t="s">
        <v>2136</v>
      </c>
      <c r="O200" t="s">
        <v>2291</v>
      </c>
      <c r="P200" t="str">
        <f t="shared" si="6"/>
        <v>"The user delivers a double chop with its forearms crossed. Critical hits land more easily."</v>
      </c>
      <c r="Q200" t="str">
        <f t="shared" si="8"/>
        <v>199,CROSSCHOP,Cross Chop,000,110,FIGHTING,Physical,80,5,0,00,0,abefh,"The user delivers a double chop with its forearms crossed. Critical hits land more easily."</v>
      </c>
    </row>
    <row r="201" spans="1:17" x14ac:dyDescent="0.2">
      <c r="A201">
        <v>200</v>
      </c>
      <c r="C201" t="s">
        <v>2282</v>
      </c>
      <c r="D201" t="s">
        <v>1699</v>
      </c>
      <c r="E201" s="138" t="s">
        <v>2283</v>
      </c>
      <c r="F201">
        <v>120</v>
      </c>
      <c r="G201" t="s">
        <v>181</v>
      </c>
      <c r="H201" t="s">
        <v>1326</v>
      </c>
      <c r="I201">
        <v>100</v>
      </c>
      <c r="J201">
        <v>5</v>
      </c>
      <c r="K201">
        <v>0</v>
      </c>
      <c r="L201" s="138" t="s">
        <v>11075</v>
      </c>
      <c r="M201">
        <v>0</v>
      </c>
      <c r="N201" t="s">
        <v>2062</v>
      </c>
      <c r="O201" t="s">
        <v>2284</v>
      </c>
      <c r="P201" t="str">
        <f t="shared" si="6"/>
        <v>"The user fights the foe up close without guarding itself. It also cuts the user's Defense and Sp. Def."</v>
      </c>
      <c r="Q201" t="str">
        <f t="shared" si="8"/>
        <v>200,CLOSECOMBAT,Close Combat,03C,120,FIGHTING,Physical,100,5,0,00,0,abef,"The user fights the foe up close without guarding itself. It also cuts the user's Defense and Sp. Def."</v>
      </c>
    </row>
    <row r="202" spans="1:17" x14ac:dyDescent="0.2">
      <c r="A202">
        <v>201</v>
      </c>
      <c r="C202" t="s">
        <v>2287</v>
      </c>
      <c r="D202" t="s">
        <v>1605</v>
      </c>
      <c r="E202" s="138" t="s">
        <v>2288</v>
      </c>
      <c r="F202">
        <v>120</v>
      </c>
      <c r="G202" t="s">
        <v>181</v>
      </c>
      <c r="H202" t="s">
        <v>1326</v>
      </c>
      <c r="I202">
        <v>100</v>
      </c>
      <c r="J202">
        <v>5</v>
      </c>
      <c r="K202">
        <v>0</v>
      </c>
      <c r="L202" s="138" t="s">
        <v>11075</v>
      </c>
      <c r="M202">
        <v>0</v>
      </c>
      <c r="N202" t="s">
        <v>2062</v>
      </c>
      <c r="O202" t="s">
        <v>2289</v>
      </c>
      <c r="P202" t="str">
        <f t="shared" si="6"/>
        <v>"The user attacks the target with great power. However, it also lowers the user's Attack and Defense."</v>
      </c>
      <c r="Q202" t="str">
        <f t="shared" si="8"/>
        <v>201,SUPERPOWER,Superpower,03B,120,FIGHTING,Physical,100,5,0,00,0,abef,"The user attacks the target with great power. However, it also lowers the user's Attack and Defense."</v>
      </c>
    </row>
    <row r="203" spans="1:17" x14ac:dyDescent="0.2">
      <c r="A203">
        <v>202</v>
      </c>
      <c r="C203" t="s">
        <v>2279</v>
      </c>
      <c r="D203" t="s">
        <v>1468</v>
      </c>
      <c r="E203" s="138" t="s">
        <v>2280</v>
      </c>
      <c r="F203">
        <v>130</v>
      </c>
      <c r="G203" t="s">
        <v>181</v>
      </c>
      <c r="H203" t="s">
        <v>1326</v>
      </c>
      <c r="I203">
        <v>90</v>
      </c>
      <c r="J203">
        <v>10</v>
      </c>
      <c r="K203">
        <v>0</v>
      </c>
      <c r="L203" s="138" t="s">
        <v>11075</v>
      </c>
      <c r="M203">
        <v>0</v>
      </c>
      <c r="N203" t="s">
        <v>2062</v>
      </c>
      <c r="O203" t="s">
        <v>2281</v>
      </c>
      <c r="P203" t="str">
        <f t="shared" si="6"/>
        <v>"The target is attacked with a knee kick from a jump. If it misses, the user is hurt instead."</v>
      </c>
      <c r="Q203" t="str">
        <f t="shared" si="8"/>
        <v>202,HIGHJUMPKICK,High Jump Kick,10B,130,FIGHTING,Physical,90,10,0,00,0,abef,"The target is attacked with a knee kick from a jump. If it misses, the user is hurt instead."</v>
      </c>
    </row>
    <row r="204" spans="1:17" x14ac:dyDescent="0.2">
      <c r="A204">
        <v>203</v>
      </c>
      <c r="C204" t="s">
        <v>2276</v>
      </c>
      <c r="D204" t="s">
        <v>1593</v>
      </c>
      <c r="E204" s="138" t="s">
        <v>8876</v>
      </c>
      <c r="F204">
        <v>150</v>
      </c>
      <c r="G204" t="s">
        <v>181</v>
      </c>
      <c r="H204" t="s">
        <v>1326</v>
      </c>
      <c r="I204">
        <v>100</v>
      </c>
      <c r="J204">
        <v>20</v>
      </c>
      <c r="K204">
        <v>0</v>
      </c>
      <c r="L204" s="138" t="s">
        <v>11075</v>
      </c>
      <c r="M204">
        <v>-3</v>
      </c>
      <c r="N204" t="s">
        <v>2277</v>
      </c>
      <c r="O204" t="s">
        <v>2278</v>
      </c>
      <c r="P204" t="str">
        <f t="shared" si="6"/>
        <v>"The user focuses its mind before launching a punch. It will fail if the user is hit before it is used."</v>
      </c>
      <c r="Q204" t="str">
        <f t="shared" si="8"/>
        <v>203,FOCUSPUNCH,Focus Punch,115,150,FIGHTING,Physical,100,20,0,00,-3,abfj,"The user focuses its mind before launching a punch. It will fail if the user is hit before it is used."</v>
      </c>
    </row>
    <row r="205" spans="1:17" x14ac:dyDescent="0.2">
      <c r="A205">
        <v>204</v>
      </c>
      <c r="C205" t="s">
        <v>2354</v>
      </c>
      <c r="D205" t="s">
        <v>1844</v>
      </c>
      <c r="E205" s="138" t="s">
        <v>11207</v>
      </c>
      <c r="F205">
        <v>1</v>
      </c>
      <c r="G205" t="s">
        <v>181</v>
      </c>
      <c r="H205" t="s">
        <v>1340</v>
      </c>
      <c r="I205">
        <v>100</v>
      </c>
      <c r="J205">
        <v>5</v>
      </c>
      <c r="K205">
        <v>0</v>
      </c>
      <c r="L205" s="138" t="s">
        <v>11075</v>
      </c>
      <c r="M205">
        <v>0</v>
      </c>
      <c r="N205" t="s">
        <v>2352</v>
      </c>
      <c r="O205" t="s">
        <v>2355</v>
      </c>
      <c r="P205" t="str">
        <f t="shared" si="6"/>
        <v>"The user risks all to attack the foe. The user faints but does damage equal to its HP."</v>
      </c>
      <c r="Q205" t="str">
        <f t="shared" si="8"/>
        <v>204,FINALGAMBIT,Final Gambit,0E1,1,FIGHTING,Special,100,5,0,00,0,abf,"The user risks all to attack the foe. The user faints but does damage equal to its HP."</v>
      </c>
    </row>
    <row r="206" spans="1:17" x14ac:dyDescent="0.2">
      <c r="A206">
        <v>205</v>
      </c>
      <c r="C206" t="s">
        <v>2342</v>
      </c>
      <c r="D206" t="s">
        <v>1739</v>
      </c>
      <c r="E206" s="138" t="s">
        <v>11077</v>
      </c>
      <c r="F206">
        <v>40</v>
      </c>
      <c r="G206" t="s">
        <v>181</v>
      </c>
      <c r="H206" t="s">
        <v>1340</v>
      </c>
      <c r="I206">
        <v>100</v>
      </c>
      <c r="J206">
        <v>30</v>
      </c>
      <c r="K206">
        <v>0</v>
      </c>
      <c r="L206" s="138" t="s">
        <v>11075</v>
      </c>
      <c r="M206">
        <v>1</v>
      </c>
      <c r="N206" t="s">
        <v>2073</v>
      </c>
      <c r="O206" t="s">
        <v>2343</v>
      </c>
      <c r="P206" t="str">
        <f t="shared" si="6"/>
        <v>"The user whirls its fists to send a wave of pure vacuum at the target. This move always goes first."</v>
      </c>
      <c r="Q206" t="str">
        <f t="shared" si="8"/>
        <v>205,VACUUMWAVE,Vacuum Wave,000,40,FIGHTING,Special,100,30,0,00,1,bef,"The user whirls its fists to send a wave of pure vacuum at the target. This move always goes first."</v>
      </c>
    </row>
    <row r="207" spans="1:17" x14ac:dyDescent="0.2">
      <c r="A207">
        <v>206</v>
      </c>
      <c r="C207" t="s">
        <v>2299</v>
      </c>
      <c r="D207" t="s">
        <v>1725</v>
      </c>
      <c r="E207" s="138" t="s">
        <v>2143</v>
      </c>
      <c r="F207">
        <v>80</v>
      </c>
      <c r="G207" t="s">
        <v>181</v>
      </c>
      <c r="H207" t="s">
        <v>1340</v>
      </c>
      <c r="I207">
        <v>0</v>
      </c>
      <c r="J207">
        <v>20</v>
      </c>
      <c r="K207">
        <v>0</v>
      </c>
      <c r="L207" s="138" t="s">
        <v>11075</v>
      </c>
      <c r="M207">
        <v>0</v>
      </c>
      <c r="N207" t="s">
        <v>2300</v>
      </c>
      <c r="O207" t="s">
        <v>2301</v>
      </c>
      <c r="P207" t="str">
        <f t="shared" si="6"/>
        <v>"The user looses a blast of aura power from deep within its body. This move is certain to hit."</v>
      </c>
      <c r="Q207" t="str">
        <f t="shared" si="8"/>
        <v>206,AURASPHERE,Aura Sphere,0A5,80,FIGHTING,Special,0,20,0,00,0,befmn,"The user looses a blast of aura power from deep within its body. This move is certain to hit."</v>
      </c>
    </row>
    <row r="208" spans="1:17" x14ac:dyDescent="0.2">
      <c r="A208">
        <v>207</v>
      </c>
      <c r="C208" t="s">
        <v>2305</v>
      </c>
      <c r="D208" t="s">
        <v>1877</v>
      </c>
      <c r="E208" s="138" t="s">
        <v>8883</v>
      </c>
      <c r="F208">
        <v>85</v>
      </c>
      <c r="G208" t="s">
        <v>181</v>
      </c>
      <c r="H208" t="s">
        <v>1340</v>
      </c>
      <c r="I208">
        <v>100</v>
      </c>
      <c r="J208">
        <v>10</v>
      </c>
      <c r="K208">
        <v>0</v>
      </c>
      <c r="L208" s="138" t="s">
        <v>11075</v>
      </c>
      <c r="M208">
        <v>0</v>
      </c>
      <c r="N208" t="s">
        <v>2073</v>
      </c>
      <c r="O208" t="s">
        <v>2306</v>
      </c>
      <c r="P208" t="str">
        <f t="shared" si="6"/>
        <v>"The user cuts with its long horn. The odd power contained in it does physical damage to the foe."</v>
      </c>
      <c r="Q208" t="str">
        <f t="shared" si="8"/>
        <v>207,SECRETSWORD,Secret Sword,122,85,FIGHTING,Special,100,10,0,00,0,bef,"The user cuts with its long horn. The odd power contained in it does physical damage to the foe."</v>
      </c>
    </row>
    <row r="209" spans="1:17" x14ac:dyDescent="0.2">
      <c r="A209">
        <v>208</v>
      </c>
      <c r="C209" t="s">
        <v>11216</v>
      </c>
      <c r="D209" t="s">
        <v>11215</v>
      </c>
      <c r="E209" s="138" t="s">
        <v>11077</v>
      </c>
      <c r="F209">
        <v>90</v>
      </c>
      <c r="G209" t="s">
        <v>181</v>
      </c>
      <c r="H209" t="s">
        <v>1340</v>
      </c>
      <c r="I209">
        <v>100</v>
      </c>
      <c r="J209">
        <v>15</v>
      </c>
      <c r="K209">
        <v>0</v>
      </c>
      <c r="L209" s="138" t="s">
        <v>11075</v>
      </c>
      <c r="M209">
        <v>0</v>
      </c>
      <c r="N209" t="s">
        <v>2073</v>
      </c>
      <c r="O209" t="s">
        <v>11214</v>
      </c>
      <c r="P209" t="str">
        <f t="shared" si="6"/>
        <v>"The user uses all of his will to generate a damaging wave"</v>
      </c>
      <c r="Q209" t="str">
        <f t="shared" si="8"/>
        <v>208,HEROPRESSURE,Hero Pressure,000,90,FIGHTING,Special,100,15,0,00,0,bef,"The user uses all of his will to generate a damaging wave"</v>
      </c>
    </row>
    <row r="210" spans="1:17" x14ac:dyDescent="0.2">
      <c r="A210">
        <v>209</v>
      </c>
      <c r="C210" t="s">
        <v>2285</v>
      </c>
      <c r="D210" t="s">
        <v>1740</v>
      </c>
      <c r="E210" s="138" t="s">
        <v>11093</v>
      </c>
      <c r="F210">
        <v>120</v>
      </c>
      <c r="G210" t="s">
        <v>181</v>
      </c>
      <c r="H210" t="s">
        <v>1340</v>
      </c>
      <c r="I210">
        <v>70</v>
      </c>
      <c r="J210">
        <v>5</v>
      </c>
      <c r="K210">
        <v>10</v>
      </c>
      <c r="L210" s="138" t="s">
        <v>11075</v>
      </c>
      <c r="M210">
        <v>0</v>
      </c>
      <c r="N210" t="s">
        <v>2241</v>
      </c>
      <c r="O210" t="s">
        <v>2286</v>
      </c>
      <c r="P210" t="str">
        <f t="shared" si="6"/>
        <v>"The user heightens its mental focus and unleashes its power. It may also lower the target's Sp. Def."</v>
      </c>
      <c r="Q210" t="str">
        <f t="shared" si="8"/>
        <v>209,FOCUSBLAST,Focus Blast,046,120,FIGHTING,Special,70,5,10,00,0,befn,"The user heightens its mental focus and unleashes its power. It may also lower the target's Sp. Def."</v>
      </c>
    </row>
    <row r="211" spans="1:17" x14ac:dyDescent="0.2">
      <c r="A211">
        <v>210</v>
      </c>
      <c r="C211" t="s">
        <v>2364</v>
      </c>
      <c r="D211" t="s">
        <v>1668</v>
      </c>
      <c r="E211" s="138" t="s">
        <v>11206</v>
      </c>
      <c r="F211">
        <v>0</v>
      </c>
      <c r="G211" t="s">
        <v>181</v>
      </c>
      <c r="H211" t="s">
        <v>1342</v>
      </c>
      <c r="I211">
        <v>0</v>
      </c>
      <c r="J211">
        <v>20</v>
      </c>
      <c r="K211">
        <v>0</v>
      </c>
      <c r="L211" s="138" t="s">
        <v>8771</v>
      </c>
      <c r="M211">
        <v>0</v>
      </c>
      <c r="N211" t="s">
        <v>2102</v>
      </c>
      <c r="O211" t="s">
        <v>2365</v>
      </c>
      <c r="P211" t="str">
        <f t="shared" si="6"/>
        <v>"The user tenses its muscles to bulk up its body, boosting both its Attack and Defense stats."</v>
      </c>
      <c r="Q211" t="str">
        <f t="shared" si="8"/>
        <v>210,BULKUP,Bulk Up,024,0,FIGHTING,Status,0,20,0,10,0,d,"The user tenses its muscles to bulk up its body, boosting both its Attack and Defense stats."</v>
      </c>
    </row>
    <row r="212" spans="1:17" x14ac:dyDescent="0.2">
      <c r="A212">
        <v>211</v>
      </c>
      <c r="C212" t="s">
        <v>2366</v>
      </c>
      <c r="D212" t="s">
        <v>1527</v>
      </c>
      <c r="E212" s="138" t="s">
        <v>2367</v>
      </c>
      <c r="F212">
        <v>0</v>
      </c>
      <c r="G212" t="s">
        <v>181</v>
      </c>
      <c r="H212" t="s">
        <v>1342</v>
      </c>
      <c r="I212">
        <v>0</v>
      </c>
      <c r="J212">
        <v>5</v>
      </c>
      <c r="K212">
        <v>0</v>
      </c>
      <c r="L212" s="138" t="s">
        <v>8771</v>
      </c>
      <c r="M212">
        <v>4</v>
      </c>
      <c r="O212" t="s">
        <v>2368</v>
      </c>
      <c r="P212" t="str">
        <f t="shared" si="6"/>
        <v>"It enables the user to evade all attacks. Its chance of failing rises if it is used in succession."</v>
      </c>
      <c r="Q212" t="str">
        <f t="shared" si="8"/>
        <v>211,DETECT,Detect,0AA,0,FIGHTING,Status,0,5,0,10,4,,"It enables the user to evade all attacks. Its chance of failing rises if it is used in succession."</v>
      </c>
    </row>
    <row r="213" spans="1:17" x14ac:dyDescent="0.2">
      <c r="A213">
        <v>212</v>
      </c>
      <c r="C213" t="s">
        <v>2369</v>
      </c>
      <c r="D213" t="s">
        <v>1830</v>
      </c>
      <c r="E213" s="138" t="s">
        <v>2370</v>
      </c>
      <c r="F213">
        <v>0</v>
      </c>
      <c r="G213" t="s">
        <v>181</v>
      </c>
      <c r="H213" t="s">
        <v>1342</v>
      </c>
      <c r="I213">
        <v>0</v>
      </c>
      <c r="J213">
        <v>15</v>
      </c>
      <c r="K213">
        <v>0</v>
      </c>
      <c r="L213" s="138" t="s">
        <v>8801</v>
      </c>
      <c r="M213">
        <v>3</v>
      </c>
      <c r="O213" t="s">
        <v>2371</v>
      </c>
      <c r="P213" t="str">
        <f t="shared" ref="P213:P276" si="9">+""""&amp;O213&amp;""""</f>
        <v>"The user protects itself and its allies from priority moves. If may fail if used in succession."</v>
      </c>
      <c r="Q213" t="str">
        <f t="shared" si="8"/>
        <v>212,QUICKGUARD,Quick Guard,0AB,0,FIGHTING,Status,0,15,0,40,3,,"The user protects itself and its allies from priority moves. If may fail if used in succession."</v>
      </c>
    </row>
    <row r="214" spans="1:17" x14ac:dyDescent="0.2">
      <c r="A214">
        <v>213</v>
      </c>
      <c r="C214" t="s">
        <v>3431</v>
      </c>
      <c r="D214" t="s">
        <v>1890</v>
      </c>
      <c r="E214" s="138" t="s">
        <v>8910</v>
      </c>
      <c r="F214">
        <v>0</v>
      </c>
      <c r="G214" t="s">
        <v>181</v>
      </c>
      <c r="H214" t="s">
        <v>1342</v>
      </c>
      <c r="I214">
        <v>0</v>
      </c>
      <c r="J214">
        <v>10</v>
      </c>
      <c r="K214">
        <v>0</v>
      </c>
      <c r="L214" s="138" t="s">
        <v>8771</v>
      </c>
      <c r="M214">
        <v>4</v>
      </c>
      <c r="N214" t="s">
        <v>2102</v>
      </c>
      <c r="O214" t="s">
        <v>3432</v>
      </c>
      <c r="P214" t="str">
        <f t="shared" si="9"/>
        <v>"Using a pulled-up mat as a shield, the user protects itself and its allies from damaging moves. This does not stop status moves."</v>
      </c>
      <c r="Q214" t="str">
        <f t="shared" si="8"/>
        <v>213,MATBLOCK,Mat Block,149,0,FIGHTING,Status,0,10,0,10,4,d,"Using a pulled-up mat as a shield, the user protects itself and its allies from damaging moves. This does not stop status moves."</v>
      </c>
    </row>
    <row r="215" spans="1:17" x14ac:dyDescent="0.2">
      <c r="A215">
        <v>214</v>
      </c>
      <c r="C215" t="s">
        <v>2435</v>
      </c>
      <c r="D215" t="s">
        <v>1864</v>
      </c>
      <c r="E215" s="138" t="s">
        <v>2436</v>
      </c>
      <c r="F215">
        <v>1</v>
      </c>
      <c r="G215" t="s">
        <v>177</v>
      </c>
      <c r="H215" t="s">
        <v>1326</v>
      </c>
      <c r="I215">
        <v>100</v>
      </c>
      <c r="J215">
        <v>10</v>
      </c>
      <c r="K215">
        <v>0</v>
      </c>
      <c r="L215" s="138" t="s">
        <v>11075</v>
      </c>
      <c r="M215">
        <v>0</v>
      </c>
      <c r="N215" t="s">
        <v>2062</v>
      </c>
      <c r="O215" t="s">
        <v>2437</v>
      </c>
      <c r="P215" t="str">
        <f t="shared" si="9"/>
        <v>"The user slams the foe with its flaming body. The heavier the user is, the greater the damage."</v>
      </c>
      <c r="Q215" t="str">
        <f t="shared" si="8"/>
        <v>214,HEATCRASH,Heat Crash,09B,1,FIRE,Physical,100,10,0,00,0,abef,"The user slams the foe with its flaming body. The heavier the user is, the greater the damage."</v>
      </c>
    </row>
    <row r="216" spans="1:17" x14ac:dyDescent="0.2">
      <c r="A216">
        <v>215</v>
      </c>
      <c r="C216" t="s">
        <v>3666</v>
      </c>
      <c r="D216" t="s">
        <v>3667</v>
      </c>
      <c r="E216" s="138" t="s">
        <v>11077</v>
      </c>
      <c r="F216">
        <v>25</v>
      </c>
      <c r="G216" t="s">
        <v>177</v>
      </c>
      <c r="H216" t="s">
        <v>1326</v>
      </c>
      <c r="I216">
        <v>100</v>
      </c>
      <c r="J216">
        <v>35</v>
      </c>
      <c r="K216">
        <v>0</v>
      </c>
      <c r="L216" s="138" t="s">
        <v>11075</v>
      </c>
      <c r="M216">
        <v>0</v>
      </c>
      <c r="N216" t="s">
        <v>2062</v>
      </c>
      <c r="O216" t="s">
        <v>3668</v>
      </c>
      <c r="P216" t="str">
        <f t="shared" si="9"/>
        <v>"The user cough some hot ashes against the target to inflict damage."</v>
      </c>
      <c r="Q216" t="str">
        <f t="shared" si="8"/>
        <v>215,ASHCOUGH,Ash Cough,000,25,FIRE,Physical,100,35,0,00,0,abef,"The user cough some hot ashes against the target to inflict damage."</v>
      </c>
    </row>
    <row r="217" spans="1:17" x14ac:dyDescent="0.2">
      <c r="A217">
        <v>216</v>
      </c>
      <c r="C217" t="s">
        <v>2425</v>
      </c>
      <c r="D217" t="s">
        <v>1817</v>
      </c>
      <c r="E217" s="138" t="s">
        <v>2426</v>
      </c>
      <c r="F217">
        <v>50</v>
      </c>
      <c r="G217" t="s">
        <v>177</v>
      </c>
      <c r="H217" t="s">
        <v>1326</v>
      </c>
      <c r="I217">
        <v>100</v>
      </c>
      <c r="J217">
        <v>20</v>
      </c>
      <c r="K217">
        <v>100</v>
      </c>
      <c r="L217" s="138" t="s">
        <v>11075</v>
      </c>
      <c r="M217">
        <v>0</v>
      </c>
      <c r="N217" t="s">
        <v>2062</v>
      </c>
      <c r="O217" t="s">
        <v>2427</v>
      </c>
      <c r="P217" t="str">
        <f t="shared" si="9"/>
        <v>"The user cloaks itself with flame and attacks. Building up more power, it raises the user's Speed stat."</v>
      </c>
      <c r="Q217" t="str">
        <f t="shared" si="8"/>
        <v>216,FLAMECHARGE,Flame Charge,01F,50,FIRE,Physical,100,20,100,00,0,abef,"The user cloaks itself with flame and attacks. Building up more power, it raises the user's Speed stat."</v>
      </c>
    </row>
    <row r="218" spans="1:17" x14ac:dyDescent="0.2">
      <c r="A218">
        <v>217</v>
      </c>
      <c r="C218" t="s">
        <v>2421</v>
      </c>
      <c r="D218" t="s">
        <v>1504</v>
      </c>
      <c r="E218" s="138" t="s">
        <v>2383</v>
      </c>
      <c r="F218">
        <v>60</v>
      </c>
      <c r="G218" t="s">
        <v>177</v>
      </c>
      <c r="H218" t="s">
        <v>1326</v>
      </c>
      <c r="I218">
        <v>100</v>
      </c>
      <c r="J218">
        <v>25</v>
      </c>
      <c r="K218">
        <v>10</v>
      </c>
      <c r="L218" s="138" t="s">
        <v>11075</v>
      </c>
      <c r="M218">
        <v>0</v>
      </c>
      <c r="N218" t="s">
        <v>2389</v>
      </c>
      <c r="O218" t="s">
        <v>2422</v>
      </c>
      <c r="P218" t="str">
        <f t="shared" si="9"/>
        <v>"The user cloaks itself in fire and charges at the target. It may also leave the target with a burn."</v>
      </c>
      <c r="Q218" t="str">
        <f t="shared" si="8"/>
        <v>217,FLAMEWHEEL,Flame Wheel,00A,60,FIRE,Physical,100,25,10,00,0,abefg,"The user cloaks itself in fire and charges at the target. It may also leave the target with a burn."</v>
      </c>
    </row>
    <row r="219" spans="1:17" x14ac:dyDescent="0.2">
      <c r="A219">
        <v>218</v>
      </c>
      <c r="C219" t="s">
        <v>2418</v>
      </c>
      <c r="D219" t="s">
        <v>1753</v>
      </c>
      <c r="E219" s="138" t="s">
        <v>2419</v>
      </c>
      <c r="F219">
        <v>65</v>
      </c>
      <c r="G219" t="s">
        <v>177</v>
      </c>
      <c r="H219" t="s">
        <v>1326</v>
      </c>
      <c r="I219">
        <v>95</v>
      </c>
      <c r="J219">
        <v>15</v>
      </c>
      <c r="K219">
        <v>10</v>
      </c>
      <c r="L219" s="138" t="s">
        <v>11075</v>
      </c>
      <c r="M219">
        <v>0</v>
      </c>
      <c r="N219" t="s">
        <v>2140</v>
      </c>
      <c r="O219" t="s">
        <v>2420</v>
      </c>
      <c r="P219" t="str">
        <f t="shared" si="9"/>
        <v>"The user bites with flame-cloaked fangs. It may also make the target flinch or leave it burned."</v>
      </c>
      <c r="Q219" t="str">
        <f t="shared" si="8"/>
        <v>218,FIREFANG,Fire Fang,00B,65,FIRE,Physical,95,15,10,00,0,abei,"The user bites with flame-cloaked fangs. It may also make the target flinch or leave it burned."</v>
      </c>
    </row>
    <row r="220" spans="1:17" x14ac:dyDescent="0.2">
      <c r="A220">
        <v>219</v>
      </c>
      <c r="C220" t="s">
        <v>2414</v>
      </c>
      <c r="D220" t="s">
        <v>1332</v>
      </c>
      <c r="E220" s="138" t="s">
        <v>2383</v>
      </c>
      <c r="F220">
        <v>75</v>
      </c>
      <c r="G220" t="s">
        <v>177</v>
      </c>
      <c r="H220" t="s">
        <v>1326</v>
      </c>
      <c r="I220">
        <v>100</v>
      </c>
      <c r="J220">
        <v>15</v>
      </c>
      <c r="K220">
        <v>10</v>
      </c>
      <c r="L220" s="138" t="s">
        <v>11075</v>
      </c>
      <c r="M220">
        <v>0</v>
      </c>
      <c r="N220" t="s">
        <v>2253</v>
      </c>
      <c r="O220" t="s">
        <v>2415</v>
      </c>
      <c r="P220" t="str">
        <f t="shared" si="9"/>
        <v>"The target is punched with a fiery fist. It may leave the target with a burn."</v>
      </c>
      <c r="Q220" t="str">
        <f t="shared" si="8"/>
        <v>219,FIREPUNCH,Fire Punch,00A,75,FIRE,Physical,100,15,10,00,0,abefj,"The target is punched with a fiery fist. It may leave the target with a burn."</v>
      </c>
    </row>
    <row r="221" spans="1:17" x14ac:dyDescent="0.2">
      <c r="A221">
        <v>220</v>
      </c>
      <c r="C221" t="s">
        <v>3533</v>
      </c>
      <c r="D221" t="s">
        <v>1971</v>
      </c>
      <c r="E221" s="138" t="s">
        <v>11083</v>
      </c>
      <c r="F221">
        <v>80</v>
      </c>
      <c r="G221" t="s">
        <v>177</v>
      </c>
      <c r="H221" t="s">
        <v>1326</v>
      </c>
      <c r="I221">
        <v>100</v>
      </c>
      <c r="J221">
        <v>15</v>
      </c>
      <c r="K221">
        <v>0</v>
      </c>
      <c r="L221" s="138" t="s">
        <v>11075</v>
      </c>
      <c r="M221">
        <v>0</v>
      </c>
      <c r="N221" t="s">
        <v>2062</v>
      </c>
      <c r="O221" t="s">
        <v>3534</v>
      </c>
      <c r="P221" t="str">
        <f t="shared" si="9"/>
        <v>"The user strikes the target with a burning lash. This also lowers the target's Defense."</v>
      </c>
      <c r="Q221" t="str">
        <f t="shared" si="8"/>
        <v>220,FIRELASH,Fire Lash,043,80,FIRE,Physical,100,15,0,00,0,abef,"The user strikes the target with a burning lash. This also lowers the target's Defense."</v>
      </c>
    </row>
    <row r="222" spans="1:17" x14ac:dyDescent="0.2">
      <c r="A222">
        <v>221</v>
      </c>
      <c r="C222" t="s">
        <v>2408</v>
      </c>
      <c r="D222" t="s">
        <v>1628</v>
      </c>
      <c r="E222" s="138" t="s">
        <v>2383</v>
      </c>
      <c r="F222">
        <v>85</v>
      </c>
      <c r="G222" t="s">
        <v>177</v>
      </c>
      <c r="H222" t="s">
        <v>1326</v>
      </c>
      <c r="I222">
        <v>90</v>
      </c>
      <c r="J222">
        <v>10</v>
      </c>
      <c r="K222">
        <v>10</v>
      </c>
      <c r="L222" s="138" t="s">
        <v>11075</v>
      </c>
      <c r="M222">
        <v>0</v>
      </c>
      <c r="N222" t="s">
        <v>2136</v>
      </c>
      <c r="O222" t="s">
        <v>2409</v>
      </c>
      <c r="P222" t="str">
        <f t="shared" si="9"/>
        <v>"The user launches a kick with a high critical-hit ratio. It may also leave the target with a burn."</v>
      </c>
      <c r="Q222" t="str">
        <f t="shared" si="8"/>
        <v>221,BLAZEKICK,Blaze Kick,00A,85,FIRE,Physical,90,10,10,00,0,abefh,"The user launches a kick with a high critical-hit ratio. It may also leave the target with a burn."</v>
      </c>
    </row>
    <row r="223" spans="1:17" x14ac:dyDescent="0.2">
      <c r="A223">
        <v>222</v>
      </c>
      <c r="C223" t="s">
        <v>11205</v>
      </c>
      <c r="D223" t="s">
        <v>11204</v>
      </c>
      <c r="E223" s="138" t="s">
        <v>2383</v>
      </c>
      <c r="F223">
        <v>90</v>
      </c>
      <c r="G223" t="s">
        <v>177</v>
      </c>
      <c r="H223" t="s">
        <v>1326</v>
      </c>
      <c r="I223">
        <v>90</v>
      </c>
      <c r="J223">
        <v>15</v>
      </c>
      <c r="K223">
        <v>10</v>
      </c>
      <c r="L223" s="138" t="s">
        <v>11091</v>
      </c>
      <c r="M223">
        <v>0</v>
      </c>
      <c r="N223" t="s">
        <v>2062</v>
      </c>
      <c r="O223" t="s">
        <v>11203</v>
      </c>
      <c r="P223" t="str">
        <f t="shared" si="9"/>
        <v>"The user surrounds itsef with flames and charges. It may also leave the target with a burn."</v>
      </c>
      <c r="Q223" t="str">
        <f t="shared" si="8"/>
        <v>222,FLAMESON,Flames On,00A,90,FIRE,Physical,90,15,10,01,0,abef,"The user surrounds itsef with flames and charges. It may also leave the target with a burn."</v>
      </c>
    </row>
    <row r="224" spans="1:17" x14ac:dyDescent="0.2">
      <c r="A224">
        <v>223</v>
      </c>
      <c r="C224" t="s">
        <v>2402</v>
      </c>
      <c r="D224" t="s">
        <v>1551</v>
      </c>
      <c r="E224" s="138" t="s">
        <v>2383</v>
      </c>
      <c r="F224">
        <v>100</v>
      </c>
      <c r="G224" t="s">
        <v>177</v>
      </c>
      <c r="H224" t="s">
        <v>1326</v>
      </c>
      <c r="I224">
        <v>95</v>
      </c>
      <c r="J224">
        <v>5</v>
      </c>
      <c r="K224">
        <v>50</v>
      </c>
      <c r="L224" s="138" t="s">
        <v>11075</v>
      </c>
      <c r="M224">
        <v>0</v>
      </c>
      <c r="N224" t="s">
        <v>2396</v>
      </c>
      <c r="O224" t="s">
        <v>2403</v>
      </c>
      <c r="P224" t="str">
        <f t="shared" si="9"/>
        <v>"The target is razed with a mystical fire of great intensity. It may also leave the target with a burn."</v>
      </c>
      <c r="Q224" t="str">
        <f t="shared" si="8"/>
        <v>223,SACREDFIRE,Sacred Fire,00A,100,FIRE,Physical,95,5,50,00,0,befg,"The target is razed with a mystical fire of great intensity. It may also leave the target with a burn."</v>
      </c>
    </row>
    <row r="225" spans="1:17" x14ac:dyDescent="0.2">
      <c r="A225">
        <v>224</v>
      </c>
      <c r="C225" t="s">
        <v>2387</v>
      </c>
      <c r="D225" t="s">
        <v>1723</v>
      </c>
      <c r="E225" s="138" t="s">
        <v>2388</v>
      </c>
      <c r="F225">
        <v>120</v>
      </c>
      <c r="G225" t="s">
        <v>177</v>
      </c>
      <c r="H225" t="s">
        <v>1326</v>
      </c>
      <c r="I225">
        <v>100</v>
      </c>
      <c r="J225">
        <v>15</v>
      </c>
      <c r="K225">
        <v>10</v>
      </c>
      <c r="L225" s="138" t="s">
        <v>11075</v>
      </c>
      <c r="M225">
        <v>0</v>
      </c>
      <c r="N225" t="s">
        <v>2389</v>
      </c>
      <c r="O225" t="s">
        <v>2390</v>
      </c>
      <c r="P225" t="str">
        <f t="shared" si="9"/>
        <v>"The user cloaks itself in fire and charges at the foe. The user also takes damage and may burn the target."</v>
      </c>
      <c r="Q225" t="str">
        <f t="shared" si="8"/>
        <v>224,FLAREBLITZ,Flare Blitz,0FE,120,FIRE,Physical,100,15,10,00,0,abefg,"The user cloaks itself in fire and charges at the foe. The user also takes damage and may burn the target."</v>
      </c>
    </row>
    <row r="226" spans="1:17" x14ac:dyDescent="0.2">
      <c r="A226">
        <v>225</v>
      </c>
      <c r="C226" t="s">
        <v>2372</v>
      </c>
      <c r="D226" t="s">
        <v>1886</v>
      </c>
      <c r="E226" s="138" t="s">
        <v>2373</v>
      </c>
      <c r="F226">
        <v>180</v>
      </c>
      <c r="G226" t="s">
        <v>177</v>
      </c>
      <c r="H226" t="s">
        <v>1326</v>
      </c>
      <c r="I226">
        <v>95</v>
      </c>
      <c r="J226">
        <v>5</v>
      </c>
      <c r="K226">
        <v>0</v>
      </c>
      <c r="L226" s="138" t="s">
        <v>11075</v>
      </c>
      <c r="M226">
        <v>0</v>
      </c>
      <c r="N226" t="s">
        <v>2062</v>
      </c>
      <c r="O226" t="s">
        <v>2374</v>
      </c>
      <c r="P226" t="str">
        <f t="shared" si="9"/>
        <v>"With a fiery forehead, the user hurls itself at the foe. It lowers the user's Defense, Sp. Def, and Speed."</v>
      </c>
      <c r="Q226" t="str">
        <f t="shared" si="8"/>
        <v>225,VCREATE,V-create,03D,180,FIRE,Physical,95,5,0,00,0,abef,"With a fiery forehead, the user hurls itself at the foe. It lowers the user's Defense, Sp. Def, and Speed."</v>
      </c>
    </row>
    <row r="227" spans="1:17" x14ac:dyDescent="0.2">
      <c r="A227">
        <v>226</v>
      </c>
      <c r="C227" t="s">
        <v>2430</v>
      </c>
      <c r="D227" t="s">
        <v>1415</v>
      </c>
      <c r="E227" s="138" t="s">
        <v>2392</v>
      </c>
      <c r="F227">
        <v>35</v>
      </c>
      <c r="G227" t="s">
        <v>177</v>
      </c>
      <c r="H227" t="s">
        <v>1340</v>
      </c>
      <c r="I227">
        <v>85</v>
      </c>
      <c r="J227">
        <v>15</v>
      </c>
      <c r="K227">
        <v>0</v>
      </c>
      <c r="L227" s="138" t="s">
        <v>11075</v>
      </c>
      <c r="M227">
        <v>0</v>
      </c>
      <c r="N227" t="s">
        <v>2073</v>
      </c>
      <c r="O227" t="s">
        <v>2431</v>
      </c>
      <c r="P227" t="str">
        <f t="shared" si="9"/>
        <v>"The target becomes trapped within a fierce vortex of fire that rages for four to five turns."</v>
      </c>
      <c r="Q227" t="str">
        <f t="shared" si="8"/>
        <v>226,FIRESPIN,Fire Spin,0CF,35,FIRE,Special,85,15,0,00,0,bef,"The target becomes trapped within a fierce vortex of fire that rages for four to five turns."</v>
      </c>
    </row>
    <row r="228" spans="1:17" x14ac:dyDescent="0.2">
      <c r="A228">
        <v>227</v>
      </c>
      <c r="C228" t="s">
        <v>2428</v>
      </c>
      <c r="D228" t="s">
        <v>1382</v>
      </c>
      <c r="E228" s="138" t="s">
        <v>2383</v>
      </c>
      <c r="F228">
        <v>40</v>
      </c>
      <c r="G228" t="s">
        <v>177</v>
      </c>
      <c r="H228" t="s">
        <v>1340</v>
      </c>
      <c r="I228">
        <v>100</v>
      </c>
      <c r="J228">
        <v>25</v>
      </c>
      <c r="K228">
        <v>10</v>
      </c>
      <c r="L228" s="138" t="s">
        <v>11075</v>
      </c>
      <c r="M228">
        <v>0</v>
      </c>
      <c r="N228" t="s">
        <v>2073</v>
      </c>
      <c r="O228" t="s">
        <v>2429</v>
      </c>
      <c r="P228" t="str">
        <f t="shared" si="9"/>
        <v>"The target is attacked with small flames. It may also leave the target with a burn."</v>
      </c>
      <c r="Q228" t="str">
        <f t="shared" si="8"/>
        <v>227,EMBER,Ember,00A,40,FIRE,Special,100,25,10,00,0,bef,"The target is attacked with small flames. It may also leave the target with a burn."</v>
      </c>
    </row>
    <row r="229" spans="1:17" x14ac:dyDescent="0.2">
      <c r="A229">
        <v>228</v>
      </c>
      <c r="C229" t="s">
        <v>2432</v>
      </c>
      <c r="D229" t="s">
        <v>1839</v>
      </c>
      <c r="E229" s="138" t="s">
        <v>2433</v>
      </c>
      <c r="F229">
        <v>60</v>
      </c>
      <c r="G229" t="s">
        <v>177</v>
      </c>
      <c r="H229" t="s">
        <v>1340</v>
      </c>
      <c r="I229">
        <v>100</v>
      </c>
      <c r="J229">
        <v>15</v>
      </c>
      <c r="K229">
        <v>0</v>
      </c>
      <c r="L229" s="138" t="s">
        <v>11078</v>
      </c>
      <c r="M229">
        <v>0</v>
      </c>
      <c r="N229" t="s">
        <v>2073</v>
      </c>
      <c r="O229" t="s">
        <v>2434</v>
      </c>
      <c r="P229" t="str">
        <f t="shared" si="9"/>
        <v>"The user attacks the foe with fire. If the target is holding a Berry, it becomes burnt up and unusable."</v>
      </c>
      <c r="Q229" t="str">
        <f t="shared" si="8"/>
        <v>228,INCINERATE,Incinerate,0F5,60,FIRE,Special,100,15,0,04,0,bef,"The user attacks the foe with fire. If the target is holding a Berry, it becomes burnt up and unusable."</v>
      </c>
    </row>
    <row r="230" spans="1:17" x14ac:dyDescent="0.2">
      <c r="A230">
        <v>229</v>
      </c>
      <c r="C230" t="s">
        <v>3437</v>
      </c>
      <c r="D230" t="s">
        <v>1923</v>
      </c>
      <c r="E230" s="138" t="s">
        <v>11118</v>
      </c>
      <c r="F230">
        <v>65</v>
      </c>
      <c r="G230" t="s">
        <v>177</v>
      </c>
      <c r="H230" t="s">
        <v>1340</v>
      </c>
      <c r="I230">
        <v>100</v>
      </c>
      <c r="J230">
        <v>10</v>
      </c>
      <c r="K230">
        <v>0</v>
      </c>
      <c r="L230" s="138" t="s">
        <v>11075</v>
      </c>
      <c r="M230">
        <v>0</v>
      </c>
      <c r="N230" t="s">
        <v>2073</v>
      </c>
      <c r="O230" t="s">
        <v>3438</v>
      </c>
      <c r="P230" t="str">
        <f t="shared" si="9"/>
        <v>"The user attacks by breathing a special, hot fire. This also lowers the target's Sp. Atk stat."</v>
      </c>
      <c r="Q230" t="str">
        <f t="shared" si="8"/>
        <v>229,MYSTICALFIRE,Mystical Fire,045,65,FIRE,Special,100,10,0,00,0,bef,"The user attacks by breathing a special, hot fire. This also lowers the target's Sp. Atk stat."</v>
      </c>
    </row>
    <row r="231" spans="1:17" x14ac:dyDescent="0.2">
      <c r="A231">
        <v>230</v>
      </c>
      <c r="C231" t="s">
        <v>2416</v>
      </c>
      <c r="D231" t="s">
        <v>1810</v>
      </c>
      <c r="E231" s="138" t="s">
        <v>11201</v>
      </c>
      <c r="F231">
        <v>70</v>
      </c>
      <c r="G231" t="s">
        <v>177</v>
      </c>
      <c r="H231" t="s">
        <v>1340</v>
      </c>
      <c r="I231">
        <v>100</v>
      </c>
      <c r="J231">
        <v>15</v>
      </c>
      <c r="K231">
        <v>0</v>
      </c>
      <c r="L231" s="138" t="s">
        <v>11075</v>
      </c>
      <c r="M231">
        <v>0</v>
      </c>
      <c r="N231" t="s">
        <v>2073</v>
      </c>
      <c r="O231" t="s">
        <v>2417</v>
      </c>
      <c r="P231" t="str">
        <f t="shared" si="9"/>
        <v>"The user attacks the foe with a bursting flame. It also damages Pokémon next to the target."</v>
      </c>
      <c r="Q231" t="str">
        <f t="shared" si="8"/>
        <v>230,FLAMEBURST,Flame Burst,074,70,FIRE,Special,100,15,0,00,0,bef,"The user attacks the foe with a bursting flame. It also damages Pokémon next to the target."</v>
      </c>
    </row>
    <row r="232" spans="1:17" x14ac:dyDescent="0.2">
      <c r="A232">
        <v>231</v>
      </c>
      <c r="C232" t="s">
        <v>2410</v>
      </c>
      <c r="D232" t="s">
        <v>1881</v>
      </c>
      <c r="E232" s="138" t="s">
        <v>11202</v>
      </c>
      <c r="F232">
        <v>80</v>
      </c>
      <c r="G232" t="s">
        <v>177</v>
      </c>
      <c r="H232" t="s">
        <v>1340</v>
      </c>
      <c r="I232">
        <v>100</v>
      </c>
      <c r="J232">
        <v>10</v>
      </c>
      <c r="K232">
        <v>50</v>
      </c>
      <c r="L232" s="138" t="s">
        <v>11075</v>
      </c>
      <c r="M232">
        <v>0</v>
      </c>
      <c r="N232" t="s">
        <v>2073</v>
      </c>
      <c r="O232" t="s">
        <v>2411</v>
      </c>
      <c r="P232" t="str">
        <f t="shared" si="9"/>
        <v>"Cloaked in flames, the user dances and flaps its wings. It may also raise the user's Sp. Atk stat."</v>
      </c>
      <c r="Q232" t="str">
        <f t="shared" si="8"/>
        <v>231,FIERYDANCE,Fiery Dance,020,80,FIRE,Special,100,10,50,00,0,bef,"Cloaked in flames, the user dances and flaps its wings. It may also raise the user's Sp. Atk stat."</v>
      </c>
    </row>
    <row r="233" spans="1:17" x14ac:dyDescent="0.2">
      <c r="A233">
        <v>232</v>
      </c>
      <c r="C233" t="s">
        <v>2412</v>
      </c>
      <c r="D233" t="s">
        <v>1765</v>
      </c>
      <c r="E233" s="138" t="s">
        <v>2383</v>
      </c>
      <c r="F233">
        <v>80</v>
      </c>
      <c r="G233" t="s">
        <v>177</v>
      </c>
      <c r="H233" t="s">
        <v>1340</v>
      </c>
      <c r="I233">
        <v>100</v>
      </c>
      <c r="J233">
        <v>15</v>
      </c>
      <c r="K233">
        <v>30</v>
      </c>
      <c r="L233" s="138" t="s">
        <v>11087</v>
      </c>
      <c r="M233">
        <v>0</v>
      </c>
      <c r="N233" t="s">
        <v>2073</v>
      </c>
      <c r="O233" t="s">
        <v>2413</v>
      </c>
      <c r="P233" t="str">
        <f t="shared" si="9"/>
        <v>"An inferno of scarlet flames torches everything around the user. It may leave targets with a burn."</v>
      </c>
      <c r="Q233" t="str">
        <f t="shared" si="8"/>
        <v>232,LAVAPLUME,Lava Plume,00A,80,FIRE,Special,100,15,30,08,0,bef,"An inferno of scarlet flames torches everything around the user. It may leave targets with a burn."</v>
      </c>
    </row>
    <row r="234" spans="1:17" x14ac:dyDescent="0.2">
      <c r="A234">
        <v>233</v>
      </c>
      <c r="C234" t="s">
        <v>2423</v>
      </c>
      <c r="D234" t="s">
        <v>1848</v>
      </c>
      <c r="E234" s="138" t="s">
        <v>8868</v>
      </c>
      <c r="F234">
        <v>80</v>
      </c>
      <c r="G234" t="s">
        <v>177</v>
      </c>
      <c r="H234" t="s">
        <v>1340</v>
      </c>
      <c r="I234">
        <v>100</v>
      </c>
      <c r="J234">
        <v>10</v>
      </c>
      <c r="K234">
        <v>0</v>
      </c>
      <c r="L234" s="138" t="s">
        <v>11075</v>
      </c>
      <c r="M234">
        <v>0</v>
      </c>
      <c r="N234" t="s">
        <v>2073</v>
      </c>
      <c r="O234" t="s">
        <v>2424</v>
      </c>
      <c r="P234" t="str">
        <f t="shared" si="9"/>
        <v>"A column of fire hits opposing Pokémon. When used with its Grass equivalent, it makes a sea of fire."</v>
      </c>
      <c r="Q234" t="str">
        <f t="shared" si="8"/>
        <v>233,FIREPLEDGE,Fire Pledge,107,80,FIRE,Special,100,10,0,00,0,bef,"A column of fire hits opposing Pokémon. When used with its Grass equivalent, it makes a sea of fire."</v>
      </c>
    </row>
    <row r="235" spans="1:17" x14ac:dyDescent="0.2">
      <c r="A235">
        <v>234</v>
      </c>
      <c r="C235" t="s">
        <v>2406</v>
      </c>
      <c r="D235" t="s">
        <v>1383</v>
      </c>
      <c r="E235" s="138" t="s">
        <v>2383</v>
      </c>
      <c r="F235">
        <v>90</v>
      </c>
      <c r="G235" t="s">
        <v>177</v>
      </c>
      <c r="H235" t="s">
        <v>1340</v>
      </c>
      <c r="I235">
        <v>100</v>
      </c>
      <c r="J235">
        <v>15</v>
      </c>
      <c r="K235">
        <v>10</v>
      </c>
      <c r="L235" s="138" t="s">
        <v>11075</v>
      </c>
      <c r="M235">
        <v>0</v>
      </c>
      <c r="N235" t="s">
        <v>2164</v>
      </c>
      <c r="O235" t="s">
        <v>2407</v>
      </c>
      <c r="P235" t="str">
        <f t="shared" si="9"/>
        <v>"The target is scorched with an intense blast of fire. It may also leave the target with a burn."</v>
      </c>
      <c r="Q235" t="str">
        <f t="shared" si="8"/>
        <v>234,FLAMETHROWER,Flamethrower,00A,90,FIRE,Special,100,15,10,00,0,be,"The target is scorched with an intense blast of fire. It may also leave the target with a burn."</v>
      </c>
    </row>
    <row r="236" spans="1:17" x14ac:dyDescent="0.2">
      <c r="A236">
        <v>235</v>
      </c>
      <c r="C236" t="s">
        <v>3582</v>
      </c>
      <c r="D236" t="s">
        <v>1977</v>
      </c>
      <c r="E236" s="138" t="s">
        <v>3583</v>
      </c>
      <c r="F236">
        <v>90</v>
      </c>
      <c r="G236" t="s">
        <v>177</v>
      </c>
      <c r="H236" t="s">
        <v>1340</v>
      </c>
      <c r="I236">
        <v>100</v>
      </c>
      <c r="J236">
        <v>15</v>
      </c>
      <c r="K236">
        <v>0</v>
      </c>
      <c r="L236" s="138" t="s">
        <v>11075</v>
      </c>
      <c r="M236">
        <v>0</v>
      </c>
      <c r="N236" t="s">
        <v>2073</v>
      </c>
      <c r="O236" t="s">
        <v>3584</v>
      </c>
      <c r="P236" t="str">
        <f t="shared" si="9"/>
        <v>"The user attacks the target by dancing very hard. The user's type determines the type of this move."</v>
      </c>
      <c r="Q236" t="str">
        <f t="shared" si="8"/>
        <v>235,REVELATIONDANCE,Revelation Dance,CF25,90,FIRE,Special,100,15,0,00,0,bef,"The user attacks the target by dancing very hard. The user's type determines the type of this move."</v>
      </c>
    </row>
    <row r="237" spans="1:17" x14ac:dyDescent="0.2">
      <c r="A237">
        <v>236</v>
      </c>
      <c r="C237" t="s">
        <v>2398</v>
      </c>
      <c r="D237" t="s">
        <v>1586</v>
      </c>
      <c r="E237" s="138" t="s">
        <v>2383</v>
      </c>
      <c r="F237">
        <v>95</v>
      </c>
      <c r="G237" t="s">
        <v>177</v>
      </c>
      <c r="H237" t="s">
        <v>1340</v>
      </c>
      <c r="I237">
        <v>90</v>
      </c>
      <c r="J237">
        <v>10</v>
      </c>
      <c r="K237">
        <v>10</v>
      </c>
      <c r="L237" s="138" t="s">
        <v>11078</v>
      </c>
      <c r="M237">
        <v>0</v>
      </c>
      <c r="N237" t="s">
        <v>2073</v>
      </c>
      <c r="O237" t="s">
        <v>2399</v>
      </c>
      <c r="P237" t="str">
        <f t="shared" si="9"/>
        <v>"The user attacks by exhaling hot breath on the opposing team. It may also leave targets with a burn."</v>
      </c>
      <c r="Q237" t="str">
        <f t="shared" si="8"/>
        <v>236,HEATWAVE,Heat Wave,00A,95,FIRE,Special,90,10,10,04,0,bef,"The user attacks by exhaling hot breath on the opposing team. It may also leave targets with a burn."</v>
      </c>
    </row>
    <row r="238" spans="1:17" x14ac:dyDescent="0.2">
      <c r="A238">
        <v>237</v>
      </c>
      <c r="C238" t="s">
        <v>2391</v>
      </c>
      <c r="D238" t="s">
        <v>1792</v>
      </c>
      <c r="E238" s="138" t="s">
        <v>2392</v>
      </c>
      <c r="F238">
        <v>100</v>
      </c>
      <c r="G238" t="s">
        <v>177</v>
      </c>
      <c r="H238" t="s">
        <v>1340</v>
      </c>
      <c r="I238">
        <v>75</v>
      </c>
      <c r="J238">
        <v>5</v>
      </c>
      <c r="K238">
        <v>0</v>
      </c>
      <c r="L238" s="138" t="s">
        <v>11075</v>
      </c>
      <c r="M238">
        <v>0</v>
      </c>
      <c r="N238" t="s">
        <v>2073</v>
      </c>
      <c r="O238" t="s">
        <v>2393</v>
      </c>
      <c r="P238" t="str">
        <f t="shared" si="9"/>
        <v>"The target becomes trapped within a maelstrom of fire that rages for four to five turns."</v>
      </c>
      <c r="Q238" t="str">
        <f t="shared" si="8"/>
        <v>237,MAGMASTORM,Magma Storm,0CF,100,FIRE,Special,75,5,0,00,0,bef,"The target becomes trapped within a maelstrom of fire that rages for four to five turns."</v>
      </c>
    </row>
    <row r="239" spans="1:17" x14ac:dyDescent="0.2">
      <c r="A239">
        <v>238</v>
      </c>
      <c r="C239" t="s">
        <v>2394</v>
      </c>
      <c r="D239" t="s">
        <v>1887</v>
      </c>
      <c r="E239" s="138" t="s">
        <v>2395</v>
      </c>
      <c r="F239">
        <v>100</v>
      </c>
      <c r="G239" t="s">
        <v>177</v>
      </c>
      <c r="H239" t="s">
        <v>1340</v>
      </c>
      <c r="I239">
        <v>100</v>
      </c>
      <c r="J239">
        <v>5</v>
      </c>
      <c r="K239">
        <v>0</v>
      </c>
      <c r="L239" s="138" t="s">
        <v>11075</v>
      </c>
      <c r="M239">
        <v>0</v>
      </c>
      <c r="N239" t="s">
        <v>2396</v>
      </c>
      <c r="O239" t="s">
        <v>2397</v>
      </c>
      <c r="P239" t="str">
        <f t="shared" si="9"/>
        <v>"The user brings down a giant flame. It does more damage if influenced by an enormous thunderbolt."</v>
      </c>
      <c r="Q239" t="str">
        <f t="shared" si="8"/>
        <v>238,FUSIONFLARE,Fusion Flare,07A,100,FIRE,Special,100,5,0,00,0,befg,"The user brings down a giant flame. It does more damage if influenced by an enormous thunderbolt."</v>
      </c>
    </row>
    <row r="240" spans="1:17" x14ac:dyDescent="0.2">
      <c r="A240">
        <v>239</v>
      </c>
      <c r="C240" t="s">
        <v>2400</v>
      </c>
      <c r="D240" t="s">
        <v>1846</v>
      </c>
      <c r="E240" s="138" t="s">
        <v>2383</v>
      </c>
      <c r="F240">
        <v>100</v>
      </c>
      <c r="G240" t="s">
        <v>177</v>
      </c>
      <c r="H240" t="s">
        <v>1340</v>
      </c>
      <c r="I240">
        <v>50</v>
      </c>
      <c r="J240">
        <v>5</v>
      </c>
      <c r="K240">
        <v>100</v>
      </c>
      <c r="L240" s="138" t="s">
        <v>11075</v>
      </c>
      <c r="M240">
        <v>0</v>
      </c>
      <c r="N240" t="s">
        <v>2073</v>
      </c>
      <c r="O240" t="s">
        <v>2401</v>
      </c>
      <c r="P240" t="str">
        <f t="shared" si="9"/>
        <v>"The user attacks by engulfing the target in an intense fire. It leaves the target with a burn."</v>
      </c>
      <c r="Q240" t="str">
        <f t="shared" si="8"/>
        <v>239,INFERNO,Inferno,00A,100,FIRE,Special,50,5,100,00,0,bef,"The user attacks by engulfing the target in an intense fire. It leaves the target with a burn."</v>
      </c>
    </row>
    <row r="241" spans="1:17" x14ac:dyDescent="0.2">
      <c r="A241">
        <v>240</v>
      </c>
      <c r="C241" t="s">
        <v>2404</v>
      </c>
      <c r="D241" t="s">
        <v>1874</v>
      </c>
      <c r="E241" s="138" t="s">
        <v>2383</v>
      </c>
      <c r="F241">
        <v>100</v>
      </c>
      <c r="G241" t="s">
        <v>177</v>
      </c>
      <c r="H241" t="s">
        <v>1340</v>
      </c>
      <c r="I241">
        <v>100</v>
      </c>
      <c r="J241">
        <v>5</v>
      </c>
      <c r="K241">
        <v>30</v>
      </c>
      <c r="L241" s="138" t="s">
        <v>11087</v>
      </c>
      <c r="M241">
        <v>0</v>
      </c>
      <c r="N241" t="s">
        <v>2241</v>
      </c>
      <c r="O241" t="s">
        <v>2405</v>
      </c>
      <c r="P241" t="str">
        <f t="shared" si="9"/>
        <v>"An inferno of scarlet flames torches everything around the user. It may leave the foe with a burn."</v>
      </c>
      <c r="Q241" t="str">
        <f t="shared" si="8"/>
        <v>240,SEARINGSHOT,Searing Shot,00A,100,FIRE,Special,100,5,30,08,0,befn,"An inferno of scarlet flames torches everything around the user. It may leave the foe with a burn."</v>
      </c>
    </row>
    <row r="242" spans="1:17" x14ac:dyDescent="0.2">
      <c r="A242">
        <v>241</v>
      </c>
      <c r="C242" t="s">
        <v>2385</v>
      </c>
      <c r="D242" t="s">
        <v>1458</v>
      </c>
      <c r="E242" s="138" t="s">
        <v>2383</v>
      </c>
      <c r="F242">
        <v>110</v>
      </c>
      <c r="G242" t="s">
        <v>177</v>
      </c>
      <c r="H242" t="s">
        <v>1340</v>
      </c>
      <c r="I242">
        <v>85</v>
      </c>
      <c r="J242">
        <v>5</v>
      </c>
      <c r="K242">
        <v>10</v>
      </c>
      <c r="L242" s="138" t="s">
        <v>11075</v>
      </c>
      <c r="M242">
        <v>0</v>
      </c>
      <c r="N242" t="s">
        <v>2073</v>
      </c>
      <c r="O242" t="s">
        <v>2386</v>
      </c>
      <c r="P242" t="str">
        <f t="shared" si="9"/>
        <v>"The foe is attacked with an intense blast of all-consuming fire. It may also leave the target with a burn."</v>
      </c>
      <c r="Q242" t="str">
        <f t="shared" ref="Q242:Q305" si="10">+A242&amp;","&amp;C242&amp;","&amp;D242&amp;","&amp;E242&amp;","&amp;F242&amp;","&amp;G242&amp;","&amp;H242&amp;","&amp;I242&amp;","&amp;J242&amp;","&amp;K242&amp;","&amp;L242&amp;","&amp;M242&amp;","&amp;N242&amp;","&amp;P242</f>
        <v>241,FIREBLAST,Fire Blast,00A,110,FIRE,Special,85,5,10,00,0,bef,"The foe is attacked with an intense blast of all-consuming fire. It may also leave the target with a burn."</v>
      </c>
    </row>
    <row r="243" spans="1:17" x14ac:dyDescent="0.2">
      <c r="A243">
        <v>242</v>
      </c>
      <c r="C243" t="s">
        <v>2380</v>
      </c>
      <c r="D243" t="s">
        <v>1644</v>
      </c>
      <c r="E243" s="138" t="s">
        <v>2204</v>
      </c>
      <c r="F243">
        <v>130</v>
      </c>
      <c r="G243" t="s">
        <v>177</v>
      </c>
      <c r="H243" t="s">
        <v>1340</v>
      </c>
      <c r="I243">
        <v>90</v>
      </c>
      <c r="J243">
        <v>5</v>
      </c>
      <c r="K243">
        <v>0</v>
      </c>
      <c r="L243" s="138" t="s">
        <v>11075</v>
      </c>
      <c r="M243">
        <v>0</v>
      </c>
      <c r="N243" t="s">
        <v>2073</v>
      </c>
      <c r="O243" t="s">
        <v>2381</v>
      </c>
      <c r="P243" t="str">
        <f t="shared" si="9"/>
        <v>"The user attacks the target at full power. The attack's recoil sharply reduces the user's Sp. Atk stat."</v>
      </c>
      <c r="Q243" t="str">
        <f t="shared" si="10"/>
        <v>242,OVERHEAT,Overheat,03F,130,FIRE,Special,90,5,0,00,0,bef,"The user attacks the target at full power. The attack's recoil sharply reduces the user's Sp. Atk stat."</v>
      </c>
    </row>
    <row r="244" spans="1:17" x14ac:dyDescent="0.2">
      <c r="A244">
        <v>243</v>
      </c>
      <c r="C244" t="s">
        <v>2382</v>
      </c>
      <c r="D244" t="s">
        <v>1880</v>
      </c>
      <c r="E244" s="138" t="s">
        <v>2383</v>
      </c>
      <c r="F244">
        <v>130</v>
      </c>
      <c r="G244" t="s">
        <v>177</v>
      </c>
      <c r="H244" t="s">
        <v>1340</v>
      </c>
      <c r="I244">
        <v>85</v>
      </c>
      <c r="J244">
        <v>5</v>
      </c>
      <c r="K244">
        <v>20</v>
      </c>
      <c r="L244" s="138" t="s">
        <v>11075</v>
      </c>
      <c r="M244">
        <v>0</v>
      </c>
      <c r="N244" t="s">
        <v>2073</v>
      </c>
      <c r="O244" t="s">
        <v>2384</v>
      </c>
      <c r="P244" t="str">
        <f t="shared" si="9"/>
        <v>"The user attacks by engulfing the foe in a beautiful, yet intense, blue flame. It may also burn the foe."</v>
      </c>
      <c r="Q244" t="str">
        <f t="shared" si="10"/>
        <v>243,BLUEFLARE,Blue Flare,00A,130,FIRE,Special,85,5,20,00,0,bef,"The user attacks by engulfing the foe in a beautiful, yet intense, blue flame. It may also burn the foe."</v>
      </c>
    </row>
    <row r="245" spans="1:17" x14ac:dyDescent="0.2">
      <c r="A245">
        <v>244</v>
      </c>
      <c r="C245" t="s">
        <v>3520</v>
      </c>
      <c r="D245" t="s">
        <v>1973</v>
      </c>
      <c r="E245" s="138" t="s">
        <v>3521</v>
      </c>
      <c r="F245">
        <v>130</v>
      </c>
      <c r="G245" t="s">
        <v>177</v>
      </c>
      <c r="H245" t="s">
        <v>1340</v>
      </c>
      <c r="I245">
        <v>100</v>
      </c>
      <c r="J245">
        <v>5</v>
      </c>
      <c r="K245">
        <v>0</v>
      </c>
      <c r="L245" s="138" t="s">
        <v>11075</v>
      </c>
      <c r="M245">
        <v>0</v>
      </c>
      <c r="N245" t="s">
        <v>2073</v>
      </c>
      <c r="O245" t="s">
        <v>3522</v>
      </c>
      <c r="P245" t="str">
        <f t="shared" si="9"/>
        <v>"To inflict massive damage, the user burns itself out."</v>
      </c>
      <c r="Q245" t="str">
        <f t="shared" si="10"/>
        <v>244,BURNUP,Burn Up,CF17,130,FIRE,Special,100,5,0,00,0,bef,"To inflict massive damage, the user burns itself out."</v>
      </c>
    </row>
    <row r="246" spans="1:17" x14ac:dyDescent="0.2">
      <c r="A246">
        <v>245</v>
      </c>
      <c r="C246" t="s">
        <v>2375</v>
      </c>
      <c r="D246" t="s">
        <v>1636</v>
      </c>
      <c r="E246" s="138" t="s">
        <v>2201</v>
      </c>
      <c r="F246">
        <v>150</v>
      </c>
      <c r="G246" t="s">
        <v>177</v>
      </c>
      <c r="H246" t="s">
        <v>1340</v>
      </c>
      <c r="I246">
        <v>90</v>
      </c>
      <c r="J246">
        <v>5</v>
      </c>
      <c r="K246">
        <v>0</v>
      </c>
      <c r="L246" s="138" t="s">
        <v>11075</v>
      </c>
      <c r="M246">
        <v>0</v>
      </c>
      <c r="N246" t="s">
        <v>2073</v>
      </c>
      <c r="O246" t="s">
        <v>2376</v>
      </c>
      <c r="P246" t="str">
        <f t="shared" si="9"/>
        <v>"The target is razed by a fiery explosion. The user must rest on the next turn, however."</v>
      </c>
      <c r="Q246" t="str">
        <f t="shared" si="10"/>
        <v>245,BLASTBURN,Blast Burn,0C2,150,FIRE,Special,90,5,0,00,0,bef,"The target is razed by a fiery explosion. The user must rest on the next turn, however."</v>
      </c>
    </row>
    <row r="247" spans="1:17" x14ac:dyDescent="0.2">
      <c r="A247">
        <v>246</v>
      </c>
      <c r="C247" t="s">
        <v>2377</v>
      </c>
      <c r="D247" t="s">
        <v>1613</v>
      </c>
      <c r="E247" s="138" t="s">
        <v>2378</v>
      </c>
      <c r="F247">
        <v>150</v>
      </c>
      <c r="G247" t="s">
        <v>177</v>
      </c>
      <c r="H247" t="s">
        <v>1340</v>
      </c>
      <c r="I247">
        <v>100</v>
      </c>
      <c r="J247">
        <v>5</v>
      </c>
      <c r="K247">
        <v>0</v>
      </c>
      <c r="L247" s="138" t="s">
        <v>11078</v>
      </c>
      <c r="M247">
        <v>0</v>
      </c>
      <c r="N247" t="s">
        <v>2073</v>
      </c>
      <c r="O247" t="s">
        <v>2379</v>
      </c>
      <c r="P247" t="str">
        <f t="shared" si="9"/>
        <v>"The user attacks in an explosive fury. The lower the user's HP, the less powerful this attack becomes."</v>
      </c>
      <c r="Q247" t="str">
        <f t="shared" si="10"/>
        <v>246,ERUPTION,Eruption,08B,150,FIRE,Special,100,5,0,04,0,bef,"The user attacks in an explosive fury. The lower the user's HP, the less powerful this attack becomes."</v>
      </c>
    </row>
    <row r="248" spans="1:17" x14ac:dyDescent="0.2">
      <c r="A248">
        <v>247</v>
      </c>
      <c r="C248" t="s">
        <v>3587</v>
      </c>
      <c r="D248" t="s">
        <v>1986</v>
      </c>
      <c r="E248" s="138" t="s">
        <v>3588</v>
      </c>
      <c r="F248">
        <v>150</v>
      </c>
      <c r="G248" t="s">
        <v>177</v>
      </c>
      <c r="H248" t="s">
        <v>1340</v>
      </c>
      <c r="I248">
        <v>100</v>
      </c>
      <c r="J248">
        <v>5</v>
      </c>
      <c r="K248">
        <v>0</v>
      </c>
      <c r="L248" s="138" t="s">
        <v>11075</v>
      </c>
      <c r="M248">
        <v>-3</v>
      </c>
      <c r="N248" t="s">
        <v>2863</v>
      </c>
      <c r="O248" t="s">
        <v>3589</v>
      </c>
      <c r="P248" t="str">
        <f t="shared" si="9"/>
        <v>"The user prepares a trap the first turn. The second turn, it will release its prey and attack."</v>
      </c>
      <c r="Q248" t="str">
        <f t="shared" si="10"/>
        <v>247,SHELLTRAP,Shell Trap,CF4,150,FIRE,Special,100,5,0,00,-3,bf,"The user prepares a trap the first turn. The second turn, it will release its prey and attack."</v>
      </c>
    </row>
    <row r="249" spans="1:17" x14ac:dyDescent="0.2">
      <c r="A249">
        <v>248</v>
      </c>
      <c r="C249" t="s">
        <v>3642</v>
      </c>
      <c r="D249" t="s">
        <v>2001</v>
      </c>
      <c r="E249" s="138" t="s">
        <v>3242</v>
      </c>
      <c r="F249">
        <v>150</v>
      </c>
      <c r="G249" t="s">
        <v>177</v>
      </c>
      <c r="H249" t="s">
        <v>1340</v>
      </c>
      <c r="I249">
        <v>100</v>
      </c>
      <c r="J249">
        <v>5</v>
      </c>
      <c r="K249">
        <v>0</v>
      </c>
      <c r="L249" s="138" t="s">
        <v>11075</v>
      </c>
      <c r="M249">
        <v>0</v>
      </c>
      <c r="N249" t="s">
        <v>2073</v>
      </c>
      <c r="O249" t="s">
        <v>3643</v>
      </c>
      <c r="P249" t="str">
        <f t="shared" si="9"/>
        <v>"The user attacks everything around it by causing its own head to explode. This also damages the user."</v>
      </c>
      <c r="Q249" t="str">
        <f t="shared" si="10"/>
        <v>248,MINDBLOWN,Mind Blown,0FC,150,FIRE,Special,100,5,0,00,0,bef,"The user attacks everything around it by causing its own head to explode. This also damages the user."</v>
      </c>
    </row>
    <row r="250" spans="1:17" x14ac:dyDescent="0.2">
      <c r="A250">
        <v>249</v>
      </c>
      <c r="C250" t="s">
        <v>2438</v>
      </c>
      <c r="D250" t="s">
        <v>1570</v>
      </c>
      <c r="E250" s="138" t="s">
        <v>2439</v>
      </c>
      <c r="F250">
        <v>0</v>
      </c>
      <c r="G250" t="s">
        <v>177</v>
      </c>
      <c r="H250" t="s">
        <v>1342</v>
      </c>
      <c r="I250">
        <v>0</v>
      </c>
      <c r="J250">
        <v>5</v>
      </c>
      <c r="K250">
        <v>0</v>
      </c>
      <c r="L250" s="138" t="s">
        <v>8781</v>
      </c>
      <c r="M250">
        <v>0</v>
      </c>
      <c r="O250" t="s">
        <v>2440</v>
      </c>
      <c r="P250" t="str">
        <f t="shared" si="9"/>
        <v>"The user intensifies the sun for five turns, powering up Fire-type moves."</v>
      </c>
      <c r="Q250" t="str">
        <f t="shared" si="10"/>
        <v>249,SUNNYDAY,Sunny Day,0FF,0,FIRE,Status,0,5,0,20,0,,"The user intensifies the sun for five turns, powering up Fire-type moves."</v>
      </c>
    </row>
    <row r="251" spans="1:17" x14ac:dyDescent="0.2">
      <c r="A251">
        <v>250</v>
      </c>
      <c r="C251" t="s">
        <v>2441</v>
      </c>
      <c r="D251" t="s">
        <v>1590</v>
      </c>
      <c r="E251" s="138" t="s">
        <v>2383</v>
      </c>
      <c r="F251">
        <v>0</v>
      </c>
      <c r="G251" t="s">
        <v>177</v>
      </c>
      <c r="H251" t="s">
        <v>1342</v>
      </c>
      <c r="I251">
        <v>85</v>
      </c>
      <c r="J251">
        <v>15</v>
      </c>
      <c r="K251">
        <v>0</v>
      </c>
      <c r="L251" s="138" t="s">
        <v>11075</v>
      </c>
      <c r="M251">
        <v>0</v>
      </c>
      <c r="N251" t="s">
        <v>2115</v>
      </c>
      <c r="O251" t="s">
        <v>2442</v>
      </c>
      <c r="P251" t="str">
        <f t="shared" si="9"/>
        <v>"The user shoots a sinister, bluish-white flame at the target to inflict a burn."</v>
      </c>
      <c r="Q251" t="str">
        <f t="shared" si="10"/>
        <v>250,WILLOWISP,Will-O-Wisp,00A,0,FIRE,Status,85,15,0,00,0,bce,"The user shoots a sinister, bluish-white flame at the target to inflict a burn."</v>
      </c>
    </row>
    <row r="252" spans="1:17" x14ac:dyDescent="0.2">
      <c r="A252">
        <v>251</v>
      </c>
      <c r="C252" t="s">
        <v>2482</v>
      </c>
      <c r="D252" t="s">
        <v>1395</v>
      </c>
      <c r="E252" s="138" t="s">
        <v>11077</v>
      </c>
      <c r="F252">
        <v>35</v>
      </c>
      <c r="G252" t="s">
        <v>184</v>
      </c>
      <c r="H252" t="s">
        <v>1326</v>
      </c>
      <c r="I252">
        <v>100</v>
      </c>
      <c r="J252">
        <v>35</v>
      </c>
      <c r="K252">
        <v>0</v>
      </c>
      <c r="L252" s="138" t="s">
        <v>11075</v>
      </c>
      <c r="M252">
        <v>0</v>
      </c>
      <c r="N252" t="s">
        <v>2062</v>
      </c>
      <c r="O252" t="s">
        <v>2483</v>
      </c>
      <c r="P252" t="str">
        <f t="shared" si="9"/>
        <v>"The target is jabbed with a sharply pointed beak or horn."</v>
      </c>
      <c r="Q252" t="str">
        <f t="shared" si="10"/>
        <v>251,PECK,Peck,000,35,FLYING,Physical,100,35,0,00,0,abef,"The target is jabbed with a sharply pointed beak or horn."</v>
      </c>
    </row>
    <row r="253" spans="1:17" x14ac:dyDescent="0.2">
      <c r="A253">
        <v>252</v>
      </c>
      <c r="C253" t="s">
        <v>2475</v>
      </c>
      <c r="D253" t="s">
        <v>1841</v>
      </c>
      <c r="E253" s="138" t="s">
        <v>11195</v>
      </c>
      <c r="F253">
        <v>55</v>
      </c>
      <c r="G253" t="s">
        <v>184</v>
      </c>
      <c r="H253" t="s">
        <v>1326</v>
      </c>
      <c r="I253">
        <v>100</v>
      </c>
      <c r="J253">
        <v>15</v>
      </c>
      <c r="K253">
        <v>0</v>
      </c>
      <c r="L253" s="138" t="s">
        <v>11075</v>
      </c>
      <c r="M253">
        <v>0</v>
      </c>
      <c r="N253" t="s">
        <v>2062</v>
      </c>
      <c r="O253" t="s">
        <v>2476</v>
      </c>
      <c r="P253" t="str">
        <f t="shared" si="9"/>
        <v>"The user nimbly strikes the foe. This attack does more damage if the user is not holding an item."</v>
      </c>
      <c r="Q253" t="str">
        <f t="shared" si="10"/>
        <v>252,ACROBATICS,Acrobatics,086,55,FLYING,Physical,100,15,0,00,0,abef,"The user nimbly strikes the foe. This attack does more damage if the user is not holding an item."</v>
      </c>
    </row>
    <row r="254" spans="1:17" x14ac:dyDescent="0.2">
      <c r="A254">
        <v>253</v>
      </c>
      <c r="C254" t="s">
        <v>2463</v>
      </c>
      <c r="D254" t="s">
        <v>1661</v>
      </c>
      <c r="E254" s="138" t="s">
        <v>2143</v>
      </c>
      <c r="F254">
        <v>60</v>
      </c>
      <c r="G254" t="s">
        <v>184</v>
      </c>
      <c r="H254" t="s">
        <v>1326</v>
      </c>
      <c r="I254">
        <v>0</v>
      </c>
      <c r="J254">
        <v>20</v>
      </c>
      <c r="K254">
        <v>0</v>
      </c>
      <c r="L254" s="138" t="s">
        <v>11075</v>
      </c>
      <c r="M254">
        <v>0</v>
      </c>
      <c r="N254" t="s">
        <v>2062</v>
      </c>
      <c r="O254" t="s">
        <v>2464</v>
      </c>
      <c r="P254" t="str">
        <f t="shared" si="9"/>
        <v>"The user confounds the foe with speed, then slashes. The attack lands without fail."</v>
      </c>
      <c r="Q254" t="str">
        <f t="shared" si="10"/>
        <v>253,AERIALACE,Aerial Ace,0A5,60,FLYING,Physical,0,20,0,00,0,abef,"The user confounds the foe with speed, then slashes. The attack lands without fail."</v>
      </c>
    </row>
    <row r="255" spans="1:17" x14ac:dyDescent="0.2">
      <c r="A255">
        <v>254</v>
      </c>
      <c r="C255" t="s">
        <v>2468</v>
      </c>
      <c r="D255" t="s">
        <v>1694</v>
      </c>
      <c r="E255" s="138" t="s">
        <v>2082</v>
      </c>
      <c r="F255">
        <v>60</v>
      </c>
      <c r="G255" t="s">
        <v>184</v>
      </c>
      <c r="H255" t="s">
        <v>1326</v>
      </c>
      <c r="I255">
        <v>100</v>
      </c>
      <c r="J255">
        <v>20</v>
      </c>
      <c r="K255">
        <v>0</v>
      </c>
      <c r="L255" s="138" t="s">
        <v>11075</v>
      </c>
      <c r="M255">
        <v>0</v>
      </c>
      <c r="N255" t="s">
        <v>2062</v>
      </c>
      <c r="O255" t="s">
        <v>2469</v>
      </c>
      <c r="P255" t="str">
        <f t="shared" si="9"/>
        <v>"The user pecks the target. If the target is holding a Berry, the user eats it and gains its effect."</v>
      </c>
      <c r="Q255" t="str">
        <f t="shared" si="10"/>
        <v>254,PLUCK,Pluck,0F4,60,FLYING,Physical,100,20,0,00,0,abef,"The user pecks the target. If the target is holding a Berry, the user eats it and gains its effect."</v>
      </c>
    </row>
    <row r="256" spans="1:17" x14ac:dyDescent="0.2">
      <c r="A256">
        <v>255</v>
      </c>
      <c r="C256" t="s">
        <v>2470</v>
      </c>
      <c r="D256" t="s">
        <v>1836</v>
      </c>
      <c r="E256" s="138" t="s">
        <v>2471</v>
      </c>
      <c r="F256">
        <v>60</v>
      </c>
      <c r="G256" t="s">
        <v>184</v>
      </c>
      <c r="H256" t="s">
        <v>1326</v>
      </c>
      <c r="I256">
        <v>100</v>
      </c>
      <c r="J256">
        <v>10</v>
      </c>
      <c r="K256">
        <v>0</v>
      </c>
      <c r="L256" s="138" t="s">
        <v>11075</v>
      </c>
      <c r="M256">
        <v>0</v>
      </c>
      <c r="N256" t="s">
        <v>2062</v>
      </c>
      <c r="O256" t="s">
        <v>2472</v>
      </c>
      <c r="P256" t="str">
        <f t="shared" si="9"/>
        <v>"The user takes the foe into the sky, then drops it on the next turn. The foe cannot attack while airborne."</v>
      </c>
      <c r="Q256" t="str">
        <f t="shared" si="10"/>
        <v>255,SKYDROP,Sky Drop,0CE,60,FLYING,Physical,100,10,0,00,0,abef,"The user takes the foe into the sky, then drops it on the next turn. The foe cannot attack while airborne."</v>
      </c>
    </row>
    <row r="257" spans="1:17" x14ac:dyDescent="0.2">
      <c r="A257">
        <v>256</v>
      </c>
      <c r="C257" t="s">
        <v>2473</v>
      </c>
      <c r="D257" t="s">
        <v>1345</v>
      </c>
      <c r="E257" s="138" t="s">
        <v>11077</v>
      </c>
      <c r="F257">
        <v>60</v>
      </c>
      <c r="G257" t="s">
        <v>184</v>
      </c>
      <c r="H257" t="s">
        <v>1326</v>
      </c>
      <c r="I257">
        <v>100</v>
      </c>
      <c r="J257">
        <v>35</v>
      </c>
      <c r="K257">
        <v>0</v>
      </c>
      <c r="L257" s="138" t="s">
        <v>11075</v>
      </c>
      <c r="M257">
        <v>0</v>
      </c>
      <c r="N257" t="s">
        <v>2062</v>
      </c>
      <c r="O257" t="s">
        <v>2474</v>
      </c>
      <c r="P257" t="str">
        <f t="shared" si="9"/>
        <v>"The target is struck with large, imposing wings spread wide to inflict damage."</v>
      </c>
      <c r="Q257" t="str">
        <f t="shared" si="10"/>
        <v>256,WINGATTACK,Wing Attack,000,60,FLYING,Physical,100,35,0,00,0,abef,"The target is struck with large, imposing wings spread wide to inflict damage."</v>
      </c>
    </row>
    <row r="258" spans="1:17" x14ac:dyDescent="0.2">
      <c r="A258">
        <v>257</v>
      </c>
      <c r="C258" t="s">
        <v>2456</v>
      </c>
      <c r="D258" t="s">
        <v>1669</v>
      </c>
      <c r="E258" s="138" t="s">
        <v>2457</v>
      </c>
      <c r="F258">
        <v>85</v>
      </c>
      <c r="G258" t="s">
        <v>184</v>
      </c>
      <c r="H258" t="s">
        <v>1326</v>
      </c>
      <c r="I258">
        <v>85</v>
      </c>
      <c r="J258">
        <v>5</v>
      </c>
      <c r="K258">
        <v>30</v>
      </c>
      <c r="L258" s="138" t="s">
        <v>11075</v>
      </c>
      <c r="M258">
        <v>0</v>
      </c>
      <c r="N258" t="s">
        <v>2062</v>
      </c>
      <c r="O258" t="s">
        <v>2458</v>
      </c>
      <c r="P258" t="str">
        <f t="shared" si="9"/>
        <v>"The user bounces up high, then drops on the foe on the second turn. It may also paralyze the foe."</v>
      </c>
      <c r="Q258" t="str">
        <f t="shared" si="10"/>
        <v>257,BOUNCE,Bounce,0CC,85,FLYING,Physical,85,5,30,00,0,abef,"The user bounces up high, then drops on the foe on the second turn. It may also paralyze the foe."</v>
      </c>
    </row>
    <row r="259" spans="1:17" x14ac:dyDescent="0.2">
      <c r="A259">
        <v>258</v>
      </c>
      <c r="C259" t="s">
        <v>167</v>
      </c>
      <c r="D259" t="s">
        <v>1347</v>
      </c>
      <c r="E259" s="138" t="s">
        <v>2454</v>
      </c>
      <c r="F259">
        <v>90</v>
      </c>
      <c r="G259" t="s">
        <v>184</v>
      </c>
      <c r="H259" t="s">
        <v>1326</v>
      </c>
      <c r="I259">
        <v>95</v>
      </c>
      <c r="J259">
        <v>15</v>
      </c>
      <c r="K259">
        <v>0</v>
      </c>
      <c r="L259" s="138" t="s">
        <v>11075</v>
      </c>
      <c r="M259">
        <v>0</v>
      </c>
      <c r="N259" t="s">
        <v>2062</v>
      </c>
      <c r="O259" t="s">
        <v>2455</v>
      </c>
      <c r="P259" t="str">
        <f t="shared" si="9"/>
        <v>"The user soars, then strikes on the second turn. It can also be used for flying to any familiar town."</v>
      </c>
      <c r="Q259" t="str">
        <f t="shared" si="10"/>
        <v>258,FLY,Fly,0C9,90,FLYING,Physical,95,15,0,00,0,abef,"The user soars, then strikes on the second turn. It can also be used for flying to any familiar town."</v>
      </c>
    </row>
    <row r="260" spans="1:17" x14ac:dyDescent="0.2">
      <c r="A260">
        <v>259</v>
      </c>
      <c r="C260" t="s">
        <v>2459</v>
      </c>
      <c r="D260" t="s">
        <v>1396</v>
      </c>
      <c r="E260" s="138" t="s">
        <v>11077</v>
      </c>
      <c r="F260">
        <v>90</v>
      </c>
      <c r="G260" t="s">
        <v>184</v>
      </c>
      <c r="H260" t="s">
        <v>1326</v>
      </c>
      <c r="I260">
        <v>100</v>
      </c>
      <c r="J260">
        <v>20</v>
      </c>
      <c r="K260">
        <v>0</v>
      </c>
      <c r="L260" s="138" t="s">
        <v>11075</v>
      </c>
      <c r="M260">
        <v>0</v>
      </c>
      <c r="N260" t="s">
        <v>2062</v>
      </c>
      <c r="O260" t="s">
        <v>2460</v>
      </c>
      <c r="P260" t="str">
        <f t="shared" si="9"/>
        <v>"A corkscrewing attack with the sharp beak acting as a drill."</v>
      </c>
      <c r="Q260" t="str">
        <f t="shared" si="10"/>
        <v>259,DRILLPECK,Drill Peck,000,90,FLYING,Physical,100,20,0,00,0,abef,"A corkscrewing attack with the sharp beak acting as a drill."</v>
      </c>
    </row>
    <row r="261" spans="1:17" x14ac:dyDescent="0.2">
      <c r="A261">
        <v>260</v>
      </c>
      <c r="C261" t="s">
        <v>3514</v>
      </c>
      <c r="D261" t="s">
        <v>1981</v>
      </c>
      <c r="E261" s="138" t="s">
        <v>3515</v>
      </c>
      <c r="F261">
        <v>100</v>
      </c>
      <c r="G261" t="s">
        <v>184</v>
      </c>
      <c r="H261" t="s">
        <v>1326</v>
      </c>
      <c r="I261">
        <v>100</v>
      </c>
      <c r="J261">
        <v>15</v>
      </c>
      <c r="K261">
        <v>20</v>
      </c>
      <c r="L261" s="138" t="s">
        <v>11075</v>
      </c>
      <c r="M261">
        <v>-3</v>
      </c>
      <c r="N261" t="s">
        <v>3516</v>
      </c>
      <c r="O261" t="s">
        <v>3517</v>
      </c>
      <c r="P261" t="str">
        <f t="shared" si="9"/>
        <v>"The user first heat up its beak, and then it attacks the target."</v>
      </c>
      <c r="Q261" t="str">
        <f t="shared" si="10"/>
        <v>260,BEAKBLAST,Beak Blast,CF20,100,FLYING,Physical,100,15,20,00,-3,abfg,"The user first heat up its beak, and then it attacks the target."</v>
      </c>
    </row>
    <row r="262" spans="1:17" x14ac:dyDescent="0.2">
      <c r="A262">
        <v>261</v>
      </c>
      <c r="C262" t="s">
        <v>2447</v>
      </c>
      <c r="D262" t="s">
        <v>1742</v>
      </c>
      <c r="E262" s="138" t="s">
        <v>2448</v>
      </c>
      <c r="F262">
        <v>120</v>
      </c>
      <c r="G262" t="s">
        <v>184</v>
      </c>
      <c r="H262" t="s">
        <v>1326</v>
      </c>
      <c r="I262">
        <v>100</v>
      </c>
      <c r="J262">
        <v>15</v>
      </c>
      <c r="K262">
        <v>0</v>
      </c>
      <c r="L262" s="138" t="s">
        <v>11075</v>
      </c>
      <c r="M262">
        <v>0</v>
      </c>
      <c r="N262" t="s">
        <v>2062</v>
      </c>
      <c r="O262" t="s">
        <v>2449</v>
      </c>
      <c r="P262" t="str">
        <f t="shared" si="9"/>
        <v>"The user tucks in its wings and charges from a low altitude. The user also takes serious damage."</v>
      </c>
      <c r="Q262" t="str">
        <f t="shared" si="10"/>
        <v>261,BRAVEBIRD,Brave Bird,0FB,120,FLYING,Physical,100,15,0,00,0,abef,"The user tucks in its wings and charges from a low altitude. The user also takes serious damage."</v>
      </c>
    </row>
    <row r="263" spans="1:17" x14ac:dyDescent="0.2">
      <c r="A263">
        <v>262</v>
      </c>
      <c r="C263" t="s">
        <v>2443</v>
      </c>
      <c r="D263" t="s">
        <v>1475</v>
      </c>
      <c r="E263" s="138" t="s">
        <v>2444</v>
      </c>
      <c r="F263">
        <v>140</v>
      </c>
      <c r="G263" t="s">
        <v>184</v>
      </c>
      <c r="H263" t="s">
        <v>1326</v>
      </c>
      <c r="I263">
        <v>90</v>
      </c>
      <c r="J263">
        <v>5</v>
      </c>
      <c r="K263">
        <v>30</v>
      </c>
      <c r="L263" s="138" t="s">
        <v>11075</v>
      </c>
      <c r="M263">
        <v>0</v>
      </c>
      <c r="N263" t="s">
        <v>2445</v>
      </c>
      <c r="O263" t="s">
        <v>2446</v>
      </c>
      <c r="P263" t="str">
        <f t="shared" si="9"/>
        <v>"A second-turn attack move where critical hits land more easily. It may also make the target flinch."</v>
      </c>
      <c r="Q263" t="str">
        <f t="shared" si="10"/>
        <v>262,SKYATTACK,Sky Attack,0C7,140,FLYING,Physical,90,5,30,00,0,beh,"A second-turn attack move where critical hits land more easily. It may also make the target flinch."</v>
      </c>
    </row>
    <row r="264" spans="1:17" x14ac:dyDescent="0.2">
      <c r="A264">
        <v>263</v>
      </c>
      <c r="C264" t="s">
        <v>2479</v>
      </c>
      <c r="D264" t="s">
        <v>2480</v>
      </c>
      <c r="E264" s="138" t="s">
        <v>11194</v>
      </c>
      <c r="F264">
        <v>40</v>
      </c>
      <c r="G264" t="s">
        <v>184</v>
      </c>
      <c r="H264" t="s">
        <v>1340</v>
      </c>
      <c r="I264">
        <v>100</v>
      </c>
      <c r="J264">
        <v>35</v>
      </c>
      <c r="K264">
        <v>0</v>
      </c>
      <c r="L264" s="138" t="s">
        <v>11075</v>
      </c>
      <c r="M264">
        <v>0</v>
      </c>
      <c r="N264" t="s">
        <v>2073</v>
      </c>
      <c r="O264" t="s">
        <v>2481</v>
      </c>
      <c r="P264" t="str">
        <f t="shared" si="9"/>
        <v>"A gust of wind is whipped up by wings and launched at the target to inflict damage."</v>
      </c>
      <c r="Q264" t="str">
        <f t="shared" si="10"/>
        <v>263,GUST,Gust,077,40,FLYING,Special,100,35,0,00,0,bef,"A gust of wind is whipped up by wings and launched at the target to inflict damage."</v>
      </c>
    </row>
    <row r="265" spans="1:17" x14ac:dyDescent="0.2">
      <c r="A265">
        <v>264</v>
      </c>
      <c r="C265" t="s">
        <v>2477</v>
      </c>
      <c r="D265" t="s">
        <v>1643</v>
      </c>
      <c r="E265" s="138" t="s">
        <v>11077</v>
      </c>
      <c r="F265">
        <v>60</v>
      </c>
      <c r="G265" t="s">
        <v>184</v>
      </c>
      <c r="H265" t="s">
        <v>1340</v>
      </c>
      <c r="I265">
        <v>95</v>
      </c>
      <c r="J265">
        <v>25</v>
      </c>
      <c r="K265">
        <v>0</v>
      </c>
      <c r="L265" s="138" t="s">
        <v>11078</v>
      </c>
      <c r="M265">
        <v>0</v>
      </c>
      <c r="N265" t="s">
        <v>2065</v>
      </c>
      <c r="O265" t="s">
        <v>2478</v>
      </c>
      <c r="P265" t="str">
        <f t="shared" si="9"/>
        <v>"The user launches razor-like wind to slash the opposing team. Critical hits land more easily."</v>
      </c>
      <c r="Q265" t="str">
        <f t="shared" si="10"/>
        <v>264,AIRCUTTER,Air Cutter,000,60,FLYING,Special,95,25,0,04,0,befh,"The user launches razor-like wind to slash the opposing team. Critical hits land more easily."</v>
      </c>
    </row>
    <row r="266" spans="1:17" x14ac:dyDescent="0.2">
      <c r="A266">
        <v>265</v>
      </c>
      <c r="C266" t="s">
        <v>2465</v>
      </c>
      <c r="D266" t="s">
        <v>1777</v>
      </c>
      <c r="E266" s="138" t="s">
        <v>11196</v>
      </c>
      <c r="F266">
        <v>65</v>
      </c>
      <c r="G266" t="s">
        <v>184</v>
      </c>
      <c r="H266" t="s">
        <v>1340</v>
      </c>
      <c r="I266">
        <v>100</v>
      </c>
      <c r="J266">
        <v>20</v>
      </c>
      <c r="K266">
        <v>0</v>
      </c>
      <c r="L266" s="138" t="s">
        <v>11075</v>
      </c>
      <c r="M266">
        <v>0</v>
      </c>
      <c r="N266" t="s">
        <v>2466</v>
      </c>
      <c r="O266" t="s">
        <v>2467</v>
      </c>
      <c r="P266" t="str">
        <f t="shared" si="9"/>
        <v>"The user attacks using a sound wave based on words it has learned. It may also confuse the target."</v>
      </c>
      <c r="Q266" t="str">
        <f t="shared" si="10"/>
        <v>265,CHATTER,Chatter,014,65,FLYING,Special,100,20,0,00,0,bfk,"The user attacks using a sound wave based on words it has learned. It may also confuse the target."</v>
      </c>
    </row>
    <row r="267" spans="1:17" x14ac:dyDescent="0.2">
      <c r="A267">
        <v>266</v>
      </c>
      <c r="C267" t="s">
        <v>2461</v>
      </c>
      <c r="D267" t="s">
        <v>1732</v>
      </c>
      <c r="E267" s="138" t="s">
        <v>2130</v>
      </c>
      <c r="F267">
        <v>75</v>
      </c>
      <c r="G267" t="s">
        <v>184</v>
      </c>
      <c r="H267" t="s">
        <v>1340</v>
      </c>
      <c r="I267">
        <v>95</v>
      </c>
      <c r="J267">
        <v>15</v>
      </c>
      <c r="K267">
        <v>30</v>
      </c>
      <c r="L267" s="138" t="s">
        <v>11075</v>
      </c>
      <c r="M267">
        <v>0</v>
      </c>
      <c r="N267" t="s">
        <v>2164</v>
      </c>
      <c r="O267" t="s">
        <v>2462</v>
      </c>
      <c r="P267" t="str">
        <f t="shared" si="9"/>
        <v>"The user attacks with a blade of air that slices even the sky. It may also make the target flinch."</v>
      </c>
      <c r="Q267" t="str">
        <f t="shared" si="10"/>
        <v>266,AIRSLASH,Air Slash,00F,75,FLYING,Special,95,15,30,00,0,be,"The user attacks with a blade of air that slices even the sky. It may also make the target flinch."</v>
      </c>
    </row>
    <row r="268" spans="1:17" x14ac:dyDescent="0.2">
      <c r="A268">
        <v>267</v>
      </c>
      <c r="C268" t="s">
        <v>3445</v>
      </c>
      <c r="D268" t="s">
        <v>1941</v>
      </c>
      <c r="E268" s="138" t="s">
        <v>3388</v>
      </c>
      <c r="F268">
        <v>80</v>
      </c>
      <c r="G268" t="s">
        <v>184</v>
      </c>
      <c r="H268" t="s">
        <v>1340</v>
      </c>
      <c r="I268">
        <v>100</v>
      </c>
      <c r="J268">
        <v>10</v>
      </c>
      <c r="K268">
        <v>0</v>
      </c>
      <c r="L268" s="138" t="s">
        <v>11075</v>
      </c>
      <c r="M268">
        <v>0</v>
      </c>
      <c r="N268" t="s">
        <v>2863</v>
      </c>
      <c r="O268" t="s">
        <v>3446</v>
      </c>
      <c r="P268" t="str">
        <f t="shared" si="9"/>
        <v>"The user absorbs its target's HP. The user's HP is restored by over half of the damage taken by the target."</v>
      </c>
      <c r="Q268" t="str">
        <f t="shared" si="10"/>
        <v>267,OBLIVIONWING,Oblivion Wing,14F,80,FLYING,Special,100,10,0,00,0,bf,"The user absorbs its target's HP. The user's HP is restored by over half of the damage taken by the target."</v>
      </c>
    </row>
    <row r="269" spans="1:17" x14ac:dyDescent="0.2">
      <c r="A269">
        <v>268</v>
      </c>
      <c r="C269" t="s">
        <v>11199</v>
      </c>
      <c r="D269" t="s">
        <v>11198</v>
      </c>
      <c r="E269" s="138" t="s">
        <v>11077</v>
      </c>
      <c r="F269">
        <v>90</v>
      </c>
      <c r="G269" t="s">
        <v>184</v>
      </c>
      <c r="H269" t="s">
        <v>1340</v>
      </c>
      <c r="I269">
        <v>100</v>
      </c>
      <c r="J269">
        <v>15</v>
      </c>
      <c r="K269">
        <v>0</v>
      </c>
      <c r="L269" s="138" t="s">
        <v>11075</v>
      </c>
      <c r="M269">
        <v>0</v>
      </c>
      <c r="N269" t="s">
        <v>2073</v>
      </c>
      <c r="O269" t="s">
        <v>11197</v>
      </c>
      <c r="P269" t="str">
        <f t="shared" si="9"/>
        <v>"The target is struck with large, imposing and firy wind gale generted by the users wings."</v>
      </c>
      <c r="Q269" t="str">
        <f t="shared" si="10"/>
        <v>268,WINDATTACK,Wind Attack,000,90,FLYING,Special,100,15,0,00,0,bef,"The target is struck with large, imposing and firy wind gale generted by the users wings."</v>
      </c>
    </row>
    <row r="270" spans="1:17" x14ac:dyDescent="0.2">
      <c r="A270">
        <v>269</v>
      </c>
      <c r="C270" t="s">
        <v>2452</v>
      </c>
      <c r="D270" t="s">
        <v>1508</v>
      </c>
      <c r="E270" s="138" t="s">
        <v>11077</v>
      </c>
      <c r="F270">
        <v>100</v>
      </c>
      <c r="G270" t="s">
        <v>184</v>
      </c>
      <c r="H270" t="s">
        <v>1340</v>
      </c>
      <c r="I270">
        <v>95</v>
      </c>
      <c r="J270">
        <v>5</v>
      </c>
      <c r="K270">
        <v>0</v>
      </c>
      <c r="L270" s="138" t="s">
        <v>11075</v>
      </c>
      <c r="M270">
        <v>0</v>
      </c>
      <c r="N270" t="s">
        <v>2065</v>
      </c>
      <c r="O270" t="s">
        <v>2453</v>
      </c>
      <c r="P270" t="str">
        <f t="shared" si="9"/>
        <v>"A vortex of air is shot at the target to inflict damage. Critical hits land more easily."</v>
      </c>
      <c r="Q270" t="str">
        <f t="shared" si="10"/>
        <v>269,AEROBLAST,Aeroblast,000,100,FLYING,Special,95,5,0,00,0,befh,"A vortex of air is shot at the target to inflict damage. Critical hits land more easily."</v>
      </c>
    </row>
    <row r="271" spans="1:17" x14ac:dyDescent="0.2">
      <c r="A271">
        <v>270</v>
      </c>
      <c r="C271" t="s">
        <v>2450</v>
      </c>
      <c r="D271" t="s">
        <v>1871</v>
      </c>
      <c r="E271" s="138" t="s">
        <v>11200</v>
      </c>
      <c r="F271">
        <v>110</v>
      </c>
      <c r="G271" t="s">
        <v>184</v>
      </c>
      <c r="H271" t="s">
        <v>1340</v>
      </c>
      <c r="I271">
        <v>70</v>
      </c>
      <c r="J271">
        <v>10</v>
      </c>
      <c r="K271">
        <v>30</v>
      </c>
      <c r="L271" s="138" t="s">
        <v>11075</v>
      </c>
      <c r="M271">
        <v>0</v>
      </c>
      <c r="N271" t="s">
        <v>2073</v>
      </c>
      <c r="O271" t="s">
        <v>2451</v>
      </c>
      <c r="P271" t="str">
        <f t="shared" si="9"/>
        <v>"The user wraps its foe in a fierce wind that flies up into the sky. It may also confuse the foe."</v>
      </c>
      <c r="Q271" t="str">
        <f t="shared" si="10"/>
        <v>270,HURRICANE,Hurricane,015,110,FLYING,Special,70,10,30,00,0,bef,"The user wraps its foe in a fierce wind that flies up into the sky. It may also confuse the foe."</v>
      </c>
    </row>
    <row r="272" spans="1:17" x14ac:dyDescent="0.2">
      <c r="A272">
        <v>271</v>
      </c>
      <c r="C272" t="s">
        <v>3499</v>
      </c>
      <c r="D272" t="s">
        <v>1948</v>
      </c>
      <c r="E272" s="138" t="s">
        <v>2283</v>
      </c>
      <c r="F272">
        <v>120</v>
      </c>
      <c r="G272" t="s">
        <v>184</v>
      </c>
      <c r="H272" t="s">
        <v>1340</v>
      </c>
      <c r="I272">
        <v>100</v>
      </c>
      <c r="J272">
        <v>5</v>
      </c>
      <c r="K272">
        <v>0</v>
      </c>
      <c r="L272" s="138" t="s">
        <v>11075</v>
      </c>
      <c r="M272">
        <v>0</v>
      </c>
      <c r="O272" t="s">
        <v>3500</v>
      </c>
      <c r="P272" t="str">
        <f t="shared" si="9"/>
        <v>"After soaring upward, the user attacks its target by dropping out of the sky at high speeds, although it lowers its own Defense and Sp. Def in the process."</v>
      </c>
      <c r="Q272" t="str">
        <f t="shared" si="10"/>
        <v>271,DRAGONASCENT,Dragon Ascent,03C,120,FLYING,Special,100,5,0,00,0,,"After soaring upward, the user attacks its target by dropping out of the sky at high speeds, although it lowers its own Defense and Sp. Def in the process."</v>
      </c>
    </row>
    <row r="273" spans="1:17" x14ac:dyDescent="0.2">
      <c r="A273">
        <v>272</v>
      </c>
      <c r="C273" t="s">
        <v>2484</v>
      </c>
      <c r="D273" t="s">
        <v>1761</v>
      </c>
      <c r="E273" s="138" t="s">
        <v>11193</v>
      </c>
      <c r="F273">
        <v>0</v>
      </c>
      <c r="G273" t="s">
        <v>184</v>
      </c>
      <c r="H273" t="s">
        <v>1342</v>
      </c>
      <c r="I273">
        <v>0</v>
      </c>
      <c r="J273">
        <v>15</v>
      </c>
      <c r="K273">
        <v>0</v>
      </c>
      <c r="L273" s="138" t="s">
        <v>11075</v>
      </c>
      <c r="M273">
        <v>0</v>
      </c>
      <c r="N273" t="s">
        <v>2115</v>
      </c>
      <c r="O273" t="s">
        <v>2485</v>
      </c>
      <c r="P273" t="str">
        <f t="shared" si="9"/>
        <v>"A strong wind blows away the foe's obstacles such as Light Screen. It also lowers their evasion."</v>
      </c>
      <c r="Q273" t="str">
        <f t="shared" si="10"/>
        <v>272,DEFOG,Defog,049,0,FLYING,Status,0,15,0,00,0,bce,"A strong wind blows away the foe's obstacles such as Light Screen. It also lowers their evasion."</v>
      </c>
    </row>
    <row r="274" spans="1:17" x14ac:dyDescent="0.2">
      <c r="A274">
        <v>273</v>
      </c>
      <c r="C274" t="s">
        <v>2486</v>
      </c>
      <c r="D274" t="s">
        <v>1626</v>
      </c>
      <c r="E274" s="138" t="s">
        <v>2487</v>
      </c>
      <c r="F274">
        <v>0</v>
      </c>
      <c r="G274" t="s">
        <v>184</v>
      </c>
      <c r="H274" t="s">
        <v>1342</v>
      </c>
      <c r="I274">
        <v>100</v>
      </c>
      <c r="J274">
        <v>15</v>
      </c>
      <c r="K274">
        <v>0</v>
      </c>
      <c r="L274" s="138" t="s">
        <v>11075</v>
      </c>
      <c r="M274">
        <v>0</v>
      </c>
      <c r="N274" t="s">
        <v>2115</v>
      </c>
      <c r="O274" t="s">
        <v>2488</v>
      </c>
      <c r="P274" t="str">
        <f t="shared" si="9"/>
        <v>"The user covers the target's body with a mass of down that harshly lowers its Attack stat."</v>
      </c>
      <c r="Q274" t="str">
        <f t="shared" si="10"/>
        <v>273,FEATHERDANCE,Feather Dance,04B,0,FLYING,Status,100,15,0,00,0,bce,"The user covers the target's body with a mass of down that harshly lowers its Attack stat."</v>
      </c>
    </row>
    <row r="275" spans="1:17" x14ac:dyDescent="0.2">
      <c r="A275">
        <v>274</v>
      </c>
      <c r="C275" t="s">
        <v>2489</v>
      </c>
      <c r="D275" t="s">
        <v>1451</v>
      </c>
      <c r="E275" s="138" t="s">
        <v>2490</v>
      </c>
      <c r="F275">
        <v>0</v>
      </c>
      <c r="G275" t="s">
        <v>184</v>
      </c>
      <c r="H275" t="s">
        <v>1342</v>
      </c>
      <c r="I275">
        <v>0</v>
      </c>
      <c r="J275">
        <v>20</v>
      </c>
      <c r="K275">
        <v>0</v>
      </c>
      <c r="L275" s="138" t="s">
        <v>11075</v>
      </c>
      <c r="M275">
        <v>0</v>
      </c>
      <c r="O275" t="s">
        <v>2491</v>
      </c>
      <c r="P275" t="str">
        <f t="shared" si="9"/>
        <v>"The user counters the target by mimicking the target's last move."</v>
      </c>
      <c r="Q275" t="str">
        <f t="shared" si="10"/>
        <v>274,MIRRORMOVE,Mirror Move,0AE,0,FLYING,Status,0,20,0,00,0,,"The user counters the target by mimicking the target's last move."</v>
      </c>
    </row>
    <row r="276" spans="1:17" x14ac:dyDescent="0.2">
      <c r="A276">
        <v>275</v>
      </c>
      <c r="C276" t="s">
        <v>2492</v>
      </c>
      <c r="D276" t="s">
        <v>1684</v>
      </c>
      <c r="E276" s="138" t="s">
        <v>2493</v>
      </c>
      <c r="F276">
        <v>0</v>
      </c>
      <c r="G276" t="s">
        <v>184</v>
      </c>
      <c r="H276" t="s">
        <v>1342</v>
      </c>
      <c r="I276">
        <v>0</v>
      </c>
      <c r="J276">
        <v>10</v>
      </c>
      <c r="K276">
        <v>0</v>
      </c>
      <c r="L276" s="138" t="s">
        <v>8771</v>
      </c>
      <c r="M276">
        <v>0</v>
      </c>
      <c r="N276" t="s">
        <v>2102</v>
      </c>
      <c r="O276" t="s">
        <v>2494</v>
      </c>
      <c r="P276" t="str">
        <f t="shared" si="9"/>
        <v>"The user lands and rests its body. It restores the user's HP by up to half of its max HP."</v>
      </c>
      <c r="Q276" t="str">
        <f t="shared" si="10"/>
        <v>275,ROOST,Roost,0D6,0,FLYING,Status,0,10,0,10,0,d,"The user lands and rests its body. It restores the user's HP by up to half of its max HP."</v>
      </c>
    </row>
    <row r="277" spans="1:17" x14ac:dyDescent="0.2">
      <c r="A277">
        <v>276</v>
      </c>
      <c r="C277" t="s">
        <v>2495</v>
      </c>
      <c r="D277" t="s">
        <v>1695</v>
      </c>
      <c r="E277" s="138" t="s">
        <v>2496</v>
      </c>
      <c r="F277">
        <v>0</v>
      </c>
      <c r="G277" t="s">
        <v>184</v>
      </c>
      <c r="H277" t="s">
        <v>1342</v>
      </c>
      <c r="I277">
        <v>0</v>
      </c>
      <c r="J277">
        <v>15</v>
      </c>
      <c r="K277">
        <v>0</v>
      </c>
      <c r="L277" s="138" t="s">
        <v>8801</v>
      </c>
      <c r="M277">
        <v>0</v>
      </c>
      <c r="N277" t="s">
        <v>2102</v>
      </c>
      <c r="O277" t="s">
        <v>2497</v>
      </c>
      <c r="P277" t="str">
        <f t="shared" ref="P277:P340" si="11">+""""&amp;O277&amp;""""</f>
        <v>"The user whips up a turbulent whirlwind that ups the Speed of all party Pokémon for four turns."</v>
      </c>
      <c r="Q277" t="str">
        <f t="shared" si="10"/>
        <v>276,TAILWIND,Tailwind,05B,0,FLYING,Status,0,15,0,40,0,d,"The user whips up a turbulent whirlwind that ups the Speed of all party Pokémon for four turns."</v>
      </c>
    </row>
    <row r="278" spans="1:17" x14ac:dyDescent="0.2">
      <c r="A278">
        <v>277</v>
      </c>
      <c r="C278" t="s">
        <v>2515</v>
      </c>
      <c r="D278" t="s">
        <v>1639</v>
      </c>
      <c r="E278" s="138" t="s">
        <v>2130</v>
      </c>
      <c r="F278">
        <v>30</v>
      </c>
      <c r="G278" t="s">
        <v>187</v>
      </c>
      <c r="H278" t="s">
        <v>1326</v>
      </c>
      <c r="I278">
        <v>100</v>
      </c>
      <c r="J278">
        <v>15</v>
      </c>
      <c r="K278">
        <v>30</v>
      </c>
      <c r="L278" s="138" t="s">
        <v>11075</v>
      </c>
      <c r="M278">
        <v>0</v>
      </c>
      <c r="N278" t="s">
        <v>2079</v>
      </c>
      <c r="O278" t="s">
        <v>2516</v>
      </c>
      <c r="P278" t="str">
        <f t="shared" si="11"/>
        <v>"The user attacks the target while shouting in a startling fashion. It may also make the target flinch."</v>
      </c>
      <c r="Q278" t="str">
        <f t="shared" si="10"/>
        <v>277,ASTONISH,Astonish,00F,30,GHOST,Physical,100,15,30,00,0,abe,"The user attacks the target while shouting in a startling fashion. It may also make the target flinch."</v>
      </c>
    </row>
    <row r="279" spans="1:17" x14ac:dyDescent="0.2">
      <c r="A279">
        <v>278</v>
      </c>
      <c r="C279" t="s">
        <v>2517</v>
      </c>
      <c r="D279" t="s">
        <v>1454</v>
      </c>
      <c r="E279" s="138" t="s">
        <v>11162</v>
      </c>
      <c r="F279">
        <v>30</v>
      </c>
      <c r="G279" t="s">
        <v>187</v>
      </c>
      <c r="H279" t="s">
        <v>1326</v>
      </c>
      <c r="I279">
        <v>100</v>
      </c>
      <c r="J279">
        <v>30</v>
      </c>
      <c r="K279">
        <v>30</v>
      </c>
      <c r="L279" s="138" t="s">
        <v>11075</v>
      </c>
      <c r="M279">
        <v>0</v>
      </c>
      <c r="N279" t="s">
        <v>2062</v>
      </c>
      <c r="O279" t="s">
        <v>2518</v>
      </c>
      <c r="P279" t="str">
        <f t="shared" si="11"/>
        <v>"The target is licked with a long tongue, causing damage. It may also leave the target with paralysis."</v>
      </c>
      <c r="Q279" t="str">
        <f t="shared" si="10"/>
        <v>278,LICK,Lick,007,30,GHOST,Physical,100,30,30,00,0,abef,"The target is licked with a long tongue, causing damage. It may also leave the target with paralysis."</v>
      </c>
    </row>
    <row r="280" spans="1:17" x14ac:dyDescent="0.2">
      <c r="A280">
        <v>279</v>
      </c>
      <c r="C280" t="s">
        <v>2513</v>
      </c>
      <c r="D280" t="s">
        <v>1754</v>
      </c>
      <c r="E280" s="138" t="s">
        <v>11077</v>
      </c>
      <c r="F280">
        <v>40</v>
      </c>
      <c r="G280" t="s">
        <v>187</v>
      </c>
      <c r="H280" t="s">
        <v>1326</v>
      </c>
      <c r="I280">
        <v>100</v>
      </c>
      <c r="J280">
        <v>30</v>
      </c>
      <c r="K280">
        <v>0</v>
      </c>
      <c r="L280" s="138" t="s">
        <v>11075</v>
      </c>
      <c r="M280">
        <v>1</v>
      </c>
      <c r="N280" t="s">
        <v>2062</v>
      </c>
      <c r="O280" t="s">
        <v>2514</v>
      </c>
      <c r="P280" t="str">
        <f t="shared" si="11"/>
        <v>"The user extends its shadow and attacks the target from behind. This move always goes first."</v>
      </c>
      <c r="Q280" t="str">
        <f t="shared" si="10"/>
        <v>279,SHADOWSNEAK,Shadow Sneak,000,40,GHOST,Physical,100,30,0,00,1,abef,"The user extends its shadow and attacks the target from behind. This move always goes first."</v>
      </c>
    </row>
    <row r="281" spans="1:17" x14ac:dyDescent="0.2">
      <c r="A281">
        <v>280</v>
      </c>
      <c r="C281" t="s">
        <v>2508</v>
      </c>
      <c r="D281" t="s">
        <v>1654</v>
      </c>
      <c r="E281" s="138" t="s">
        <v>2143</v>
      </c>
      <c r="F281">
        <v>60</v>
      </c>
      <c r="G281" t="s">
        <v>187</v>
      </c>
      <c r="H281" t="s">
        <v>1326</v>
      </c>
      <c r="I281">
        <v>0</v>
      </c>
      <c r="J281">
        <v>20</v>
      </c>
      <c r="K281">
        <v>0</v>
      </c>
      <c r="L281" s="138" t="s">
        <v>11075</v>
      </c>
      <c r="M281">
        <v>0</v>
      </c>
      <c r="N281" t="s">
        <v>2253</v>
      </c>
      <c r="O281" t="s">
        <v>2509</v>
      </c>
      <c r="P281" t="str">
        <f t="shared" si="11"/>
        <v>"The user throws a punch from the shadows. The punch lands without fail."</v>
      </c>
      <c r="Q281" t="str">
        <f t="shared" si="10"/>
        <v>280,SHADOWPUNCH,Shadow Punch,0A5,60,GHOST,Physical,0,20,0,00,0,abefj,"The user throws a punch from the shadows. The punch lands without fail."</v>
      </c>
    </row>
    <row r="282" spans="1:17" x14ac:dyDescent="0.2">
      <c r="A282">
        <v>281</v>
      </c>
      <c r="C282" t="s">
        <v>2504</v>
      </c>
      <c r="D282" t="s">
        <v>1750</v>
      </c>
      <c r="E282" s="138" t="s">
        <v>11077</v>
      </c>
      <c r="F282">
        <v>70</v>
      </c>
      <c r="G282" t="s">
        <v>187</v>
      </c>
      <c r="H282" t="s">
        <v>1326</v>
      </c>
      <c r="I282">
        <v>100</v>
      </c>
      <c r="J282">
        <v>15</v>
      </c>
      <c r="K282">
        <v>0</v>
      </c>
      <c r="L282" s="138" t="s">
        <v>11075</v>
      </c>
      <c r="M282">
        <v>0</v>
      </c>
      <c r="N282" t="s">
        <v>2136</v>
      </c>
      <c r="O282" t="s">
        <v>2505</v>
      </c>
      <c r="P282" t="str">
        <f t="shared" si="11"/>
        <v>"The user slashes with a sharp claw made from shadows. Critical hits land more easily."</v>
      </c>
      <c r="Q282" t="str">
        <f t="shared" si="10"/>
        <v>281,SHADOWCLAW,Shadow Claw,000,70,GHOST,Physical,100,15,0,00,0,abefh,"The user slashes with a sharp claw made from shadows. Critical hits land more easily."</v>
      </c>
    </row>
    <row r="283" spans="1:17" x14ac:dyDescent="0.2">
      <c r="A283">
        <v>282</v>
      </c>
      <c r="C283" t="s">
        <v>3607</v>
      </c>
      <c r="D283" t="s">
        <v>1953</v>
      </c>
      <c r="E283" s="138" t="s">
        <v>3608</v>
      </c>
      <c r="F283">
        <v>80</v>
      </c>
      <c r="G283" t="s">
        <v>187</v>
      </c>
      <c r="H283" t="s">
        <v>1326</v>
      </c>
      <c r="I283">
        <v>100</v>
      </c>
      <c r="J283">
        <v>10</v>
      </c>
      <c r="K283">
        <v>0</v>
      </c>
      <c r="L283" s="138" t="s">
        <v>11075</v>
      </c>
      <c r="M283">
        <v>0</v>
      </c>
      <c r="N283" t="s">
        <v>2073</v>
      </c>
      <c r="O283" t="s">
        <v>3609</v>
      </c>
      <c r="P283" t="str">
        <f t="shared" si="11"/>
        <v>"The user attacks while simultaneously stitching the target's shadow, preventing the target from escaping."</v>
      </c>
      <c r="Q283" t="str">
        <f t="shared" si="10"/>
        <v>282,SPIRITSHACKLE,Spirit Shackle,CF11,80,GHOST,Physical,100,10,0,00,0,bef,"The user attacks while simultaneously stitching the target's shadow, preventing the target from escaping."</v>
      </c>
    </row>
    <row r="284" spans="1:17" x14ac:dyDescent="0.2">
      <c r="A284">
        <v>283</v>
      </c>
      <c r="C284" t="s">
        <v>3585</v>
      </c>
      <c r="D284" t="s">
        <v>1990</v>
      </c>
      <c r="E284" s="138" t="s">
        <v>11083</v>
      </c>
      <c r="F284">
        <v>85</v>
      </c>
      <c r="G284" t="s">
        <v>187</v>
      </c>
      <c r="H284" t="s">
        <v>1326</v>
      </c>
      <c r="I284">
        <v>100</v>
      </c>
      <c r="J284">
        <v>10</v>
      </c>
      <c r="K284">
        <v>20</v>
      </c>
      <c r="L284" s="138" t="s">
        <v>11075</v>
      </c>
      <c r="M284">
        <v>0</v>
      </c>
      <c r="N284" t="s">
        <v>2073</v>
      </c>
      <c r="O284" t="s">
        <v>3586</v>
      </c>
      <c r="P284" t="str">
        <f t="shared" si="11"/>
        <v>"The user attacks by beating the target with a spirit-containing bone. The may lower the target's Defense."</v>
      </c>
      <c r="Q284" t="str">
        <f t="shared" si="10"/>
        <v>283,SHADOWBONE,Shadow Bone,043,85,GHOST,Physical,100,10,20,00,0,bef,"The user attacks by beating the target with a spirit-containing bone. The may lower the target's Defense."</v>
      </c>
    </row>
    <row r="285" spans="1:17" x14ac:dyDescent="0.2">
      <c r="A285">
        <v>284</v>
      </c>
      <c r="C285" t="s">
        <v>11192</v>
      </c>
      <c r="D285" t="s">
        <v>11191</v>
      </c>
      <c r="E285" s="138" t="s">
        <v>11077</v>
      </c>
      <c r="F285">
        <v>90</v>
      </c>
      <c r="G285" t="s">
        <v>187</v>
      </c>
      <c r="H285" t="s">
        <v>1326</v>
      </c>
      <c r="I285">
        <v>100</v>
      </c>
      <c r="J285">
        <v>15</v>
      </c>
      <c r="K285">
        <v>0</v>
      </c>
      <c r="L285" s="138" t="s">
        <v>11075</v>
      </c>
      <c r="M285">
        <v>0</v>
      </c>
      <c r="N285" t="s">
        <v>2062</v>
      </c>
      <c r="O285" t="s">
        <v>11190</v>
      </c>
      <c r="P285" t="str">
        <f t="shared" si="11"/>
        <v>"The user handles a sharp shadow like a sword and attacks by slashing. "</v>
      </c>
      <c r="Q285" t="str">
        <f t="shared" si="10"/>
        <v>284,SHADOWBLADE,Shadow Blade,000,90,GHOST,Physical,100,15,0,00,0,abef,"The user handles a sharp shadow like a sword and attacks by slashing. "</v>
      </c>
    </row>
    <row r="286" spans="1:17" x14ac:dyDescent="0.2">
      <c r="A286">
        <v>285</v>
      </c>
      <c r="C286" t="s">
        <v>3455</v>
      </c>
      <c r="D286" t="s">
        <v>1895</v>
      </c>
      <c r="E286" s="138" t="s">
        <v>3456</v>
      </c>
      <c r="F286">
        <v>90</v>
      </c>
      <c r="G286" t="s">
        <v>187</v>
      </c>
      <c r="H286" t="s">
        <v>1326</v>
      </c>
      <c r="I286">
        <v>100</v>
      </c>
      <c r="J286">
        <v>10</v>
      </c>
      <c r="K286">
        <v>0</v>
      </c>
      <c r="L286" s="138" t="s">
        <v>11075</v>
      </c>
      <c r="M286">
        <v>0</v>
      </c>
      <c r="N286" t="s">
        <v>2500</v>
      </c>
      <c r="O286" t="s">
        <v>3457</v>
      </c>
      <c r="P286" t="str">
        <f t="shared" si="11"/>
        <v>"The user vanishes somewhere, then strikes the target on the next turn. This move hits even if the target protects itself."</v>
      </c>
      <c r="Q286" t="str">
        <f t="shared" si="10"/>
        <v>285,PHANTOMFORCE,Phantom Force,14D,90,GHOST,Physical,100,10,0,00,0,aef,"The user vanishes somewhere, then strikes the target on the next turn. This move hits even if the target protects itself."</v>
      </c>
    </row>
    <row r="287" spans="1:17" x14ac:dyDescent="0.2">
      <c r="A287">
        <v>286</v>
      </c>
      <c r="C287" t="s">
        <v>3601</v>
      </c>
      <c r="D287" t="s">
        <v>1994</v>
      </c>
      <c r="E287" s="138" t="s">
        <v>3602</v>
      </c>
      <c r="F287">
        <v>90</v>
      </c>
      <c r="G287" t="s">
        <v>187</v>
      </c>
      <c r="H287" t="s">
        <v>1326</v>
      </c>
      <c r="I287">
        <v>100</v>
      </c>
      <c r="J287">
        <v>10</v>
      </c>
      <c r="K287">
        <v>0</v>
      </c>
      <c r="L287" s="138" t="s">
        <v>11075</v>
      </c>
      <c r="M287">
        <v>0</v>
      </c>
      <c r="N287" t="s">
        <v>2062</v>
      </c>
      <c r="O287" t="s">
        <v>3603</v>
      </c>
      <c r="P287" t="str">
        <f t="shared" si="11"/>
        <v>"The user hides in the target's shadows, steals the target's stat changes and then attacks."</v>
      </c>
      <c r="Q287" t="str">
        <f t="shared" si="10"/>
        <v>286,SPECTRALTHIEF,Spectral Thief,CF9,90,GHOST,Physical,100,10,0,00,0,abef,"The user hides in the target's shadows, steals the target's stat changes and then attacks."</v>
      </c>
    </row>
    <row r="288" spans="1:17" x14ac:dyDescent="0.2">
      <c r="A288">
        <v>287</v>
      </c>
      <c r="C288" t="s">
        <v>2498</v>
      </c>
      <c r="D288" t="s">
        <v>1796</v>
      </c>
      <c r="E288" s="138" t="s">
        <v>2499</v>
      </c>
      <c r="F288">
        <v>120</v>
      </c>
      <c r="G288" t="s">
        <v>187</v>
      </c>
      <c r="H288" t="s">
        <v>1326</v>
      </c>
      <c r="I288">
        <v>100</v>
      </c>
      <c r="J288">
        <v>5</v>
      </c>
      <c r="K288">
        <v>0</v>
      </c>
      <c r="L288" s="138" t="s">
        <v>11075</v>
      </c>
      <c r="M288">
        <v>0</v>
      </c>
      <c r="N288" t="s">
        <v>2500</v>
      </c>
      <c r="O288" t="s">
        <v>2501</v>
      </c>
      <c r="P288" t="str">
        <f t="shared" si="11"/>
        <v>"The user disappears, then strikes the foe on the second turn. It hits even if the foe protects itself."</v>
      </c>
      <c r="Q288" t="str">
        <f t="shared" si="10"/>
        <v>287,SHADOWFORCE,Shadow Force,0CD,120,GHOST,Physical,100,5,0,00,0,aef,"The user disappears, then strikes the foe on the second turn. It hits even if the foe protects itself."</v>
      </c>
    </row>
    <row r="289" spans="1:17" x14ac:dyDescent="0.2">
      <c r="A289">
        <v>288</v>
      </c>
      <c r="C289" t="s">
        <v>2519</v>
      </c>
      <c r="D289" t="s">
        <v>1433</v>
      </c>
      <c r="E289" s="138" t="s">
        <v>2362</v>
      </c>
      <c r="F289">
        <v>1</v>
      </c>
      <c r="G289" t="s">
        <v>187</v>
      </c>
      <c r="H289" t="s">
        <v>1340</v>
      </c>
      <c r="I289">
        <v>100</v>
      </c>
      <c r="J289">
        <v>15</v>
      </c>
      <c r="K289">
        <v>0</v>
      </c>
      <c r="L289" s="138" t="s">
        <v>11075</v>
      </c>
      <c r="M289">
        <v>0</v>
      </c>
      <c r="N289" t="s">
        <v>2073</v>
      </c>
      <c r="O289" t="s">
        <v>2520</v>
      </c>
      <c r="P289" t="str">
        <f t="shared" si="11"/>
        <v>"The user makes the foe see a frightening mirage. It inflicts damage matching the user's level."</v>
      </c>
      <c r="Q289" t="str">
        <f t="shared" si="10"/>
        <v>288,NIGHTSHADE,Night Shade,06D,1,GHOST,Special,100,15,0,00,0,bef,"The user makes the foe see a frightening mirage. It inflicts damage matching the user's level."</v>
      </c>
    </row>
    <row r="290" spans="1:17" x14ac:dyDescent="0.2">
      <c r="A290">
        <v>289</v>
      </c>
      <c r="C290" t="s">
        <v>2506</v>
      </c>
      <c r="D290" t="s">
        <v>1795</v>
      </c>
      <c r="E290" s="138" t="s">
        <v>2085</v>
      </c>
      <c r="F290">
        <v>60</v>
      </c>
      <c r="G290" t="s">
        <v>187</v>
      </c>
      <c r="H290" t="s">
        <v>1340</v>
      </c>
      <c r="I290">
        <v>100</v>
      </c>
      <c r="J290">
        <v>5</v>
      </c>
      <c r="K290">
        <v>10</v>
      </c>
      <c r="L290" s="138" t="s">
        <v>11075</v>
      </c>
      <c r="M290">
        <v>0</v>
      </c>
      <c r="N290" t="s">
        <v>2073</v>
      </c>
      <c r="O290" t="s">
        <v>2507</v>
      </c>
      <c r="P290" t="str">
        <f t="shared" si="11"/>
        <v>"The user blasts the target with a gust of repulsive wind. It may also raise all the user's stats at once."</v>
      </c>
      <c r="Q290" t="str">
        <f t="shared" si="10"/>
        <v>289,OMINOUSWIND,Ominous Wind,02D,60,GHOST,Special,100,5,10,00,0,bef,"The user blasts the target with a gust of repulsive wind. It may also raise all the user's stats at once."</v>
      </c>
    </row>
    <row r="291" spans="1:17" x14ac:dyDescent="0.2">
      <c r="A291">
        <v>290</v>
      </c>
      <c r="C291" t="s">
        <v>2510</v>
      </c>
      <c r="D291" t="s">
        <v>1835</v>
      </c>
      <c r="E291" s="138" t="s">
        <v>2511</v>
      </c>
      <c r="F291">
        <v>65</v>
      </c>
      <c r="G291" t="s">
        <v>187</v>
      </c>
      <c r="H291" t="s">
        <v>1340</v>
      </c>
      <c r="I291">
        <v>100</v>
      </c>
      <c r="J291">
        <v>10</v>
      </c>
      <c r="K291">
        <v>0</v>
      </c>
      <c r="L291" s="138" t="s">
        <v>11075</v>
      </c>
      <c r="M291">
        <v>0</v>
      </c>
      <c r="N291" t="s">
        <v>2073</v>
      </c>
      <c r="O291" t="s">
        <v>2512</v>
      </c>
      <c r="P291" t="str">
        <f t="shared" si="11"/>
        <v>"This relentless attack does massive damage to a target affected by status problems."</v>
      </c>
      <c r="Q291" t="str">
        <f t="shared" si="10"/>
        <v>290,HEX,Hex,07F,65,GHOST,Special,100,10,0,00,0,bef,"This relentless attack does massive damage to a target affected by status problems."</v>
      </c>
    </row>
    <row r="292" spans="1:17" x14ac:dyDescent="0.2">
      <c r="A292">
        <v>291</v>
      </c>
      <c r="C292" t="s">
        <v>2502</v>
      </c>
      <c r="D292" t="s">
        <v>1576</v>
      </c>
      <c r="E292" s="138" t="s">
        <v>11093</v>
      </c>
      <c r="F292">
        <v>80</v>
      </c>
      <c r="G292" t="s">
        <v>187</v>
      </c>
      <c r="H292" t="s">
        <v>1340</v>
      </c>
      <c r="I292">
        <v>100</v>
      </c>
      <c r="J292">
        <v>15</v>
      </c>
      <c r="K292">
        <v>20</v>
      </c>
      <c r="L292" s="138" t="s">
        <v>11075</v>
      </c>
      <c r="M292">
        <v>0</v>
      </c>
      <c r="N292" t="s">
        <v>2241</v>
      </c>
      <c r="O292" t="s">
        <v>2503</v>
      </c>
      <c r="P292" t="str">
        <f t="shared" si="11"/>
        <v>"The user hurls a shadowy blob at the target. It may also lower the target's Sp. Def stat."</v>
      </c>
      <c r="Q292" t="str">
        <f t="shared" si="10"/>
        <v>291,SHADOWBALL,Shadow Ball,046,80,GHOST,Special,100,15,20,00,0,befn,"The user hurls a shadowy blob at the target. It may also lower the target's Sp. Def stat."</v>
      </c>
    </row>
    <row r="293" spans="1:17" x14ac:dyDescent="0.2">
      <c r="A293">
        <v>292</v>
      </c>
      <c r="C293" t="s">
        <v>11189</v>
      </c>
      <c r="D293" t="s">
        <v>11188</v>
      </c>
      <c r="E293" s="138" t="s">
        <v>11077</v>
      </c>
      <c r="F293">
        <v>90</v>
      </c>
      <c r="G293" t="s">
        <v>187</v>
      </c>
      <c r="H293" t="s">
        <v>1340</v>
      </c>
      <c r="I293">
        <v>100</v>
      </c>
      <c r="J293">
        <v>15</v>
      </c>
      <c r="K293">
        <v>0</v>
      </c>
      <c r="L293" s="138" t="s">
        <v>11075</v>
      </c>
      <c r="M293">
        <v>0</v>
      </c>
      <c r="N293" t="s">
        <v>2073</v>
      </c>
      <c r="O293" t="s">
        <v>11187</v>
      </c>
      <c r="P293" t="str">
        <f t="shared" si="11"/>
        <v>"The user chanels it's ootherwordly powers to jynx it's opponent"</v>
      </c>
      <c r="Q293" t="str">
        <f t="shared" si="10"/>
        <v>292,SPIRITSJYNX,Spirit's Jynx,000,90,GHOST,Special,100,15,0,00,0,bef,"The user chanels it's ootherwordly powers to jynx it's opponent"</v>
      </c>
    </row>
    <row r="294" spans="1:17" x14ac:dyDescent="0.2">
      <c r="A294">
        <v>293</v>
      </c>
      <c r="C294" t="s">
        <v>3562</v>
      </c>
      <c r="D294" t="s">
        <v>1996</v>
      </c>
      <c r="E294" s="138" t="s">
        <v>11077</v>
      </c>
      <c r="F294">
        <v>100</v>
      </c>
      <c r="G294" t="s">
        <v>187</v>
      </c>
      <c r="H294" t="s">
        <v>1340</v>
      </c>
      <c r="I294">
        <v>100</v>
      </c>
      <c r="J294">
        <v>5</v>
      </c>
      <c r="K294">
        <v>0</v>
      </c>
      <c r="L294" s="138" t="s">
        <v>11075</v>
      </c>
      <c r="M294">
        <v>0</v>
      </c>
      <c r="N294" t="s">
        <v>2073</v>
      </c>
      <c r="O294" t="s">
        <v>3563</v>
      </c>
      <c r="P294" t="str">
        <f t="shared" si="11"/>
        <v>"The user emits a sinister ray to attack the target."</v>
      </c>
      <c r="Q294" t="str">
        <f t="shared" si="10"/>
        <v>293,MOONGEISTBEAM,Moongeist Beam,000,100,GHOST,Special,100,5,0,00,0,bef,"The user emits a sinister ray to attack the target."</v>
      </c>
    </row>
    <row r="295" spans="1:17" x14ac:dyDescent="0.2">
      <c r="A295">
        <v>294</v>
      </c>
      <c r="C295" t="s">
        <v>2521</v>
      </c>
      <c r="D295" t="s">
        <v>1441</v>
      </c>
      <c r="E295" s="138" t="s">
        <v>11080</v>
      </c>
      <c r="F295">
        <v>0</v>
      </c>
      <c r="G295" t="s">
        <v>187</v>
      </c>
      <c r="H295" t="s">
        <v>1342</v>
      </c>
      <c r="I295">
        <v>100</v>
      </c>
      <c r="J295">
        <v>10</v>
      </c>
      <c r="K295">
        <v>0</v>
      </c>
      <c r="L295" s="138" t="s">
        <v>11075</v>
      </c>
      <c r="M295">
        <v>0</v>
      </c>
      <c r="N295" t="s">
        <v>2115</v>
      </c>
      <c r="O295" t="s">
        <v>2522</v>
      </c>
      <c r="P295" t="str">
        <f t="shared" si="11"/>
        <v>"The target is exposed to a sinister ray that triggers confusion."</v>
      </c>
      <c r="Q295" t="str">
        <f t="shared" si="10"/>
        <v>294,CONFUSERAY,Confuse Ray,013,0,GHOST,Status,100,10,0,00,0,bce,"The target is exposed to a sinister ray that triggers confusion."</v>
      </c>
    </row>
    <row r="296" spans="1:17" x14ac:dyDescent="0.2">
      <c r="A296">
        <v>295</v>
      </c>
      <c r="C296" t="s">
        <v>2523</v>
      </c>
      <c r="D296" t="s">
        <v>2524</v>
      </c>
      <c r="E296" s="138" t="s">
        <v>2525</v>
      </c>
      <c r="F296">
        <v>0</v>
      </c>
      <c r="G296" t="s">
        <v>187</v>
      </c>
      <c r="H296" t="s">
        <v>1342</v>
      </c>
      <c r="I296">
        <v>0</v>
      </c>
      <c r="J296">
        <v>10</v>
      </c>
      <c r="K296">
        <v>0</v>
      </c>
      <c r="L296" s="138" t="s">
        <v>11091</v>
      </c>
      <c r="M296">
        <v>0</v>
      </c>
      <c r="O296" t="s">
        <v>2526</v>
      </c>
      <c r="P296" t="str">
        <f t="shared" si="11"/>
        <v>"A move that works differently for the Ghost type than for all the other types."</v>
      </c>
      <c r="Q296" t="str">
        <f t="shared" si="10"/>
        <v>295,CURSE,Curse,10D,0,GHOST,Status,0,10,0,01,0,,"A move that works differently for the Ghost type than for all the other types."</v>
      </c>
    </row>
    <row r="297" spans="1:17" x14ac:dyDescent="0.2">
      <c r="A297">
        <v>296</v>
      </c>
      <c r="C297" t="s">
        <v>2527</v>
      </c>
      <c r="D297" t="s">
        <v>1524</v>
      </c>
      <c r="E297" s="138" t="s">
        <v>11186</v>
      </c>
      <c r="F297">
        <v>0</v>
      </c>
      <c r="G297" t="s">
        <v>187</v>
      </c>
      <c r="H297" t="s">
        <v>1342</v>
      </c>
      <c r="I297">
        <v>0</v>
      </c>
      <c r="J297">
        <v>5</v>
      </c>
      <c r="K297">
        <v>0</v>
      </c>
      <c r="L297" s="138" t="s">
        <v>8771</v>
      </c>
      <c r="M297">
        <v>0</v>
      </c>
      <c r="O297" t="s">
        <v>2528</v>
      </c>
      <c r="P297" t="str">
        <f t="shared" si="11"/>
        <v>"When this move is used, if the user faints, the foe that landed the knockout hit also faints."</v>
      </c>
      <c r="Q297" t="str">
        <f t="shared" si="10"/>
        <v>296,DESTINYBOND,Destiny Bond,0E7,0,GHOST,Status,0,5,0,10,0,,"When this move is used, if the user faints, the foe that landed the knockout hit also faints."</v>
      </c>
    </row>
    <row r="298" spans="1:17" x14ac:dyDescent="0.2">
      <c r="A298">
        <v>297</v>
      </c>
      <c r="C298" t="s">
        <v>2529</v>
      </c>
      <c r="D298" t="s">
        <v>1617</v>
      </c>
      <c r="E298" s="138" t="s">
        <v>11185</v>
      </c>
      <c r="F298">
        <v>0</v>
      </c>
      <c r="G298" t="s">
        <v>187</v>
      </c>
      <c r="H298" t="s">
        <v>1342</v>
      </c>
      <c r="I298">
        <v>0</v>
      </c>
      <c r="J298">
        <v>5</v>
      </c>
      <c r="K298">
        <v>0</v>
      </c>
      <c r="L298" s="138" t="s">
        <v>8771</v>
      </c>
      <c r="M298">
        <v>0</v>
      </c>
      <c r="O298" t="s">
        <v>2530</v>
      </c>
      <c r="P298" t="str">
        <f t="shared" si="11"/>
        <v>"If the user faints, the user's grudge fully depletes the PP of the foe's move that knocked it out."</v>
      </c>
      <c r="Q298" t="str">
        <f t="shared" si="10"/>
        <v>297,GRUDGE,Grudge,0E6,0,GHOST,Status,0,5,0,10,0,,"If the user faints, the user's grudge fully depletes the PP of the foe's move that knocked it out."</v>
      </c>
    </row>
    <row r="299" spans="1:17" x14ac:dyDescent="0.2">
      <c r="A299">
        <v>298</v>
      </c>
      <c r="C299" t="s">
        <v>2531</v>
      </c>
      <c r="D299" t="s">
        <v>1503</v>
      </c>
      <c r="E299" s="138" t="s">
        <v>2532</v>
      </c>
      <c r="F299">
        <v>0</v>
      </c>
      <c r="G299" t="s">
        <v>187</v>
      </c>
      <c r="H299" t="s">
        <v>1342</v>
      </c>
      <c r="I299">
        <v>100</v>
      </c>
      <c r="J299">
        <v>15</v>
      </c>
      <c r="K299">
        <v>0</v>
      </c>
      <c r="L299" s="138" t="s">
        <v>11075</v>
      </c>
      <c r="M299">
        <v>0</v>
      </c>
      <c r="N299" t="s">
        <v>2164</v>
      </c>
      <c r="O299" t="s">
        <v>2533</v>
      </c>
      <c r="P299" t="str">
        <f t="shared" si="11"/>
        <v>"A sleeping target sees a nightmare that inflicts some damage every turn."</v>
      </c>
      <c r="Q299" t="str">
        <f t="shared" si="10"/>
        <v>298,NIGHTMARE,Nightmare,10F,0,GHOST,Status,100,15,0,00,0,be,"A sleeping target sees a nightmare that inflicts some damage every turn."</v>
      </c>
    </row>
    <row r="300" spans="1:17" x14ac:dyDescent="0.2">
      <c r="A300">
        <v>299</v>
      </c>
      <c r="C300" t="s">
        <v>2534</v>
      </c>
      <c r="D300" t="s">
        <v>1511</v>
      </c>
      <c r="E300" s="138" t="s">
        <v>2535</v>
      </c>
      <c r="F300">
        <v>0</v>
      </c>
      <c r="G300" t="s">
        <v>187</v>
      </c>
      <c r="H300" t="s">
        <v>1342</v>
      </c>
      <c r="I300">
        <v>100</v>
      </c>
      <c r="J300">
        <v>10</v>
      </c>
      <c r="K300">
        <v>0</v>
      </c>
      <c r="L300" s="138" t="s">
        <v>11075</v>
      </c>
      <c r="M300">
        <v>0</v>
      </c>
      <c r="N300" t="s">
        <v>2115</v>
      </c>
      <c r="O300" t="s">
        <v>2536</v>
      </c>
      <c r="P300" t="str">
        <f t="shared" si="11"/>
        <v>"The user unleashes its grudge on the move last used by the target by cutting 4 PP from it."</v>
      </c>
      <c r="Q300" t="str">
        <f t="shared" si="10"/>
        <v>299,SPITE,Spite,10E,0,GHOST,Status,100,10,0,00,0,bce,"The user unleashes its grudge on the move last used by the target by cutting 4 PP from it."</v>
      </c>
    </row>
    <row r="301" spans="1:17" x14ac:dyDescent="0.2">
      <c r="A301">
        <v>300</v>
      </c>
      <c r="C301" t="s">
        <v>3479</v>
      </c>
      <c r="D301" t="s">
        <v>1896</v>
      </c>
      <c r="E301" s="138" t="s">
        <v>8903</v>
      </c>
      <c r="F301">
        <v>0</v>
      </c>
      <c r="G301" t="s">
        <v>187</v>
      </c>
      <c r="H301" t="s">
        <v>1342</v>
      </c>
      <c r="I301">
        <v>100</v>
      </c>
      <c r="J301">
        <v>20</v>
      </c>
      <c r="K301">
        <v>0</v>
      </c>
      <c r="L301" s="138" t="s">
        <v>11075</v>
      </c>
      <c r="M301">
        <v>0</v>
      </c>
      <c r="N301" t="s">
        <v>3003</v>
      </c>
      <c r="O301" t="s">
        <v>3480</v>
      </c>
      <c r="P301" t="str">
        <f t="shared" si="11"/>
        <v>"The user takes the target trick-or-treating. This adds Ghost type to the target's type."</v>
      </c>
      <c r="Q301" t="str">
        <f t="shared" si="10"/>
        <v>300,TRICKORTREAT,Trick-or-Treat,142,0,GHOST,Status,100,20,0,00,0,bd,"The user takes the target trick-or-treating. This adds Ghost type to the target's type."</v>
      </c>
    </row>
    <row r="302" spans="1:17" x14ac:dyDescent="0.2">
      <c r="A302">
        <v>301</v>
      </c>
      <c r="C302" t="s">
        <v>2575</v>
      </c>
      <c r="D302" t="s">
        <v>1660</v>
      </c>
      <c r="E302" s="138" t="s">
        <v>2098</v>
      </c>
      <c r="F302">
        <v>25</v>
      </c>
      <c r="G302" t="s">
        <v>180</v>
      </c>
      <c r="H302" t="s">
        <v>1326</v>
      </c>
      <c r="I302">
        <v>100</v>
      </c>
      <c r="J302">
        <v>30</v>
      </c>
      <c r="K302">
        <v>0</v>
      </c>
      <c r="L302" s="138" t="s">
        <v>11075</v>
      </c>
      <c r="M302">
        <v>0</v>
      </c>
      <c r="N302" t="s">
        <v>2241</v>
      </c>
      <c r="O302" t="s">
        <v>2576</v>
      </c>
      <c r="P302" t="str">
        <f t="shared" si="11"/>
        <v>"The user forcefully shoots seeds at the target. Two to five seeds are shot in rapid succession."</v>
      </c>
      <c r="Q302" t="str">
        <f t="shared" si="10"/>
        <v>301,BULLETSEED,Bullet Seed,0C0,25,GRASS,Physical,100,30,0,00,0,befn,"The user forcefully shoots seeds at the target. Two to five seeds are shot in rapid succession."</v>
      </c>
    </row>
    <row r="303" spans="1:17" x14ac:dyDescent="0.2">
      <c r="A303">
        <v>302</v>
      </c>
      <c r="C303" t="s">
        <v>3663</v>
      </c>
      <c r="D303" t="s">
        <v>3664</v>
      </c>
      <c r="E303" s="138" t="s">
        <v>11077</v>
      </c>
      <c r="F303">
        <v>25</v>
      </c>
      <c r="G303" t="s">
        <v>180</v>
      </c>
      <c r="H303" t="s">
        <v>1326</v>
      </c>
      <c r="I303">
        <v>100</v>
      </c>
      <c r="J303">
        <v>35</v>
      </c>
      <c r="K303">
        <v>0</v>
      </c>
      <c r="L303" s="138" t="s">
        <v>11075</v>
      </c>
      <c r="M303">
        <v>0</v>
      </c>
      <c r="N303" t="s">
        <v>2062</v>
      </c>
      <c r="O303" t="s">
        <v>3665</v>
      </c>
      <c r="P303" t="str">
        <f t="shared" si="11"/>
        <v>"The user spits lymph against the target to inflict damage."</v>
      </c>
      <c r="Q303" t="str">
        <f t="shared" si="10"/>
        <v>302,LYMPHSPIT,Lymph Spit,000,25,GRASS,Physical,100,35,0,00,0,abef,"The user spits lymph against the target to inflict damage."</v>
      </c>
    </row>
    <row r="304" spans="1:17" x14ac:dyDescent="0.2">
      <c r="A304">
        <v>303</v>
      </c>
      <c r="C304" t="s">
        <v>3556</v>
      </c>
      <c r="D304" t="s">
        <v>1961</v>
      </c>
      <c r="E304" s="138" t="s">
        <v>9577</v>
      </c>
      <c r="F304">
        <v>40</v>
      </c>
      <c r="G304" t="s">
        <v>180</v>
      </c>
      <c r="H304" t="s">
        <v>1326</v>
      </c>
      <c r="I304">
        <v>100</v>
      </c>
      <c r="J304">
        <v>40</v>
      </c>
      <c r="K304">
        <v>0</v>
      </c>
      <c r="L304" s="138" t="s">
        <v>11075</v>
      </c>
      <c r="M304">
        <v>0</v>
      </c>
      <c r="N304" t="s">
        <v>2073</v>
      </c>
      <c r="O304" t="s">
        <v>3557</v>
      </c>
      <c r="P304" t="str">
        <f t="shared" si="11"/>
        <v>"The user attack by pelting the target with leaves."</v>
      </c>
      <c r="Q304" t="str">
        <f t="shared" si="10"/>
        <v>303,LEAFAGE,Leafage,0,40,GRASS,Physical,100,40,0,00,0,bef,"The user attack by pelting the target with leaves."</v>
      </c>
    </row>
    <row r="305" spans="1:17" x14ac:dyDescent="0.2">
      <c r="A305">
        <v>304</v>
      </c>
      <c r="C305" t="s">
        <v>2573</v>
      </c>
      <c r="D305" t="s">
        <v>1350</v>
      </c>
      <c r="E305" s="138" t="s">
        <v>11077</v>
      </c>
      <c r="F305">
        <v>45</v>
      </c>
      <c r="G305" t="s">
        <v>180</v>
      </c>
      <c r="H305" t="s">
        <v>1326</v>
      </c>
      <c r="I305">
        <v>100</v>
      </c>
      <c r="J305">
        <v>25</v>
      </c>
      <c r="K305">
        <v>0</v>
      </c>
      <c r="L305" s="138" t="s">
        <v>11075</v>
      </c>
      <c r="M305">
        <v>0</v>
      </c>
      <c r="N305" t="s">
        <v>2062</v>
      </c>
      <c r="O305" t="s">
        <v>2574</v>
      </c>
      <c r="P305" t="str">
        <f t="shared" si="11"/>
        <v>"The target is struck with slender, whiplike vines to inflict damage."</v>
      </c>
      <c r="Q305" t="str">
        <f t="shared" si="10"/>
        <v>304,VINEWHIP,Vine Whip,000,45,GRASS,Physical,100,25,0,00,0,abef,"The target is struck with slender, whiplike vines to inflict damage."</v>
      </c>
    </row>
    <row r="306" spans="1:17" x14ac:dyDescent="0.2">
      <c r="A306">
        <v>305</v>
      </c>
      <c r="C306" t="s">
        <v>2568</v>
      </c>
      <c r="D306" t="s">
        <v>1406</v>
      </c>
      <c r="E306" s="138" t="s">
        <v>11077</v>
      </c>
      <c r="F306">
        <v>55</v>
      </c>
      <c r="G306" t="s">
        <v>180</v>
      </c>
      <c r="H306" t="s">
        <v>1326</v>
      </c>
      <c r="I306">
        <v>95</v>
      </c>
      <c r="J306">
        <v>25</v>
      </c>
      <c r="K306">
        <v>0</v>
      </c>
      <c r="L306" s="138" t="s">
        <v>11078</v>
      </c>
      <c r="M306">
        <v>0</v>
      </c>
      <c r="N306" t="s">
        <v>2065</v>
      </c>
      <c r="O306" t="s">
        <v>2569</v>
      </c>
      <c r="P306" t="str">
        <f t="shared" si="11"/>
        <v>"Sharp-edged leaves are launched to slash at the opposing team. Critical hits land more easily."</v>
      </c>
      <c r="Q306" t="str">
        <f t="shared" ref="Q306:Q369" si="12">+A306&amp;","&amp;C306&amp;","&amp;D306&amp;","&amp;E306&amp;","&amp;F306&amp;","&amp;G306&amp;","&amp;H306&amp;","&amp;I306&amp;","&amp;J306&amp;","&amp;K306&amp;","&amp;L306&amp;","&amp;M306&amp;","&amp;N306&amp;","&amp;P306</f>
        <v>305,RAZORLEAF,Razor Leaf,000,55,GRASS,Physical,95,25,0,04,0,befh,"Sharp-edged leaves are launched to slash at the opposing team. Critical hits land more easily."</v>
      </c>
    </row>
    <row r="307" spans="1:17" x14ac:dyDescent="0.2">
      <c r="A307">
        <v>306</v>
      </c>
      <c r="C307" t="s">
        <v>2566</v>
      </c>
      <c r="D307" t="s">
        <v>1631</v>
      </c>
      <c r="E307" s="138" t="s">
        <v>2130</v>
      </c>
      <c r="F307">
        <v>60</v>
      </c>
      <c r="G307" t="s">
        <v>180</v>
      </c>
      <c r="H307" t="s">
        <v>1326</v>
      </c>
      <c r="I307">
        <v>100</v>
      </c>
      <c r="J307">
        <v>15</v>
      </c>
      <c r="K307">
        <v>30</v>
      </c>
      <c r="L307" s="138" t="s">
        <v>11075</v>
      </c>
      <c r="M307">
        <v>0</v>
      </c>
      <c r="N307" t="s">
        <v>2079</v>
      </c>
      <c r="O307" t="s">
        <v>2567</v>
      </c>
      <c r="P307" t="str">
        <f t="shared" si="11"/>
        <v>"The user attacks by wildly swinging its thorny arms. It may also make the target flinch."</v>
      </c>
      <c r="Q307" t="str">
        <f t="shared" si="12"/>
        <v>306,NEEDLEARM,Needle Arm,00F,60,GRASS,Physical,100,15,30,00,0,abe,"The user attacks by wildly swinging its thorny arms. It may also make the target flinch."</v>
      </c>
    </row>
    <row r="308" spans="1:17" x14ac:dyDescent="0.2">
      <c r="A308">
        <v>307</v>
      </c>
      <c r="C308" t="s">
        <v>3627</v>
      </c>
      <c r="D308" t="s">
        <v>1979</v>
      </c>
      <c r="E308" s="138" t="s">
        <v>11171</v>
      </c>
      <c r="F308">
        <v>70</v>
      </c>
      <c r="G308" t="s">
        <v>180</v>
      </c>
      <c r="H308" t="s">
        <v>1326</v>
      </c>
      <c r="I308">
        <v>100</v>
      </c>
      <c r="J308">
        <v>15</v>
      </c>
      <c r="K308">
        <v>0</v>
      </c>
      <c r="L308" s="138" t="s">
        <v>11075</v>
      </c>
      <c r="M308">
        <v>0</v>
      </c>
      <c r="N308" t="s">
        <v>2062</v>
      </c>
      <c r="O308" t="s">
        <v>3628</v>
      </c>
      <c r="P308" t="str">
        <f t="shared" si="11"/>
        <v>"The user lands an intense kick of tropical origins on the target. This also lowers the target's Attack."</v>
      </c>
      <c r="Q308" t="str">
        <f t="shared" si="12"/>
        <v>307,TROPKICK,Trop Kick,042,70,GRASS,Physical,100,15,0,00,0,abef,"The user lands an intense kick of tropical origins on the target. This also lowers the target's Attack."</v>
      </c>
    </row>
    <row r="309" spans="1:17" x14ac:dyDescent="0.2">
      <c r="A309">
        <v>308</v>
      </c>
      <c r="C309" t="s">
        <v>2560</v>
      </c>
      <c r="D309" t="s">
        <v>1861</v>
      </c>
      <c r="E309" s="138" t="s">
        <v>2095</v>
      </c>
      <c r="F309">
        <v>75</v>
      </c>
      <c r="G309" t="s">
        <v>180</v>
      </c>
      <c r="H309" t="s">
        <v>1326</v>
      </c>
      <c r="I309">
        <v>100</v>
      </c>
      <c r="J309">
        <v>10</v>
      </c>
      <c r="K309">
        <v>0</v>
      </c>
      <c r="L309" s="138" t="s">
        <v>11075</v>
      </c>
      <c r="M309">
        <v>0</v>
      </c>
      <c r="N309" t="s">
        <v>2062</v>
      </c>
      <c r="O309" t="s">
        <v>2561</v>
      </c>
      <c r="P309" t="str">
        <f t="shared" si="11"/>
        <v>"The user drains the foe's energy with its horns. The user's HP is restored by half the damage inflicted."</v>
      </c>
      <c r="Q309" t="str">
        <f t="shared" si="12"/>
        <v>308,HORNLEECH,Horn Leech,0DD,75,GRASS,Physical,100,10,0,00,0,abef,"The user drains the foe's energy with its horns. The user's HP is restored by half the damage inflicted."</v>
      </c>
    </row>
    <row r="310" spans="1:17" x14ac:dyDescent="0.2">
      <c r="A310">
        <v>309</v>
      </c>
      <c r="C310" t="s">
        <v>2552</v>
      </c>
      <c r="D310" t="s">
        <v>1677</v>
      </c>
      <c r="E310" s="138" t="s">
        <v>11077</v>
      </c>
      <c r="F310">
        <v>90</v>
      </c>
      <c r="G310" t="s">
        <v>180</v>
      </c>
      <c r="H310" t="s">
        <v>1326</v>
      </c>
      <c r="I310">
        <v>100</v>
      </c>
      <c r="J310">
        <v>15</v>
      </c>
      <c r="K310">
        <v>0</v>
      </c>
      <c r="L310" s="138" t="s">
        <v>11075</v>
      </c>
      <c r="M310">
        <v>0</v>
      </c>
      <c r="N310" t="s">
        <v>2136</v>
      </c>
      <c r="O310" t="s">
        <v>2553</v>
      </c>
      <c r="P310" t="str">
        <f t="shared" si="11"/>
        <v>"The user handles a sharp leaf like a sword and attacks by slashing. It has a high critical-hit ratio."</v>
      </c>
      <c r="Q310" t="str">
        <f t="shared" si="12"/>
        <v>309,LEAFBLADE,Leaf Blade,000,90,GRASS,Physical,100,15,0,00,0,abefh,"The user handles a sharp leaf like a sword and attacks by slashing. It has a high critical-hit ratio."</v>
      </c>
    </row>
    <row r="311" spans="1:17" x14ac:dyDescent="0.2">
      <c r="A311">
        <v>310</v>
      </c>
      <c r="C311" t="s">
        <v>2556</v>
      </c>
      <c r="D311" t="s">
        <v>1731</v>
      </c>
      <c r="E311" s="138" t="s">
        <v>11077</v>
      </c>
      <c r="F311">
        <v>90</v>
      </c>
      <c r="G311" t="s">
        <v>180</v>
      </c>
      <c r="H311" t="s">
        <v>1326</v>
      </c>
      <c r="I311">
        <v>100</v>
      </c>
      <c r="J311">
        <v>15</v>
      </c>
      <c r="K311">
        <v>0</v>
      </c>
      <c r="L311" s="138" t="s">
        <v>11075</v>
      </c>
      <c r="M311">
        <v>0</v>
      </c>
      <c r="N311" t="s">
        <v>2241</v>
      </c>
      <c r="O311" t="s">
        <v>2557</v>
      </c>
      <c r="P311" t="str">
        <f t="shared" si="11"/>
        <v>"The user slams a barrage of hard-shelled seeds down on the target from above."</v>
      </c>
      <c r="Q311" t="str">
        <f t="shared" si="12"/>
        <v>310,SEEDBOMB,Seed Bomb,000,90,GRASS,Physical,100,15,0,00,0,befn,"The user slams a barrage of hard-shelled seeds down on the target from above."</v>
      </c>
    </row>
    <row r="312" spans="1:17" x14ac:dyDescent="0.2">
      <c r="A312">
        <v>311</v>
      </c>
      <c r="C312" t="s">
        <v>2543</v>
      </c>
      <c r="D312" t="s">
        <v>1767</v>
      </c>
      <c r="E312" s="138" t="s">
        <v>11077</v>
      </c>
      <c r="F312">
        <v>120</v>
      </c>
      <c r="G312" t="s">
        <v>180</v>
      </c>
      <c r="H312" t="s">
        <v>1326</v>
      </c>
      <c r="I312">
        <v>85</v>
      </c>
      <c r="J312">
        <v>10</v>
      </c>
      <c r="K312">
        <v>0</v>
      </c>
      <c r="L312" s="138" t="s">
        <v>11075</v>
      </c>
      <c r="M312">
        <v>0</v>
      </c>
      <c r="N312" t="s">
        <v>2062</v>
      </c>
      <c r="O312" t="s">
        <v>2544</v>
      </c>
      <c r="P312" t="str">
        <f t="shared" si="11"/>
        <v>"The user violently whirls its vines or tentacles to harshly lash the target."</v>
      </c>
      <c r="Q312" t="str">
        <f t="shared" si="12"/>
        <v>311,POWERWHIP,Power Whip,000,120,GRASS,Physical,85,10,0,00,0,abef,"The user violently whirls its vines or tentacles to harshly lash the target."</v>
      </c>
    </row>
    <row r="313" spans="1:17" x14ac:dyDescent="0.2">
      <c r="A313">
        <v>312</v>
      </c>
      <c r="C313" t="s">
        <v>2550</v>
      </c>
      <c r="D313" t="s">
        <v>1781</v>
      </c>
      <c r="E313" s="138" t="s">
        <v>2448</v>
      </c>
      <c r="F313">
        <v>120</v>
      </c>
      <c r="G313" t="s">
        <v>180</v>
      </c>
      <c r="H313" t="s">
        <v>1326</v>
      </c>
      <c r="I313">
        <v>100</v>
      </c>
      <c r="J313">
        <v>15</v>
      </c>
      <c r="K313">
        <v>0</v>
      </c>
      <c r="L313" s="138" t="s">
        <v>11075</v>
      </c>
      <c r="M313">
        <v>0</v>
      </c>
      <c r="N313" t="s">
        <v>2062</v>
      </c>
      <c r="O313" t="s">
        <v>2551</v>
      </c>
      <c r="P313" t="str">
        <f t="shared" si="11"/>
        <v>"The user slams its rugged body into the target to attack. The user also sustains serious damage."</v>
      </c>
      <c r="Q313" t="str">
        <f t="shared" si="12"/>
        <v>312,WOODHAMMER,Wood Hammer,0FB,120,GRASS,Physical,100,15,0,00,0,abef,"The user slams its rugged body into the target to attack. The user also sustains serious damage."</v>
      </c>
    </row>
    <row r="314" spans="1:17" x14ac:dyDescent="0.2">
      <c r="A314">
        <v>313</v>
      </c>
      <c r="C314" t="s">
        <v>3595</v>
      </c>
      <c r="D314" t="s">
        <v>1960</v>
      </c>
      <c r="E314" s="138" t="s">
        <v>3596</v>
      </c>
      <c r="F314">
        <v>125</v>
      </c>
      <c r="G314" t="s">
        <v>180</v>
      </c>
      <c r="H314" t="s">
        <v>1326</v>
      </c>
      <c r="I314">
        <v>100</v>
      </c>
      <c r="J314">
        <v>10</v>
      </c>
      <c r="K314">
        <v>0</v>
      </c>
      <c r="L314" s="138" t="s">
        <v>11075</v>
      </c>
      <c r="M314">
        <v>0</v>
      </c>
      <c r="N314" t="s">
        <v>2062</v>
      </c>
      <c r="O314" t="s">
        <v>3597</v>
      </c>
      <c r="P314" t="str">
        <f t="shared" si="11"/>
        <v>"In this two-turn attack, the user gathers light and fills a blade with its energy to attack on the next turn."</v>
      </c>
      <c r="Q314" t="str">
        <f t="shared" si="12"/>
        <v>313,SOLARBLADE,Solar Blade,CF7,125,GRASS,Physical,100,10,0,00,0,abef,"In this two-turn attack, the user gathers light and fills a blade with its energy to attack on the next turn."</v>
      </c>
    </row>
    <row r="315" spans="1:17" x14ac:dyDescent="0.2">
      <c r="A315">
        <v>314</v>
      </c>
      <c r="C315" t="s">
        <v>2578</v>
      </c>
      <c r="D315" t="s">
        <v>1776</v>
      </c>
      <c r="E315" s="138" t="s">
        <v>2357</v>
      </c>
      <c r="F315">
        <v>1</v>
      </c>
      <c r="G315" t="s">
        <v>180</v>
      </c>
      <c r="H315" t="s">
        <v>1340</v>
      </c>
      <c r="I315">
        <v>100</v>
      </c>
      <c r="J315">
        <v>20</v>
      </c>
      <c r="K315">
        <v>0</v>
      </c>
      <c r="L315" s="138" t="s">
        <v>11075</v>
      </c>
      <c r="M315">
        <v>0</v>
      </c>
      <c r="N315" t="s">
        <v>2062</v>
      </c>
      <c r="O315" t="s">
        <v>2579</v>
      </c>
      <c r="P315" t="str">
        <f t="shared" si="11"/>
        <v>"The user snares the target with grass and trips it. The heavier the target, the greater the damage."</v>
      </c>
      <c r="Q315" t="str">
        <f t="shared" si="12"/>
        <v>314,GRASSKNOT,Grass Knot,09A,1,GRASS,Special,100,20,0,00,0,abef,"The user snares the target with grass and trips it. The heavier the target, the greater the damage."</v>
      </c>
    </row>
    <row r="316" spans="1:17" x14ac:dyDescent="0.2">
      <c r="A316">
        <v>315</v>
      </c>
      <c r="C316" t="s">
        <v>2577</v>
      </c>
      <c r="D316" t="s">
        <v>1402</v>
      </c>
      <c r="E316" s="138" t="s">
        <v>2095</v>
      </c>
      <c r="F316">
        <v>20</v>
      </c>
      <c r="G316" t="s">
        <v>180</v>
      </c>
      <c r="H316" t="s">
        <v>1340</v>
      </c>
      <c r="I316">
        <v>100</v>
      </c>
      <c r="J316">
        <v>25</v>
      </c>
      <c r="K316">
        <v>0</v>
      </c>
      <c r="L316" s="138" t="s">
        <v>11075</v>
      </c>
      <c r="M316">
        <v>0</v>
      </c>
      <c r="N316" t="s">
        <v>2073</v>
      </c>
      <c r="O316" t="s">
        <v>2559</v>
      </c>
      <c r="P316" t="str">
        <f t="shared" si="11"/>
        <v>"A nutrient-draining attack. The user's HP is restored by half the damage taken by the target."</v>
      </c>
      <c r="Q316" t="str">
        <f t="shared" si="12"/>
        <v>315,ABSORB,Absorb,0DD,20,GRASS,Special,100,25,0,00,0,bef,"A nutrient-draining attack. The user's HP is restored by half the damage taken by the target."</v>
      </c>
    </row>
    <row r="317" spans="1:17" x14ac:dyDescent="0.2">
      <c r="A317">
        <v>316</v>
      </c>
      <c r="C317" t="s">
        <v>2572</v>
      </c>
      <c r="D317" t="s">
        <v>1403</v>
      </c>
      <c r="E317" s="138" t="s">
        <v>2095</v>
      </c>
      <c r="F317">
        <v>40</v>
      </c>
      <c r="G317" t="s">
        <v>180</v>
      </c>
      <c r="H317" t="s">
        <v>1340</v>
      </c>
      <c r="I317">
        <v>100</v>
      </c>
      <c r="J317">
        <v>15</v>
      </c>
      <c r="K317">
        <v>0</v>
      </c>
      <c r="L317" s="138" t="s">
        <v>11075</v>
      </c>
      <c r="M317">
        <v>0</v>
      </c>
      <c r="N317" t="s">
        <v>2073</v>
      </c>
      <c r="O317" t="s">
        <v>2559</v>
      </c>
      <c r="P317" t="str">
        <f t="shared" si="11"/>
        <v>"A nutrient-draining attack. The user's HP is restored by half the damage taken by the target."</v>
      </c>
      <c r="Q317" t="str">
        <f t="shared" si="12"/>
        <v>316,MEGADRAIN,Mega Drain,0DD,40,GRASS,Special,100,15,0,00,0,bef,"A nutrient-draining attack. The user's HP is restored by half the damage taken by the target."</v>
      </c>
    </row>
    <row r="318" spans="1:17" x14ac:dyDescent="0.2">
      <c r="A318">
        <v>317</v>
      </c>
      <c r="C318" t="s">
        <v>2564</v>
      </c>
      <c r="D318" t="s">
        <v>1674</v>
      </c>
      <c r="E318" s="138" t="s">
        <v>2143</v>
      </c>
      <c r="F318">
        <v>60</v>
      </c>
      <c r="G318" t="s">
        <v>180</v>
      </c>
      <c r="H318" t="s">
        <v>1340</v>
      </c>
      <c r="I318">
        <v>0</v>
      </c>
      <c r="J318">
        <v>20</v>
      </c>
      <c r="K318">
        <v>0</v>
      </c>
      <c r="L318" s="138" t="s">
        <v>11075</v>
      </c>
      <c r="M318">
        <v>0</v>
      </c>
      <c r="N318" t="s">
        <v>2073</v>
      </c>
      <c r="O318" t="s">
        <v>2565</v>
      </c>
      <c r="P318" t="str">
        <f t="shared" si="11"/>
        <v>"The user scatters curious leaves that chase the target. This attack will not miss."</v>
      </c>
      <c r="Q318" t="str">
        <f t="shared" si="12"/>
        <v>317,MAGICALLEAF,Magical Leaf,0A5,60,GRASS,Special,0,20,0,00,0,bef,"The user scatters curious leaves that chase the target. This attack will not miss."</v>
      </c>
    </row>
    <row r="319" spans="1:17" x14ac:dyDescent="0.2">
      <c r="A319">
        <v>318</v>
      </c>
      <c r="C319" t="s">
        <v>2562</v>
      </c>
      <c r="D319" t="s">
        <v>1865</v>
      </c>
      <c r="E319" s="138" t="s">
        <v>11081</v>
      </c>
      <c r="F319">
        <v>65</v>
      </c>
      <c r="G319" t="s">
        <v>180</v>
      </c>
      <c r="H319" t="s">
        <v>1340</v>
      </c>
      <c r="I319">
        <v>90</v>
      </c>
      <c r="J319">
        <v>10</v>
      </c>
      <c r="K319">
        <v>30</v>
      </c>
      <c r="L319" s="138" t="s">
        <v>11075</v>
      </c>
      <c r="M319">
        <v>0</v>
      </c>
      <c r="N319" t="s">
        <v>2073</v>
      </c>
      <c r="O319" t="s">
        <v>2563</v>
      </c>
      <c r="P319" t="str">
        <f t="shared" si="11"/>
        <v>"The user attacks its foe by encircling it in sharp leaves. This attack may also lower the foe's accuracy."</v>
      </c>
      <c r="Q319" t="str">
        <f t="shared" si="12"/>
        <v>318,LEAFTORNADO,Leaf Tornado,047,65,GRASS,Special,90,10,30,00,0,bef,"The user attacks its foe by encircling it in sharp leaves. This attack may also lower the foe's accuracy."</v>
      </c>
    </row>
    <row r="320" spans="1:17" x14ac:dyDescent="0.2">
      <c r="A320">
        <v>319</v>
      </c>
      <c r="C320" t="s">
        <v>2558</v>
      </c>
      <c r="D320" t="s">
        <v>1532</v>
      </c>
      <c r="E320" s="138" t="s">
        <v>2095</v>
      </c>
      <c r="F320">
        <v>75</v>
      </c>
      <c r="G320" t="s">
        <v>180</v>
      </c>
      <c r="H320" t="s">
        <v>1340</v>
      </c>
      <c r="I320">
        <v>100</v>
      </c>
      <c r="J320">
        <v>10</v>
      </c>
      <c r="K320">
        <v>0</v>
      </c>
      <c r="L320" s="138" t="s">
        <v>11075</v>
      </c>
      <c r="M320">
        <v>0</v>
      </c>
      <c r="N320" t="s">
        <v>2073</v>
      </c>
      <c r="O320" t="s">
        <v>2559</v>
      </c>
      <c r="P320" t="str">
        <f t="shared" si="11"/>
        <v>"A nutrient-draining attack. The user's HP is restored by half the damage taken by the target."</v>
      </c>
      <c r="Q320" t="str">
        <f t="shared" si="12"/>
        <v>319,GIGADRAIN,Giga Drain,0DD,75,GRASS,Special,100,10,0,00,0,bef,"A nutrient-draining attack. The user's HP is restored by half the damage taken by the target."</v>
      </c>
    </row>
    <row r="321" spans="1:17" x14ac:dyDescent="0.2">
      <c r="A321">
        <v>320</v>
      </c>
      <c r="C321" t="s">
        <v>2570</v>
      </c>
      <c r="D321" t="s">
        <v>1849</v>
      </c>
      <c r="E321" s="138" t="s">
        <v>8867</v>
      </c>
      <c r="F321">
        <v>80</v>
      </c>
      <c r="G321" t="s">
        <v>180</v>
      </c>
      <c r="H321" t="s">
        <v>1340</v>
      </c>
      <c r="I321">
        <v>100</v>
      </c>
      <c r="J321">
        <v>10</v>
      </c>
      <c r="K321">
        <v>0</v>
      </c>
      <c r="L321" s="138" t="s">
        <v>11075</v>
      </c>
      <c r="M321">
        <v>0</v>
      </c>
      <c r="N321" t="s">
        <v>2073</v>
      </c>
      <c r="O321" t="s">
        <v>2571</v>
      </c>
      <c r="P321" t="str">
        <f t="shared" si="11"/>
        <v>"A column of grass hits the foes. When used with its water equivalent, it creates a vast swamp."</v>
      </c>
      <c r="Q321" t="str">
        <f t="shared" si="12"/>
        <v>320,GRASSPLEDGE,Grass Pledge,106,80,GRASS,Special,100,10,0,00,0,bef,"A column of grass hits the foes. When used with its water equivalent, it creates a vast swamp."</v>
      </c>
    </row>
    <row r="322" spans="1:17" x14ac:dyDescent="0.2">
      <c r="A322">
        <v>321</v>
      </c>
      <c r="C322" t="s">
        <v>2554</v>
      </c>
      <c r="D322" t="s">
        <v>1741</v>
      </c>
      <c r="E322" s="138" t="s">
        <v>11093</v>
      </c>
      <c r="F322">
        <v>90</v>
      </c>
      <c r="G322" t="s">
        <v>180</v>
      </c>
      <c r="H322" t="s">
        <v>1340</v>
      </c>
      <c r="I322">
        <v>100</v>
      </c>
      <c r="J322">
        <v>10</v>
      </c>
      <c r="K322">
        <v>10</v>
      </c>
      <c r="L322" s="138" t="s">
        <v>11075</v>
      </c>
      <c r="M322">
        <v>0</v>
      </c>
      <c r="N322" t="s">
        <v>2241</v>
      </c>
      <c r="O322" t="s">
        <v>2555</v>
      </c>
      <c r="P322" t="str">
        <f t="shared" si="11"/>
        <v>"The user draws power from nature and fires it at the target. It may also lower the target's Sp. Def."</v>
      </c>
      <c r="Q322" t="str">
        <f t="shared" si="12"/>
        <v>321,ENERGYBALL,Energy Ball,046,90,GRASS,Special,100,10,10,00,0,befn,"The user draws power from nature and fires it at the target. It may also lower the target's Sp. Def."</v>
      </c>
    </row>
    <row r="323" spans="1:17" x14ac:dyDescent="0.2">
      <c r="A323">
        <v>322</v>
      </c>
      <c r="C323" t="s">
        <v>3452</v>
      </c>
      <c r="D323" t="s">
        <v>1901</v>
      </c>
      <c r="E323" s="138" t="s">
        <v>11077</v>
      </c>
      <c r="F323">
        <v>90</v>
      </c>
      <c r="G323" t="s">
        <v>180</v>
      </c>
      <c r="H323" t="s">
        <v>1340</v>
      </c>
      <c r="I323">
        <v>100</v>
      </c>
      <c r="J323">
        <v>15</v>
      </c>
      <c r="K323">
        <v>0</v>
      </c>
      <c r="L323" s="138" t="s">
        <v>11087</v>
      </c>
      <c r="M323">
        <v>0</v>
      </c>
      <c r="N323" t="s">
        <v>3453</v>
      </c>
      <c r="O323" t="s">
        <v>3454</v>
      </c>
      <c r="P323" t="str">
        <f t="shared" si="11"/>
        <v>"The user stirs up a violent petal blizzard and attacks everything around it."</v>
      </c>
      <c r="Q323" t="str">
        <f t="shared" si="12"/>
        <v>322,PETALBLIZZARD,Petal Blizzard,000,90,GRASS,Special,100,15,0,08,0,bdef,"The user stirs up a violent petal blizzard and attacks everything around it."</v>
      </c>
    </row>
    <row r="324" spans="1:17" x14ac:dyDescent="0.2">
      <c r="A324">
        <v>323</v>
      </c>
      <c r="C324" t="s">
        <v>11184</v>
      </c>
      <c r="D324" t="s">
        <v>11183</v>
      </c>
      <c r="E324" s="138" t="s">
        <v>11077</v>
      </c>
      <c r="F324">
        <v>90</v>
      </c>
      <c r="G324" t="s">
        <v>180</v>
      </c>
      <c r="H324" t="s">
        <v>1340</v>
      </c>
      <c r="I324">
        <v>100</v>
      </c>
      <c r="J324">
        <v>15</v>
      </c>
      <c r="K324">
        <v>0</v>
      </c>
      <c r="L324" s="138" t="s">
        <v>11075</v>
      </c>
      <c r="M324">
        <v>0</v>
      </c>
      <c r="N324" t="s">
        <v>3453</v>
      </c>
      <c r="O324" t="s">
        <v>11182</v>
      </c>
      <c r="P324" t="str">
        <f t="shared" si="11"/>
        <v>"The user stirs up a focused petal storm and attacks the opponent."</v>
      </c>
      <c r="Q324" t="str">
        <f t="shared" si="12"/>
        <v>323,PETALSTORM,Petal Storm,000,90,GRASS,Special,100,15,0,00,0,bdef,"The user stirs up a focused petal storm and attacks the opponent."</v>
      </c>
    </row>
    <row r="325" spans="1:17" x14ac:dyDescent="0.2">
      <c r="A325">
        <v>324</v>
      </c>
      <c r="C325" t="s">
        <v>2541</v>
      </c>
      <c r="D325" t="s">
        <v>1411</v>
      </c>
      <c r="E325" s="138" t="s">
        <v>2207</v>
      </c>
      <c r="F325">
        <v>120</v>
      </c>
      <c r="G325" t="s">
        <v>180</v>
      </c>
      <c r="H325" t="s">
        <v>1340</v>
      </c>
      <c r="I325">
        <v>100</v>
      </c>
      <c r="J325">
        <v>10</v>
      </c>
      <c r="K325">
        <v>0</v>
      </c>
      <c r="L325" s="138" t="s">
        <v>11165</v>
      </c>
      <c r="M325">
        <v>0</v>
      </c>
      <c r="N325" t="s">
        <v>2062</v>
      </c>
      <c r="O325" t="s">
        <v>2542</v>
      </c>
      <c r="P325" t="str">
        <f t="shared" si="11"/>
        <v>"The user attacks by scattering petals for two to three turns. The user then becomes confused."</v>
      </c>
      <c r="Q325" t="str">
        <f t="shared" si="12"/>
        <v>324,PETALDANCE,Petal Dance,0D2,120,GRASS,Special,100,10,0,02,0,abef,"The user attacks by scattering petals for two to three turns. The user then becomes confused."</v>
      </c>
    </row>
    <row r="326" spans="1:17" x14ac:dyDescent="0.2">
      <c r="A326">
        <v>325</v>
      </c>
      <c r="C326" t="s">
        <v>2545</v>
      </c>
      <c r="D326" t="s">
        <v>1794</v>
      </c>
      <c r="E326" s="138" t="s">
        <v>2175</v>
      </c>
      <c r="F326">
        <v>120</v>
      </c>
      <c r="G326" t="s">
        <v>180</v>
      </c>
      <c r="H326" t="s">
        <v>1340</v>
      </c>
      <c r="I326">
        <v>85</v>
      </c>
      <c r="J326">
        <v>5</v>
      </c>
      <c r="K326">
        <v>40</v>
      </c>
      <c r="L326" s="138" t="s">
        <v>11075</v>
      </c>
      <c r="M326">
        <v>0</v>
      </c>
      <c r="N326" t="s">
        <v>2073</v>
      </c>
      <c r="O326" t="s">
        <v>2546</v>
      </c>
      <c r="P326" t="str">
        <f t="shared" si="11"/>
        <v>"The user generates a shock wave from within its body. It may harshly lower the target's Sp. Def."</v>
      </c>
      <c r="Q326" t="str">
        <f t="shared" si="12"/>
        <v>325,SEEDFLARE,Seed Flare,04F,120,GRASS,Special,85,5,40,00,0,bef,"The user generates a shock wave from within its body. It may harshly lower the target's Sp. Def."</v>
      </c>
    </row>
    <row r="327" spans="1:17" x14ac:dyDescent="0.2">
      <c r="A327">
        <v>326</v>
      </c>
      <c r="C327" t="s">
        <v>2547</v>
      </c>
      <c r="D327" t="s">
        <v>1407</v>
      </c>
      <c r="E327" s="138" t="s">
        <v>2548</v>
      </c>
      <c r="F327">
        <v>120</v>
      </c>
      <c r="G327" t="s">
        <v>180</v>
      </c>
      <c r="H327" t="s">
        <v>1340</v>
      </c>
      <c r="I327">
        <v>100</v>
      </c>
      <c r="J327">
        <v>10</v>
      </c>
      <c r="K327">
        <v>0</v>
      </c>
      <c r="L327" s="138" t="s">
        <v>11075</v>
      </c>
      <c r="M327">
        <v>0</v>
      </c>
      <c r="N327" t="s">
        <v>2073</v>
      </c>
      <c r="O327" t="s">
        <v>2549</v>
      </c>
      <c r="P327" t="str">
        <f t="shared" si="11"/>
        <v>"A two-turn attack. The user gathers light, then blasts a bundled beam on the second turn."</v>
      </c>
      <c r="Q327" t="str">
        <f t="shared" si="12"/>
        <v>326,SOLARBEAM,Solar Beam,0C4,120,GRASS,Special,100,10,0,00,0,bef,"A two-turn attack. The user gathers light, then blasts a bundled beam on the second turn."</v>
      </c>
    </row>
    <row r="328" spans="1:17" x14ac:dyDescent="0.2">
      <c r="A328">
        <v>327</v>
      </c>
      <c r="C328" t="s">
        <v>2539</v>
      </c>
      <c r="D328" t="s">
        <v>1766</v>
      </c>
      <c r="E328" s="138" t="s">
        <v>2204</v>
      </c>
      <c r="F328">
        <v>130</v>
      </c>
      <c r="G328" t="s">
        <v>180</v>
      </c>
      <c r="H328" t="s">
        <v>1340</v>
      </c>
      <c r="I328">
        <v>90</v>
      </c>
      <c r="J328">
        <v>5</v>
      </c>
      <c r="K328">
        <v>0</v>
      </c>
      <c r="L328" s="138" t="s">
        <v>11075</v>
      </c>
      <c r="M328">
        <v>0</v>
      </c>
      <c r="N328" t="s">
        <v>2073</v>
      </c>
      <c r="O328" t="s">
        <v>2540</v>
      </c>
      <c r="P328" t="str">
        <f t="shared" si="11"/>
        <v>"A storm of sharp is whipped up. The attack's recoil harshly reduces the user's Sp. Atk stat."</v>
      </c>
      <c r="Q328" t="str">
        <f t="shared" si="12"/>
        <v>327,LEAFSTORM,Leaf Storm,03F,130,GRASS,Special,90,5,0,00,0,bef,"A storm of sharp is whipped up. The attack's recoil harshly reduces the user's Sp. Atk stat."</v>
      </c>
    </row>
    <row r="329" spans="1:17" x14ac:dyDescent="0.2">
      <c r="A329">
        <v>328</v>
      </c>
      <c r="C329" t="s">
        <v>2537</v>
      </c>
      <c r="D329" t="s">
        <v>1667</v>
      </c>
      <c r="E329" s="138" t="s">
        <v>2201</v>
      </c>
      <c r="F329">
        <v>150</v>
      </c>
      <c r="G329" t="s">
        <v>180</v>
      </c>
      <c r="H329" t="s">
        <v>1340</v>
      </c>
      <c r="I329">
        <v>90</v>
      </c>
      <c r="J329">
        <v>5</v>
      </c>
      <c r="K329">
        <v>0</v>
      </c>
      <c r="L329" s="138" t="s">
        <v>11075</v>
      </c>
      <c r="M329">
        <v>0</v>
      </c>
      <c r="N329" t="s">
        <v>2073</v>
      </c>
      <c r="O329" t="s">
        <v>2538</v>
      </c>
      <c r="P329" t="str">
        <f t="shared" si="11"/>
        <v>"The user slams the target with an enormous tree. The user can't move on the next turn."</v>
      </c>
      <c r="Q329" t="str">
        <f t="shared" si="12"/>
        <v>328,FRENZYPLANT,Frenzy Plant,0C2,150,GRASS,Special,90,5,0,00,0,bef,"The user slams the target with an enormous tree. The user can't move on the next turn."</v>
      </c>
    </row>
    <row r="330" spans="1:17" x14ac:dyDescent="0.2">
      <c r="A330">
        <v>329</v>
      </c>
      <c r="C330" t="s">
        <v>2580</v>
      </c>
      <c r="D330" t="s">
        <v>1641</v>
      </c>
      <c r="E330" s="138" t="s">
        <v>11137</v>
      </c>
      <c r="F330">
        <v>0</v>
      </c>
      <c r="G330" t="s">
        <v>180</v>
      </c>
      <c r="H330" t="s">
        <v>1342</v>
      </c>
      <c r="I330">
        <v>0</v>
      </c>
      <c r="J330">
        <v>5</v>
      </c>
      <c r="K330">
        <v>0</v>
      </c>
      <c r="L330" s="138" t="s">
        <v>8801</v>
      </c>
      <c r="M330">
        <v>0</v>
      </c>
      <c r="N330" t="s">
        <v>2102</v>
      </c>
      <c r="O330" t="s">
        <v>2581</v>
      </c>
      <c r="P330" t="str">
        <f t="shared" si="11"/>
        <v>"The user releases a soothing scent that heals all status problems affecting the user's party."</v>
      </c>
      <c r="Q330" t="str">
        <f t="shared" si="12"/>
        <v>329,AROMATHERAPY,Aromatherapy,019,0,GRASS,Status,0,5,0,40,0,d,"The user releases a soothing scent that heals all status problems affecting the user's party."</v>
      </c>
    </row>
    <row r="331" spans="1:17" x14ac:dyDescent="0.2">
      <c r="A331">
        <v>330</v>
      </c>
      <c r="C331" t="s">
        <v>2582</v>
      </c>
      <c r="D331" t="s">
        <v>1867</v>
      </c>
      <c r="E331" s="138" t="s">
        <v>11181</v>
      </c>
      <c r="F331">
        <v>0</v>
      </c>
      <c r="G331" t="s">
        <v>180</v>
      </c>
      <c r="H331" t="s">
        <v>1342</v>
      </c>
      <c r="I331">
        <v>0</v>
      </c>
      <c r="J331">
        <v>10</v>
      </c>
      <c r="K331">
        <v>0</v>
      </c>
      <c r="L331" s="138" t="s">
        <v>8771</v>
      </c>
      <c r="M331">
        <v>0</v>
      </c>
      <c r="N331" t="s">
        <v>2102</v>
      </c>
      <c r="O331" t="s">
        <v>2583</v>
      </c>
      <c r="P331" t="str">
        <f t="shared" si="11"/>
        <v>"The user protects itself by wrapping its body in soft cotton, drastically raising its Defense stat."</v>
      </c>
      <c r="Q331" t="str">
        <f t="shared" si="12"/>
        <v>330,COTTONGUARD,Cotton Guard,038,0,GRASS,Status,0,10,0,10,0,d,"The user protects itself by wrapping its body in soft cotton, drastically raising its Defense stat."</v>
      </c>
    </row>
    <row r="332" spans="1:17" x14ac:dyDescent="0.2">
      <c r="A332">
        <v>331</v>
      </c>
      <c r="C332" t="s">
        <v>2584</v>
      </c>
      <c r="D332" t="s">
        <v>1509</v>
      </c>
      <c r="E332" s="138" t="s">
        <v>2118</v>
      </c>
      <c r="F332">
        <v>0</v>
      </c>
      <c r="G332" t="s">
        <v>180</v>
      </c>
      <c r="H332" t="s">
        <v>1342</v>
      </c>
      <c r="I332">
        <v>100</v>
      </c>
      <c r="J332">
        <v>40</v>
      </c>
      <c r="K332">
        <v>0</v>
      </c>
      <c r="L332" s="138" t="s">
        <v>11075</v>
      </c>
      <c r="M332">
        <v>0</v>
      </c>
      <c r="N332" t="s">
        <v>2585</v>
      </c>
      <c r="O332" t="s">
        <v>2586</v>
      </c>
      <c r="P332" t="str">
        <f t="shared" si="11"/>
        <v>"The user releases cotton-like spores that cling to the foe, harshly reducing its Speed stat."</v>
      </c>
      <c r="Q332" t="str">
        <f t="shared" si="12"/>
        <v>331,COTTONSPORE,Cotton Spore,04D,0,GRASS,Status,100,40,0,00,0,bcel,"The user releases cotton-like spores that cling to the foe, harshly reducing its Speed stat."</v>
      </c>
    </row>
    <row r="333" spans="1:17" x14ac:dyDescent="0.2">
      <c r="A333">
        <v>332</v>
      </c>
      <c r="C333" t="s">
        <v>2587</v>
      </c>
      <c r="D333" t="s">
        <v>1649</v>
      </c>
      <c r="E333" s="138" t="s">
        <v>11111</v>
      </c>
      <c r="F333">
        <v>0</v>
      </c>
      <c r="G333" t="s">
        <v>180</v>
      </c>
      <c r="H333" t="s">
        <v>1342</v>
      </c>
      <c r="I333">
        <v>55</v>
      </c>
      <c r="J333">
        <v>15</v>
      </c>
      <c r="K333">
        <v>0</v>
      </c>
      <c r="L333" s="138" t="s">
        <v>11075</v>
      </c>
      <c r="M333">
        <v>0</v>
      </c>
      <c r="N333" t="s">
        <v>2588</v>
      </c>
      <c r="O333" t="s">
        <v>2589</v>
      </c>
      <c r="P333" t="str">
        <f t="shared" si="11"/>
        <v>"The user plays a pleasant melody that lulls the target into a deep sleep."</v>
      </c>
      <c r="Q333" t="str">
        <f t="shared" si="12"/>
        <v>332,GRASSWHISTLE,Grass Whistle,003,0,GRASS,Status,55,15,0,00,0,bcek,"The user plays a pleasant melody that lulls the target into a deep sleep."</v>
      </c>
    </row>
    <row r="334" spans="1:17" x14ac:dyDescent="0.2">
      <c r="A334">
        <v>333</v>
      </c>
      <c r="C334" t="s">
        <v>2590</v>
      </c>
      <c r="D334" t="s">
        <v>1604</v>
      </c>
      <c r="E334" s="138" t="s">
        <v>2591</v>
      </c>
      <c r="F334">
        <v>0</v>
      </c>
      <c r="G334" t="s">
        <v>180</v>
      </c>
      <c r="H334" t="s">
        <v>1342</v>
      </c>
      <c r="I334">
        <v>0</v>
      </c>
      <c r="J334">
        <v>20</v>
      </c>
      <c r="K334">
        <v>0</v>
      </c>
      <c r="L334" s="138" t="s">
        <v>8771</v>
      </c>
      <c r="M334">
        <v>0</v>
      </c>
      <c r="N334" t="s">
        <v>2102</v>
      </c>
      <c r="O334" t="s">
        <v>2592</v>
      </c>
      <c r="P334" t="str">
        <f t="shared" si="11"/>
        <v>"The user lays roots that restore its HP on every turn. Because it is rooted, it can't switch out."</v>
      </c>
      <c r="Q334" t="str">
        <f t="shared" si="12"/>
        <v>333,INGRAIN,Ingrain,0DB,0,GRASS,Status,0,20,0,10,0,d,"The user lays roots that restore its HP on every turn. Because it is rooted, it can't switch out."</v>
      </c>
    </row>
    <row r="335" spans="1:17" x14ac:dyDescent="0.2">
      <c r="A335">
        <v>334</v>
      </c>
      <c r="C335" t="s">
        <v>2593</v>
      </c>
      <c r="D335" t="s">
        <v>1404</v>
      </c>
      <c r="E335" s="138" t="s">
        <v>2594</v>
      </c>
      <c r="F335">
        <v>0</v>
      </c>
      <c r="G335" t="s">
        <v>180</v>
      </c>
      <c r="H335" t="s">
        <v>1342</v>
      </c>
      <c r="I335">
        <v>90</v>
      </c>
      <c r="J335">
        <v>10</v>
      </c>
      <c r="K335">
        <v>0</v>
      </c>
      <c r="L335" s="138" t="s">
        <v>11075</v>
      </c>
      <c r="M335">
        <v>0</v>
      </c>
      <c r="N335" t="s">
        <v>2115</v>
      </c>
      <c r="O335" t="s">
        <v>2595</v>
      </c>
      <c r="P335" t="str">
        <f t="shared" si="11"/>
        <v>"A seed is planted on the target. It steals some HP from the target every turn."</v>
      </c>
      <c r="Q335" t="str">
        <f t="shared" si="12"/>
        <v>334,LEECHSEED,Leech Seed,0DC,0,GRASS,Status,90,10,0,00,0,bce,"A seed is planted on the target. It steals some HP from the target every turn."</v>
      </c>
    </row>
    <row r="336" spans="1:17" x14ac:dyDescent="0.2">
      <c r="A336">
        <v>335</v>
      </c>
      <c r="C336" t="s">
        <v>2596</v>
      </c>
      <c r="D336" t="s">
        <v>1410</v>
      </c>
      <c r="E336" s="138" t="s">
        <v>11111</v>
      </c>
      <c r="F336">
        <v>0</v>
      </c>
      <c r="G336" t="s">
        <v>180</v>
      </c>
      <c r="H336" t="s">
        <v>1342</v>
      </c>
      <c r="I336">
        <v>75</v>
      </c>
      <c r="J336">
        <v>15</v>
      </c>
      <c r="K336">
        <v>0</v>
      </c>
      <c r="L336" s="138" t="s">
        <v>11075</v>
      </c>
      <c r="M336">
        <v>0</v>
      </c>
      <c r="N336" t="s">
        <v>2585</v>
      </c>
      <c r="O336" t="s">
        <v>2597</v>
      </c>
      <c r="P336" t="str">
        <f t="shared" si="11"/>
        <v>"The user scatters a big cloud of sleep-inducing dust around the target."</v>
      </c>
      <c r="Q336" t="str">
        <f t="shared" si="12"/>
        <v>335,SLEEPPOWDER,Sleep Powder,003,0,GRASS,Status,75,15,0,00,0,bcel,"The user scatters a big cloud of sleep-inducing dust around the target."</v>
      </c>
    </row>
    <row r="337" spans="1:17" x14ac:dyDescent="0.2">
      <c r="A337">
        <v>336</v>
      </c>
      <c r="C337" t="s">
        <v>2598</v>
      </c>
      <c r="D337" t="s">
        <v>1479</v>
      </c>
      <c r="E337" s="138" t="s">
        <v>11111</v>
      </c>
      <c r="F337">
        <v>0</v>
      </c>
      <c r="G337" t="s">
        <v>180</v>
      </c>
      <c r="H337" t="s">
        <v>1342</v>
      </c>
      <c r="I337">
        <v>100</v>
      </c>
      <c r="J337">
        <v>15</v>
      </c>
      <c r="K337">
        <v>0</v>
      </c>
      <c r="L337" s="138" t="s">
        <v>11075</v>
      </c>
      <c r="M337">
        <v>0</v>
      </c>
      <c r="N337" t="s">
        <v>2585</v>
      </c>
      <c r="O337" t="s">
        <v>2599</v>
      </c>
      <c r="P337" t="str">
        <f t="shared" si="11"/>
        <v>"The user scatters bursts of spores that induce sleep."</v>
      </c>
      <c r="Q337" t="str">
        <f t="shared" si="12"/>
        <v>336,SPORE,Spore,003,0,GRASS,Status,100,15,0,00,0,bcel,"The user scatters bursts of spores that induce sleep."</v>
      </c>
    </row>
    <row r="338" spans="1:17" x14ac:dyDescent="0.2">
      <c r="A338">
        <v>337</v>
      </c>
      <c r="C338" t="s">
        <v>2600</v>
      </c>
      <c r="D338" t="s">
        <v>1409</v>
      </c>
      <c r="E338" s="138" t="s">
        <v>11162</v>
      </c>
      <c r="F338">
        <v>0</v>
      </c>
      <c r="G338" t="s">
        <v>180</v>
      </c>
      <c r="H338" t="s">
        <v>1342</v>
      </c>
      <c r="I338">
        <v>75</v>
      </c>
      <c r="J338">
        <v>30</v>
      </c>
      <c r="K338">
        <v>0</v>
      </c>
      <c r="L338" s="138" t="s">
        <v>11075</v>
      </c>
      <c r="M338">
        <v>0</v>
      </c>
      <c r="N338" t="s">
        <v>2585</v>
      </c>
      <c r="O338" t="s">
        <v>2601</v>
      </c>
      <c r="P338" t="str">
        <f t="shared" si="11"/>
        <v>"The user scatters a cloud of paralyzing powder. It may leave the target with paralysis."</v>
      </c>
      <c r="Q338" t="str">
        <f t="shared" si="12"/>
        <v>337,STUNSPORE,Stun Spore,007,0,GRASS,Status,75,30,0,00,0,bcel,"The user scatters a cloud of paralyzing powder. It may leave the target with paralysis."</v>
      </c>
    </row>
    <row r="339" spans="1:17" x14ac:dyDescent="0.2">
      <c r="A339">
        <v>338</v>
      </c>
      <c r="C339" t="s">
        <v>2602</v>
      </c>
      <c r="D339" t="s">
        <v>1565</v>
      </c>
      <c r="E339" s="138" t="s">
        <v>2603</v>
      </c>
      <c r="F339">
        <v>0</v>
      </c>
      <c r="G339" t="s">
        <v>180</v>
      </c>
      <c r="H339" t="s">
        <v>1342</v>
      </c>
      <c r="I339">
        <v>0</v>
      </c>
      <c r="J339">
        <v>5</v>
      </c>
      <c r="K339">
        <v>0</v>
      </c>
      <c r="L339" s="138" t="s">
        <v>8771</v>
      </c>
      <c r="M339">
        <v>0</v>
      </c>
      <c r="N339" t="s">
        <v>2102</v>
      </c>
      <c r="O339" t="s">
        <v>2604</v>
      </c>
      <c r="P339" t="str">
        <f t="shared" si="11"/>
        <v>"The user restores its own HP. The amount of HP regained varies with the weather."</v>
      </c>
      <c r="Q339" t="str">
        <f t="shared" si="12"/>
        <v>338,SYNTHESIS,Synthesis,0D8,0,GRASS,Status,0,5,0,10,0,d,"The user restores its own HP. The amount of HP regained varies with the weather."</v>
      </c>
    </row>
    <row r="340" spans="1:17" x14ac:dyDescent="0.2">
      <c r="A340">
        <v>339</v>
      </c>
      <c r="C340" t="s">
        <v>2605</v>
      </c>
      <c r="D340" t="s">
        <v>1717</v>
      </c>
      <c r="E340" s="138" t="s">
        <v>11180</v>
      </c>
      <c r="F340">
        <v>0</v>
      </c>
      <c r="G340" t="s">
        <v>180</v>
      </c>
      <c r="H340" t="s">
        <v>1342</v>
      </c>
      <c r="I340">
        <v>100</v>
      </c>
      <c r="J340">
        <v>10</v>
      </c>
      <c r="K340">
        <v>0</v>
      </c>
      <c r="L340" s="138" t="s">
        <v>11075</v>
      </c>
      <c r="M340">
        <v>0</v>
      </c>
      <c r="N340" t="s">
        <v>2115</v>
      </c>
      <c r="O340" t="s">
        <v>2606</v>
      </c>
      <c r="P340" t="str">
        <f t="shared" si="11"/>
        <v>"A seed that causes worry is planted on the foe. It prevents sleep by making its Ability Insomnia."</v>
      </c>
      <c r="Q340" t="str">
        <f t="shared" si="12"/>
        <v>339,WORRYSEED,Worry Seed,064,0,GRASS,Status,100,10,0,00,0,bce,"A seed that causes worry is planted on the foe. It prevents sleep by making its Ability Insomnia."</v>
      </c>
    </row>
    <row r="341" spans="1:17" x14ac:dyDescent="0.2">
      <c r="A341">
        <v>340</v>
      </c>
      <c r="C341" t="s">
        <v>3409</v>
      </c>
      <c r="D341" t="s">
        <v>1900</v>
      </c>
      <c r="E341" s="138" t="s">
        <v>8904</v>
      </c>
      <c r="F341">
        <v>0</v>
      </c>
      <c r="G341" t="s">
        <v>180</v>
      </c>
      <c r="H341" t="s">
        <v>1342</v>
      </c>
      <c r="I341">
        <v>0</v>
      </c>
      <c r="J341">
        <v>20</v>
      </c>
      <c r="K341">
        <v>0</v>
      </c>
      <c r="L341" s="138" t="s">
        <v>11075</v>
      </c>
      <c r="M341">
        <v>0</v>
      </c>
      <c r="N341" t="s">
        <v>2115</v>
      </c>
      <c r="O341" t="s">
        <v>3410</v>
      </c>
      <c r="P341" t="str">
        <f t="shared" ref="P341:P404" si="13">+""""&amp;O341&amp;""""</f>
        <v>"The user puts a forest curse on the target. Afflicted targets are now Grass type as well."</v>
      </c>
      <c r="Q341" t="str">
        <f t="shared" si="12"/>
        <v>340,FORESTSCURSE,Forest's Curse,143,0,GRASS,Status,0,20,0,00,0,bce,"The user puts a forest curse on the target. Afflicted targets are now Grass type as well."</v>
      </c>
    </row>
    <row r="342" spans="1:17" x14ac:dyDescent="0.2">
      <c r="A342">
        <v>341</v>
      </c>
      <c r="C342" t="s">
        <v>3416</v>
      </c>
      <c r="D342" t="s">
        <v>1909</v>
      </c>
      <c r="E342" s="138" t="s">
        <v>8916</v>
      </c>
      <c r="F342">
        <v>0</v>
      </c>
      <c r="G342" t="s">
        <v>180</v>
      </c>
      <c r="H342" t="s">
        <v>1342</v>
      </c>
      <c r="I342">
        <v>0</v>
      </c>
      <c r="J342">
        <v>10</v>
      </c>
      <c r="K342">
        <v>0</v>
      </c>
      <c r="L342" s="138" t="s">
        <v>11091</v>
      </c>
      <c r="M342">
        <v>0</v>
      </c>
      <c r="O342" t="s">
        <v>3417</v>
      </c>
      <c r="P342" t="str">
        <f t="shared" si="13"/>
        <v>"The user turns the ground under everyone's feet to grass for five turns. This restores the HP of Pokémon on the ground a little every turn."</v>
      </c>
      <c r="Q342" t="str">
        <f t="shared" si="12"/>
        <v>341,GRASSYTERRAIN,Grassy Terrain,155,0,GRASS,Status,0,10,0,01,0,,"The user turns the ground under everyone's feet to grass for five turns. This restores the HP of Pokémon on the ground a little every turn."</v>
      </c>
    </row>
    <row r="343" spans="1:17" x14ac:dyDescent="0.2">
      <c r="A343">
        <v>342</v>
      </c>
      <c r="C343" t="s">
        <v>3472</v>
      </c>
      <c r="D343" t="s">
        <v>1924</v>
      </c>
      <c r="E343" s="138" t="s">
        <v>3473</v>
      </c>
      <c r="F343">
        <v>0</v>
      </c>
      <c r="G343" t="s">
        <v>180</v>
      </c>
      <c r="H343" t="s">
        <v>1342</v>
      </c>
      <c r="I343">
        <v>0</v>
      </c>
      <c r="J343">
        <v>10</v>
      </c>
      <c r="K343">
        <v>0</v>
      </c>
      <c r="L343" s="138" t="s">
        <v>8771</v>
      </c>
      <c r="M343">
        <v>4</v>
      </c>
      <c r="O343" t="s">
        <v>3474</v>
      </c>
      <c r="P343" t="str">
        <f t="shared" si="13"/>
        <v>"In addition to protecting the user from attacks, this move also damages any attacker who makes direct contact."</v>
      </c>
      <c r="Q343" t="str">
        <f t="shared" si="12"/>
        <v>342,SPIKYSHIELD,Spiky Shield,14C,0,GRASS,Status,0,10,0,10,4,,"In addition to protecting the user from attacks, this move also damages any attacker who makes direct contact."</v>
      </c>
    </row>
    <row r="344" spans="1:17" x14ac:dyDescent="0.2">
      <c r="A344">
        <v>343</v>
      </c>
      <c r="C344" t="s">
        <v>3612</v>
      </c>
      <c r="D344" t="s">
        <v>1959</v>
      </c>
      <c r="E344" s="138" t="s">
        <v>3613</v>
      </c>
      <c r="F344">
        <v>0</v>
      </c>
      <c r="G344" t="s">
        <v>180</v>
      </c>
      <c r="H344" t="s">
        <v>1342</v>
      </c>
      <c r="I344">
        <v>0</v>
      </c>
      <c r="J344">
        <v>10</v>
      </c>
      <c r="K344">
        <v>0</v>
      </c>
      <c r="L344" s="138" t="s">
        <v>11075</v>
      </c>
      <c r="M344">
        <v>0</v>
      </c>
      <c r="N344" t="s">
        <v>3614</v>
      </c>
      <c r="O344" t="s">
        <v>3615</v>
      </c>
      <c r="P344" t="str">
        <f t="shared" si="13"/>
        <v>"The user restores its HP by the same amount as the target's Attack stat and lowers it."</v>
      </c>
      <c r="Q344" t="str">
        <f t="shared" si="12"/>
        <v>343,STRENGTHSAP,Strength Sap,CF13,0,GRASS,Status,0,10,0,00,0,bcf,"The user restores its HP by the same amount as the target's Attack stat and lowers it."</v>
      </c>
    </row>
    <row r="345" spans="1:17" x14ac:dyDescent="0.2">
      <c r="A345">
        <v>344</v>
      </c>
      <c r="C345" t="s">
        <v>2632</v>
      </c>
      <c r="D345" t="s">
        <v>1423</v>
      </c>
      <c r="E345" s="138" t="s">
        <v>11151</v>
      </c>
      <c r="F345">
        <v>1</v>
      </c>
      <c r="G345" t="s">
        <v>183</v>
      </c>
      <c r="H345" t="s">
        <v>1326</v>
      </c>
      <c r="I345">
        <v>30</v>
      </c>
      <c r="J345">
        <v>5</v>
      </c>
      <c r="K345">
        <v>0</v>
      </c>
      <c r="L345" s="138" t="s">
        <v>11075</v>
      </c>
      <c r="M345">
        <v>0</v>
      </c>
      <c r="N345" t="s">
        <v>2164</v>
      </c>
      <c r="O345" t="s">
        <v>2633</v>
      </c>
      <c r="P345" t="str">
        <f t="shared" si="13"/>
        <v>"The user opens up a fissure in the ground and drops the foe in. The target instantly faints if it hits."</v>
      </c>
      <c r="Q345" t="str">
        <f t="shared" si="12"/>
        <v>344,FISSURE,Fissure,070,1,GROUND,Physical,30,5,0,00,0,be,"The user opens up a fissure in the ground and drops the foe in. The target instantly faints if it hits."</v>
      </c>
    </row>
    <row r="346" spans="1:17" x14ac:dyDescent="0.2">
      <c r="A346">
        <v>345</v>
      </c>
      <c r="C346" t="s">
        <v>2634</v>
      </c>
      <c r="D346" t="s">
        <v>1552</v>
      </c>
      <c r="E346" s="138" t="s">
        <v>11175</v>
      </c>
      <c r="F346">
        <v>1</v>
      </c>
      <c r="G346" t="s">
        <v>183</v>
      </c>
      <c r="H346" t="s">
        <v>1326</v>
      </c>
      <c r="I346">
        <v>100</v>
      </c>
      <c r="J346">
        <v>30</v>
      </c>
      <c r="K346">
        <v>0</v>
      </c>
      <c r="L346" s="138" t="s">
        <v>11087</v>
      </c>
      <c r="M346">
        <v>0</v>
      </c>
      <c r="N346" t="s">
        <v>2073</v>
      </c>
      <c r="O346" t="s">
        <v>2635</v>
      </c>
      <c r="P346" t="str">
        <f t="shared" si="13"/>
        <v>"The user looses a ground-shaking quake affecting everyone around the user. Its power varies."</v>
      </c>
      <c r="Q346" t="str">
        <f t="shared" si="12"/>
        <v>345,MAGNITUDE,Magnitude,095,1,GROUND,Physical,100,30,0,08,0,bef,"The user looses a ground-shaking quake affecting everyone around the user. Its power varies."</v>
      </c>
    </row>
    <row r="347" spans="1:17" x14ac:dyDescent="0.2">
      <c r="A347">
        <v>346</v>
      </c>
      <c r="C347" t="s">
        <v>2628</v>
      </c>
      <c r="D347" t="s">
        <v>1528</v>
      </c>
      <c r="E347" s="138" t="s">
        <v>2098</v>
      </c>
      <c r="F347">
        <v>25</v>
      </c>
      <c r="G347" t="s">
        <v>183</v>
      </c>
      <c r="H347" t="s">
        <v>1326</v>
      </c>
      <c r="I347">
        <v>90</v>
      </c>
      <c r="J347">
        <v>10</v>
      </c>
      <c r="K347">
        <v>0</v>
      </c>
      <c r="L347" s="138" t="s">
        <v>11075</v>
      </c>
      <c r="M347">
        <v>0</v>
      </c>
      <c r="N347" t="s">
        <v>2073</v>
      </c>
      <c r="O347" t="s">
        <v>2629</v>
      </c>
      <c r="P347" t="str">
        <f t="shared" si="13"/>
        <v>"The user strikes the target with a hard bone two to five times in a row."</v>
      </c>
      <c r="Q347" t="str">
        <f t="shared" si="12"/>
        <v>346,BONERUSH,Bone Rush,0C0,25,GROUND,Physical,90,10,0,00,0,bef,"The user strikes the target with a hard bone two to five times in a row."</v>
      </c>
    </row>
    <row r="348" spans="1:17" x14ac:dyDescent="0.2">
      <c r="A348">
        <v>347</v>
      </c>
      <c r="C348" t="s">
        <v>2626</v>
      </c>
      <c r="D348" t="s">
        <v>1657</v>
      </c>
      <c r="E348" s="138" t="s">
        <v>2392</v>
      </c>
      <c r="F348">
        <v>35</v>
      </c>
      <c r="G348" t="s">
        <v>183</v>
      </c>
      <c r="H348" t="s">
        <v>1326</v>
      </c>
      <c r="I348">
        <v>85</v>
      </c>
      <c r="J348">
        <v>15</v>
      </c>
      <c r="K348">
        <v>0</v>
      </c>
      <c r="L348" s="138" t="s">
        <v>11075</v>
      </c>
      <c r="M348">
        <v>0</v>
      </c>
      <c r="N348" t="s">
        <v>2073</v>
      </c>
      <c r="O348" t="s">
        <v>2627</v>
      </c>
      <c r="P348" t="str">
        <f t="shared" si="13"/>
        <v>"The user traps the target inside a harshly raging sandstorm for four to five turns."</v>
      </c>
      <c r="Q348" t="str">
        <f t="shared" si="12"/>
        <v>347,SANDTOMB,Sand Tomb,0CF,35,GROUND,Physical,85,15,0,00,0,bef,"The user traps the target inside a harshly raging sandstorm for four to five turns."</v>
      </c>
    </row>
    <row r="349" spans="1:17" x14ac:dyDescent="0.2">
      <c r="A349">
        <v>348</v>
      </c>
      <c r="C349" t="s">
        <v>2624</v>
      </c>
      <c r="D349" t="s">
        <v>1487</v>
      </c>
      <c r="E349" s="138" t="s">
        <v>2224</v>
      </c>
      <c r="F349">
        <v>50</v>
      </c>
      <c r="G349" t="s">
        <v>183</v>
      </c>
      <c r="H349" t="s">
        <v>1326</v>
      </c>
      <c r="I349">
        <v>90</v>
      </c>
      <c r="J349">
        <v>10</v>
      </c>
      <c r="K349">
        <v>0</v>
      </c>
      <c r="L349" s="138" t="s">
        <v>11075</v>
      </c>
      <c r="M349">
        <v>0</v>
      </c>
      <c r="N349" t="s">
        <v>2073</v>
      </c>
      <c r="O349" t="s">
        <v>2625</v>
      </c>
      <c r="P349" t="str">
        <f t="shared" si="13"/>
        <v>"The user throws the bone it holds. The bone loops to hit the target twice, coming and going."</v>
      </c>
      <c r="Q349" t="str">
        <f t="shared" si="12"/>
        <v>348,BONEMERANG,Bonemerang,0BD,50,GROUND,Physical,90,10,0,00,0,bef,"The user throws the bone it holds. The bone loops to hit the target twice, coming and going."</v>
      </c>
    </row>
    <row r="350" spans="1:17" x14ac:dyDescent="0.2">
      <c r="A350">
        <v>349</v>
      </c>
      <c r="C350" t="s">
        <v>2620</v>
      </c>
      <c r="D350" t="s">
        <v>1852</v>
      </c>
      <c r="E350" s="138" t="s">
        <v>11079</v>
      </c>
      <c r="F350">
        <v>60</v>
      </c>
      <c r="G350" t="s">
        <v>183</v>
      </c>
      <c r="H350" t="s">
        <v>1326</v>
      </c>
      <c r="I350">
        <v>100</v>
      </c>
      <c r="J350">
        <v>20</v>
      </c>
      <c r="K350">
        <v>100</v>
      </c>
      <c r="L350" s="138" t="s">
        <v>11087</v>
      </c>
      <c r="M350">
        <v>0</v>
      </c>
      <c r="N350" t="s">
        <v>2073</v>
      </c>
      <c r="O350" t="s">
        <v>2621</v>
      </c>
      <c r="P350" t="str">
        <f t="shared" si="13"/>
        <v>"The user strikes everything around it by stomping on the ground. It reduces hit Pokémon's Speed."</v>
      </c>
      <c r="Q350" t="str">
        <f t="shared" si="12"/>
        <v>349,BULLDOZE,Bulldoze,044,60,GROUND,Physical,100,20,100,08,0,bef,"The user strikes everything around it by stomping on the ground. It reduces hit Pokémon's Speed."</v>
      </c>
    </row>
    <row r="351" spans="1:17" x14ac:dyDescent="0.2">
      <c r="A351">
        <v>350</v>
      </c>
      <c r="C351" t="s">
        <v>2616</v>
      </c>
      <c r="D351" t="s">
        <v>1457</v>
      </c>
      <c r="E351" s="138" t="s">
        <v>2130</v>
      </c>
      <c r="F351">
        <v>65</v>
      </c>
      <c r="G351" t="s">
        <v>183</v>
      </c>
      <c r="H351" t="s">
        <v>1326</v>
      </c>
      <c r="I351">
        <v>85</v>
      </c>
      <c r="J351">
        <v>20</v>
      </c>
      <c r="K351">
        <v>10</v>
      </c>
      <c r="L351" s="138" t="s">
        <v>11075</v>
      </c>
      <c r="M351">
        <v>0</v>
      </c>
      <c r="N351" t="s">
        <v>2164</v>
      </c>
      <c r="O351" t="s">
        <v>2617</v>
      </c>
      <c r="P351" t="str">
        <f t="shared" si="13"/>
        <v>"The user clubs the target with a bone. It may also make the target flinch."</v>
      </c>
      <c r="Q351" t="str">
        <f t="shared" si="12"/>
        <v>350,BONECLUB,Bone Club,00F,65,GROUND,Physical,85,20,10,00,0,be,"The user clubs the target with a bone. It may also make the target flinch."</v>
      </c>
    </row>
    <row r="352" spans="1:17" x14ac:dyDescent="0.2">
      <c r="A352">
        <v>351</v>
      </c>
      <c r="C352" t="s">
        <v>3633</v>
      </c>
      <c r="D352" t="s">
        <v>1989</v>
      </c>
      <c r="E352" s="138" t="s">
        <v>9577</v>
      </c>
      <c r="F352">
        <v>75</v>
      </c>
      <c r="G352" t="s">
        <v>183</v>
      </c>
      <c r="H352" t="s">
        <v>1326</v>
      </c>
      <c r="I352">
        <v>100</v>
      </c>
      <c r="J352">
        <v>10</v>
      </c>
      <c r="K352">
        <v>0</v>
      </c>
      <c r="L352" s="138" t="s">
        <v>11075</v>
      </c>
      <c r="M352">
        <v>0</v>
      </c>
      <c r="N352" t="s">
        <v>2062</v>
      </c>
      <c r="O352" t="s">
        <v>3634</v>
      </c>
      <c r="P352" t="str">
        <f t="shared" si="13"/>
        <v>"Driven by frustration, the user attacks the target. Doubles in power if previous move used, failed."</v>
      </c>
      <c r="Q352" t="str">
        <f t="shared" si="12"/>
        <v>351,STOMPINGTANTRUM,Stomping Tantrum,0,75,GROUND,Physical,100,10,0,00,0,abef,"Driven by frustration, the user attacks the target. Doubles in power if previous move used, failed."</v>
      </c>
    </row>
    <row r="353" spans="1:17" x14ac:dyDescent="0.2">
      <c r="A353">
        <v>352</v>
      </c>
      <c r="C353" t="s">
        <v>2611</v>
      </c>
      <c r="D353" t="s">
        <v>1424</v>
      </c>
      <c r="E353" s="138" t="s">
        <v>2612</v>
      </c>
      <c r="F353">
        <v>80</v>
      </c>
      <c r="G353" t="s">
        <v>183</v>
      </c>
      <c r="H353" t="s">
        <v>1326</v>
      </c>
      <c r="I353">
        <v>100</v>
      </c>
      <c r="J353">
        <v>10</v>
      </c>
      <c r="K353">
        <v>0</v>
      </c>
      <c r="L353" s="138" t="s">
        <v>11075</v>
      </c>
      <c r="M353">
        <v>0</v>
      </c>
      <c r="N353" t="s">
        <v>2062</v>
      </c>
      <c r="O353" t="s">
        <v>2613</v>
      </c>
      <c r="P353" t="str">
        <f t="shared" si="13"/>
        <v>"The user burrows, then attacks on the second turn. It can also be used to exit dungeons."</v>
      </c>
      <c r="Q353" t="str">
        <f t="shared" si="12"/>
        <v>352,DIG,Dig,0CA,80,GROUND,Physical,100,10,0,00,0,abef,"The user burrows, then attacks on the second turn. It can also be used to exit dungeons."</v>
      </c>
    </row>
    <row r="354" spans="1:17" x14ac:dyDescent="0.2">
      <c r="A354">
        <v>353</v>
      </c>
      <c r="C354" t="s">
        <v>2614</v>
      </c>
      <c r="D354" t="s">
        <v>1858</v>
      </c>
      <c r="E354" s="138" t="s">
        <v>11077</v>
      </c>
      <c r="F354">
        <v>80</v>
      </c>
      <c r="G354" t="s">
        <v>183</v>
      </c>
      <c r="H354" t="s">
        <v>1326</v>
      </c>
      <c r="I354">
        <v>95</v>
      </c>
      <c r="J354">
        <v>10</v>
      </c>
      <c r="K354">
        <v>0</v>
      </c>
      <c r="L354" s="138" t="s">
        <v>11075</v>
      </c>
      <c r="M354">
        <v>0</v>
      </c>
      <c r="N354" t="s">
        <v>2136</v>
      </c>
      <c r="O354" t="s">
        <v>2615</v>
      </c>
      <c r="P354" t="str">
        <f t="shared" si="13"/>
        <v>"The user crashes into its target while rotating its body like a drill. Critical hits land more easily."</v>
      </c>
      <c r="Q354" t="str">
        <f t="shared" si="12"/>
        <v>353,DRILLRUN,Drill Run,000,80,GROUND,Physical,95,10,0,00,0,abefh,"The user crashes into its target while rotating its body like a drill. Critical hits land more easily."</v>
      </c>
    </row>
    <row r="355" spans="1:17" x14ac:dyDescent="0.2">
      <c r="A355">
        <v>354</v>
      </c>
      <c r="C355" t="s">
        <v>3427</v>
      </c>
      <c r="D355" t="s">
        <v>1944</v>
      </c>
      <c r="E355" s="138" t="s">
        <v>11077</v>
      </c>
      <c r="F355">
        <v>90</v>
      </c>
      <c r="G355" t="s">
        <v>183</v>
      </c>
      <c r="H355" t="s">
        <v>1326</v>
      </c>
      <c r="I355">
        <v>100</v>
      </c>
      <c r="J355">
        <v>10</v>
      </c>
      <c r="K355">
        <v>0</v>
      </c>
      <c r="L355" s="138" t="s">
        <v>11078</v>
      </c>
      <c r="M355">
        <v>0</v>
      </c>
      <c r="N355" t="s">
        <v>2863</v>
      </c>
      <c r="O355" t="s">
        <v>3428</v>
      </c>
      <c r="P355" t="str">
        <f t="shared" si="13"/>
        <v>"The user gathers the energy of the land and focuses that power on opposing Pokémon to damage them."</v>
      </c>
      <c r="Q355" t="str">
        <f t="shared" si="12"/>
        <v>354,LANDSWRATH,Land's Wrath,000,90,GROUND,Physical,100,10,0,04,0,bf,"The user gathers the energy of the land and focuses that power on opposing Pokémon to damage them."</v>
      </c>
    </row>
    <row r="356" spans="1:17" x14ac:dyDescent="0.2">
      <c r="A356">
        <v>355</v>
      </c>
      <c r="C356" t="s">
        <v>3492</v>
      </c>
      <c r="D356" t="s">
        <v>1942</v>
      </c>
      <c r="E356" s="138" t="s">
        <v>3259</v>
      </c>
      <c r="F356">
        <v>90</v>
      </c>
      <c r="G356" t="s">
        <v>183</v>
      </c>
      <c r="H356" t="s">
        <v>1326</v>
      </c>
      <c r="I356">
        <v>100</v>
      </c>
      <c r="J356">
        <v>10</v>
      </c>
      <c r="K356">
        <v>100</v>
      </c>
      <c r="L356" s="138" t="s">
        <v>11075</v>
      </c>
      <c r="M356">
        <v>0</v>
      </c>
      <c r="N356" t="s">
        <v>3493</v>
      </c>
      <c r="O356" t="s">
        <v>3494</v>
      </c>
      <c r="P356" t="str">
        <f t="shared" si="13"/>
        <v>"This move also hits opposing Pokémon that are in the air. Those Pokémon are knocked down to the ground."</v>
      </c>
      <c r="Q356" t="str">
        <f t="shared" si="12"/>
        <v>355,THOUSANDARROWS,Thousand Arrows,11C,90,GROUND,Physical,100,10,100,00,0,a,"This move also hits opposing Pokémon that are in the air. Those Pokémon are knocked down to the ground."</v>
      </c>
    </row>
    <row r="357" spans="1:17" x14ac:dyDescent="0.2">
      <c r="A357">
        <v>356</v>
      </c>
      <c r="C357" t="s">
        <v>3495</v>
      </c>
      <c r="D357" t="s">
        <v>1943</v>
      </c>
      <c r="E357" s="138" t="s">
        <v>2114</v>
      </c>
      <c r="F357">
        <v>90</v>
      </c>
      <c r="G357" t="s">
        <v>183</v>
      </c>
      <c r="H357" t="s">
        <v>1326</v>
      </c>
      <c r="I357">
        <v>100</v>
      </c>
      <c r="J357">
        <v>10</v>
      </c>
      <c r="K357">
        <v>0</v>
      </c>
      <c r="L357" s="138" t="s">
        <v>11075</v>
      </c>
      <c r="M357">
        <v>0</v>
      </c>
      <c r="N357" t="s">
        <v>3493</v>
      </c>
      <c r="O357" t="s">
        <v>3496</v>
      </c>
      <c r="P357" t="str">
        <f t="shared" si="13"/>
        <v>"The user attacks with a wave that crawls along the ground. Those hit can't flee from battle."</v>
      </c>
      <c r="Q357" t="str">
        <f t="shared" si="12"/>
        <v>356,THOUSANDWAVES,Thousand Waves,0EF,90,GROUND,Physical,100,10,0,00,0,a,"The user attacks with a wave that crawls along the ground. Those hit can't flee from battle."</v>
      </c>
    </row>
    <row r="358" spans="1:17" x14ac:dyDescent="0.2">
      <c r="A358">
        <v>357</v>
      </c>
      <c r="C358" t="s">
        <v>3546</v>
      </c>
      <c r="D358" t="s">
        <v>1958</v>
      </c>
      <c r="E358" s="138" t="s">
        <v>11077</v>
      </c>
      <c r="F358">
        <v>95</v>
      </c>
      <c r="G358" t="s">
        <v>183</v>
      </c>
      <c r="H358" t="s">
        <v>1326</v>
      </c>
      <c r="I358">
        <v>90</v>
      </c>
      <c r="J358">
        <v>10</v>
      </c>
      <c r="K358">
        <v>0</v>
      </c>
      <c r="L358" s="138" t="s">
        <v>11075</v>
      </c>
      <c r="M358">
        <v>0</v>
      </c>
      <c r="N358" t="s">
        <v>2062</v>
      </c>
      <c r="O358" t="s">
        <v>3547</v>
      </c>
      <c r="P358" t="str">
        <f t="shared" si="13"/>
        <v>"The user fiercly attacks the target using its entire body."</v>
      </c>
      <c r="Q358" t="str">
        <f t="shared" si="12"/>
        <v>357,HIGHHORSEPOWER,High Horsepower,000,95,GROUND,Physical,90,10,0,00,0,abef,"The user fiercly attacks the target using its entire body."</v>
      </c>
    </row>
    <row r="359" spans="1:17" x14ac:dyDescent="0.2">
      <c r="A359">
        <v>358</v>
      </c>
      <c r="C359" t="s">
        <v>2607</v>
      </c>
      <c r="D359" t="s">
        <v>1422</v>
      </c>
      <c r="E359" s="138" t="s">
        <v>11177</v>
      </c>
      <c r="F359">
        <v>100</v>
      </c>
      <c r="G359" t="s">
        <v>183</v>
      </c>
      <c r="H359" t="s">
        <v>1326</v>
      </c>
      <c r="I359">
        <v>100</v>
      </c>
      <c r="J359">
        <v>10</v>
      </c>
      <c r="K359">
        <v>0</v>
      </c>
      <c r="L359" s="138" t="s">
        <v>11087</v>
      </c>
      <c r="M359">
        <v>0</v>
      </c>
      <c r="N359" t="s">
        <v>2073</v>
      </c>
      <c r="O359" t="s">
        <v>2608</v>
      </c>
      <c r="P359" t="str">
        <f t="shared" si="13"/>
        <v>"The user sets off an earthquake that strikes every Pokémon around it."</v>
      </c>
      <c r="Q359" t="str">
        <f t="shared" si="12"/>
        <v>358,EARTHQUAKE,Earthquake,076,100,GROUND,Physical,100,10,0,08,0,bef,"The user sets off an earthquake that strikes every Pokémon around it."</v>
      </c>
    </row>
    <row r="360" spans="1:17" x14ac:dyDescent="0.2">
      <c r="A360">
        <v>359</v>
      </c>
      <c r="C360" t="s">
        <v>3503</v>
      </c>
      <c r="D360" t="s">
        <v>1947</v>
      </c>
      <c r="E360" s="138" t="s">
        <v>11077</v>
      </c>
      <c r="F360">
        <v>120</v>
      </c>
      <c r="G360" t="s">
        <v>183</v>
      </c>
      <c r="H360" t="s">
        <v>1326</v>
      </c>
      <c r="I360">
        <v>85</v>
      </c>
      <c r="J360">
        <v>10</v>
      </c>
      <c r="K360">
        <v>0</v>
      </c>
      <c r="L360" s="138" t="s">
        <v>11078</v>
      </c>
      <c r="M360">
        <v>0</v>
      </c>
      <c r="O360" t="s">
        <v>3504</v>
      </c>
      <c r="P360" t="str">
        <f t="shared" si="13"/>
        <v>"The user attacks opposing Pokémon by manifesting the power of the land in fearsome blades of stone."</v>
      </c>
      <c r="Q360" t="str">
        <f t="shared" si="12"/>
        <v>359,PRECIPICEBLADES,Precipice Blades,000,120,GROUND,Physical,85,10,0,04,0,,"The user attacks opposing Pokémon by manifesting the power of the land in fearsome blades of stone."</v>
      </c>
    </row>
    <row r="361" spans="1:17" x14ac:dyDescent="0.2">
      <c r="A361">
        <v>360</v>
      </c>
      <c r="C361" t="s">
        <v>2630</v>
      </c>
      <c r="D361" t="s">
        <v>1519</v>
      </c>
      <c r="E361" s="138" t="s">
        <v>11081</v>
      </c>
      <c r="F361">
        <v>20</v>
      </c>
      <c r="G361" t="s">
        <v>183</v>
      </c>
      <c r="H361" t="s">
        <v>1340</v>
      </c>
      <c r="I361">
        <v>100</v>
      </c>
      <c r="J361">
        <v>10</v>
      </c>
      <c r="K361">
        <v>100</v>
      </c>
      <c r="L361" s="138" t="s">
        <v>11075</v>
      </c>
      <c r="M361">
        <v>0</v>
      </c>
      <c r="N361" t="s">
        <v>2073</v>
      </c>
      <c r="O361" t="s">
        <v>2631</v>
      </c>
      <c r="P361" t="str">
        <f t="shared" si="13"/>
        <v>"The user hurls mud in the target's face to inflict damage and lower its accuracy."</v>
      </c>
      <c r="Q361" t="str">
        <f t="shared" si="12"/>
        <v>360,MUDSLAP,Mud-Slap,047,20,GROUND,Special,100,10,100,00,0,bef,"The user hurls mud in the target's face to inflict damage and lower its accuracy."</v>
      </c>
    </row>
    <row r="362" spans="1:17" x14ac:dyDescent="0.2">
      <c r="A362">
        <v>361</v>
      </c>
      <c r="C362" t="s">
        <v>2622</v>
      </c>
      <c r="D362" t="s">
        <v>1670</v>
      </c>
      <c r="E362" s="138" t="s">
        <v>11079</v>
      </c>
      <c r="F362">
        <v>55</v>
      </c>
      <c r="G362" t="s">
        <v>183</v>
      </c>
      <c r="H362" t="s">
        <v>1340</v>
      </c>
      <c r="I362">
        <v>95</v>
      </c>
      <c r="J362">
        <v>15</v>
      </c>
      <c r="K362">
        <v>100</v>
      </c>
      <c r="L362" s="138" t="s">
        <v>11075</v>
      </c>
      <c r="M362">
        <v>0</v>
      </c>
      <c r="N362" t="s">
        <v>2073</v>
      </c>
      <c r="O362" t="s">
        <v>2623</v>
      </c>
      <c r="P362" t="str">
        <f t="shared" si="13"/>
        <v>"The user attacks by hurling a blob of mud at the target. It also reduces the target's Speed."</v>
      </c>
      <c r="Q362" t="str">
        <f t="shared" si="12"/>
        <v>361,MUDSHOT,Mud Shot,044,55,GROUND,Special,95,15,100,00,0,bef,"The user attacks by hurling a blob of mud at the target. It also reduces the target's Speed."</v>
      </c>
    </row>
    <row r="363" spans="1:17" x14ac:dyDescent="0.2">
      <c r="A363">
        <v>362</v>
      </c>
      <c r="C363" t="s">
        <v>2618</v>
      </c>
      <c r="D363" t="s">
        <v>1755</v>
      </c>
      <c r="E363" s="138" t="s">
        <v>11081</v>
      </c>
      <c r="F363">
        <v>65</v>
      </c>
      <c r="G363" t="s">
        <v>183</v>
      </c>
      <c r="H363" t="s">
        <v>1340</v>
      </c>
      <c r="I363">
        <v>85</v>
      </c>
      <c r="J363">
        <v>10</v>
      </c>
      <c r="K363">
        <v>30</v>
      </c>
      <c r="L363" s="138" t="s">
        <v>11075</v>
      </c>
      <c r="M363">
        <v>0</v>
      </c>
      <c r="N363" t="s">
        <v>2241</v>
      </c>
      <c r="O363" t="s">
        <v>2619</v>
      </c>
      <c r="P363" t="str">
        <f t="shared" si="13"/>
        <v>"The user launches a hard-packed mud ball to attack. It may also lower the target's accuracy."</v>
      </c>
      <c r="Q363" t="str">
        <f t="shared" si="12"/>
        <v>362,MUDBOMB,Mud Bomb,047,65,GROUND,Special,85,10,30,00,0,befn,"The user launches a hard-packed mud ball to attack. It may also lower the target's accuracy."</v>
      </c>
    </row>
    <row r="364" spans="1:17" x14ac:dyDescent="0.2">
      <c r="A364">
        <v>363</v>
      </c>
      <c r="C364" t="s">
        <v>2609</v>
      </c>
      <c r="D364" t="s">
        <v>1743</v>
      </c>
      <c r="E364" s="138" t="s">
        <v>11093</v>
      </c>
      <c r="F364">
        <v>90</v>
      </c>
      <c r="G364" t="s">
        <v>183</v>
      </c>
      <c r="H364" t="s">
        <v>1340</v>
      </c>
      <c r="I364">
        <v>100</v>
      </c>
      <c r="J364">
        <v>10</v>
      </c>
      <c r="K364">
        <v>10</v>
      </c>
      <c r="L364" s="138" t="s">
        <v>11075</v>
      </c>
      <c r="M364">
        <v>0</v>
      </c>
      <c r="N364" t="s">
        <v>2073</v>
      </c>
      <c r="O364" t="s">
        <v>2610</v>
      </c>
      <c r="P364" t="str">
        <f t="shared" si="13"/>
        <v>"The user makes the ground under the foe erupt with power. It may also lower the target's Sp. Def."</v>
      </c>
      <c r="Q364" t="str">
        <f t="shared" si="12"/>
        <v>363,EARTHPOWER,Earth Power,046,90,GROUND,Special,100,10,10,00,0,bef,"The user makes the ground under the foe erupt with power. It may also lower the target's Sp. Def."</v>
      </c>
    </row>
    <row r="365" spans="1:17" x14ac:dyDescent="0.2">
      <c r="A365">
        <v>364</v>
      </c>
      <c r="C365" t="s">
        <v>11179</v>
      </c>
      <c r="D365" t="s">
        <v>11178</v>
      </c>
      <c r="E365" s="138" t="s">
        <v>11177</v>
      </c>
      <c r="F365">
        <v>100</v>
      </c>
      <c r="G365" t="s">
        <v>183</v>
      </c>
      <c r="H365" t="s">
        <v>1340</v>
      </c>
      <c r="I365">
        <v>90</v>
      </c>
      <c r="J365">
        <v>10</v>
      </c>
      <c r="K365">
        <v>0</v>
      </c>
      <c r="L365" s="138" t="s">
        <v>11075</v>
      </c>
      <c r="M365">
        <v>0</v>
      </c>
      <c r="N365" t="s">
        <v>2073</v>
      </c>
      <c r="O365" t="s">
        <v>11176</v>
      </c>
      <c r="P365" t="str">
        <f t="shared" si="13"/>
        <v>"The user uses its control over the earth to destroythe floor under the opponent"</v>
      </c>
      <c r="Q365" t="str">
        <f t="shared" si="12"/>
        <v>364,GROUNDBREAK,Ground Break,076,100,GROUND,Special,90,10,0,00,0,bef,"The user uses its control over the earth to destroythe floor under the opponent"</v>
      </c>
    </row>
    <row r="366" spans="1:17" x14ac:dyDescent="0.2">
      <c r="A366">
        <v>365</v>
      </c>
      <c r="C366" t="s">
        <v>2636</v>
      </c>
      <c r="D366" t="s">
        <v>1629</v>
      </c>
      <c r="E366" s="138" t="s">
        <v>2637</v>
      </c>
      <c r="F366">
        <v>0</v>
      </c>
      <c r="G366" t="s">
        <v>183</v>
      </c>
      <c r="H366" t="s">
        <v>1342</v>
      </c>
      <c r="I366">
        <v>0</v>
      </c>
      <c r="J366">
        <v>15</v>
      </c>
      <c r="K366">
        <v>0</v>
      </c>
      <c r="L366" s="138" t="s">
        <v>8781</v>
      </c>
      <c r="M366">
        <v>0</v>
      </c>
      <c r="O366" t="s">
        <v>2638</v>
      </c>
      <c r="P366" t="str">
        <f t="shared" si="13"/>
        <v>"The user covers itself with mud. It weakens Electric-type moves while the user is in the battle."</v>
      </c>
      <c r="Q366" t="str">
        <f t="shared" si="12"/>
        <v>365,MUDSPORT,Mud Sport,09D,0,GROUND,Status,0,15,0,20,0,,"The user covers itself with mud. It weakens Electric-type moves while the user is in the battle."</v>
      </c>
    </row>
    <row r="367" spans="1:17" x14ac:dyDescent="0.2">
      <c r="A367">
        <v>366</v>
      </c>
      <c r="C367" t="s">
        <v>2639</v>
      </c>
      <c r="D367" t="s">
        <v>2640</v>
      </c>
      <c r="E367" s="138" t="s">
        <v>11081</v>
      </c>
      <c r="F367">
        <v>0</v>
      </c>
      <c r="G367" t="s">
        <v>183</v>
      </c>
      <c r="H367" t="s">
        <v>1342</v>
      </c>
      <c r="I367">
        <v>100</v>
      </c>
      <c r="J367">
        <v>15</v>
      </c>
      <c r="K367">
        <v>0</v>
      </c>
      <c r="L367" s="138" t="s">
        <v>11075</v>
      </c>
      <c r="M367">
        <v>0</v>
      </c>
      <c r="N367" t="s">
        <v>2115</v>
      </c>
      <c r="O367" t="s">
        <v>2641</v>
      </c>
      <c r="P367" t="str">
        <f t="shared" si="13"/>
        <v>"Sand is hurled in the target's face, reducing its accuracy."</v>
      </c>
      <c r="Q367" t="str">
        <f t="shared" si="12"/>
        <v>366,SANDATTACK,Sand Attack,047,0,GROUND,Status,100,15,0,00,0,bce,"Sand is hurled in the target's face, reducing its accuracy."</v>
      </c>
    </row>
    <row r="368" spans="1:17" x14ac:dyDescent="0.2">
      <c r="A368">
        <v>367</v>
      </c>
      <c r="C368" t="s">
        <v>2642</v>
      </c>
      <c r="D368" t="s">
        <v>1521</v>
      </c>
      <c r="E368" s="138" t="s">
        <v>8864</v>
      </c>
      <c r="F368">
        <v>0</v>
      </c>
      <c r="G368" t="s">
        <v>183</v>
      </c>
      <c r="H368" t="s">
        <v>1342</v>
      </c>
      <c r="I368">
        <v>0</v>
      </c>
      <c r="J368">
        <v>20</v>
      </c>
      <c r="K368">
        <v>0</v>
      </c>
      <c r="L368" s="138" t="s">
        <v>8841</v>
      </c>
      <c r="M368">
        <v>0</v>
      </c>
      <c r="N368" t="s">
        <v>2643</v>
      </c>
      <c r="O368" t="s">
        <v>2644</v>
      </c>
      <c r="P368" t="str">
        <f t="shared" si="13"/>
        <v>"The user lays a trap of spikes at the foe's feet. The trap hurts foes that switch into battle."</v>
      </c>
      <c r="Q368" t="str">
        <f t="shared" si="12"/>
        <v>367,SPIKES,Spikes,103,0,GROUND,Status,0,20,0,80,0,c,"The user lays a trap of spikes at the foe's feet. The trap hurts foes that switch into battle."</v>
      </c>
    </row>
    <row r="369" spans="1:17" x14ac:dyDescent="0.2">
      <c r="A369">
        <v>368</v>
      </c>
      <c r="C369" t="s">
        <v>3469</v>
      </c>
      <c r="D369" t="s">
        <v>1892</v>
      </c>
      <c r="E369" s="138" t="s">
        <v>3470</v>
      </c>
      <c r="F369">
        <v>0</v>
      </c>
      <c r="G369" t="s">
        <v>183</v>
      </c>
      <c r="H369" t="s">
        <v>1342</v>
      </c>
      <c r="I369">
        <v>0</v>
      </c>
      <c r="J369">
        <v>10</v>
      </c>
      <c r="K369">
        <v>0</v>
      </c>
      <c r="L369" s="138" t="s">
        <v>11091</v>
      </c>
      <c r="M369">
        <v>0</v>
      </c>
      <c r="O369" t="s">
        <v>3471</v>
      </c>
      <c r="P369" t="str">
        <f t="shared" si="13"/>
        <v>"Tilling the soil, the user makes it easier for plants to grow. This raises the Attack and Sp. Atk stats of Grass-type Pokémon."</v>
      </c>
      <c r="Q369" t="str">
        <f t="shared" si="12"/>
        <v>368,ROTOTILLER,Rototiller,13E,0,GROUND,Status,0,10,0,01,0,,"Tilling the soil, the user makes it easier for plants to grow. This raises the Attack and Sp. Atk stats of Grass-type Pokémon."</v>
      </c>
    </row>
    <row r="370" spans="1:17" x14ac:dyDescent="0.2">
      <c r="A370">
        <v>369</v>
      </c>
      <c r="C370" t="s">
        <v>3590</v>
      </c>
      <c r="D370" t="s">
        <v>1950</v>
      </c>
      <c r="E370" s="138" t="s">
        <v>3591</v>
      </c>
      <c r="F370">
        <v>0</v>
      </c>
      <c r="G370" t="s">
        <v>183</v>
      </c>
      <c r="H370" t="s">
        <v>1342</v>
      </c>
      <c r="I370">
        <v>0</v>
      </c>
      <c r="J370">
        <v>10</v>
      </c>
      <c r="K370">
        <v>0</v>
      </c>
      <c r="L370" s="138" t="s">
        <v>8771</v>
      </c>
      <c r="M370">
        <v>0</v>
      </c>
      <c r="N370" t="s">
        <v>2102</v>
      </c>
      <c r="O370" t="s">
        <v>3592</v>
      </c>
      <c r="P370" t="str">
        <f t="shared" si="13"/>
        <v>"The user regains up to half of its max HP. It restores more HP in a sandstorm."</v>
      </c>
      <c r="Q370" t="str">
        <f t="shared" ref="Q370:Q433" si="14">+A370&amp;","&amp;C370&amp;","&amp;D370&amp;","&amp;E370&amp;","&amp;F370&amp;","&amp;G370&amp;","&amp;H370&amp;","&amp;I370&amp;","&amp;J370&amp;","&amp;K370&amp;","&amp;L370&amp;","&amp;M370&amp;","&amp;N370&amp;","&amp;P370</f>
        <v>369,SHOREUP,Shore Up,CF5,0,GROUND,Status,0,10,0,10,0,d,"The user regains up to half of its max HP. It restores more HP in a sandstorm."</v>
      </c>
    </row>
    <row r="371" spans="1:17" x14ac:dyDescent="0.2">
      <c r="A371">
        <v>370</v>
      </c>
      <c r="C371" t="s">
        <v>2681</v>
      </c>
      <c r="D371" t="s">
        <v>1662</v>
      </c>
      <c r="E371" s="138" t="s">
        <v>2098</v>
      </c>
      <c r="F371">
        <v>25</v>
      </c>
      <c r="G371" t="s">
        <v>163</v>
      </c>
      <c r="H371" t="s">
        <v>1326</v>
      </c>
      <c r="I371">
        <v>100</v>
      </c>
      <c r="J371">
        <v>30</v>
      </c>
      <c r="K371">
        <v>0</v>
      </c>
      <c r="L371" s="138" t="s">
        <v>11075</v>
      </c>
      <c r="M371">
        <v>0</v>
      </c>
      <c r="N371" t="s">
        <v>2073</v>
      </c>
      <c r="O371" t="s">
        <v>2682</v>
      </c>
      <c r="P371" t="str">
        <f t="shared" si="13"/>
        <v>"The user launches sharp icicles at the target. It strikes two to five times in a row."</v>
      </c>
      <c r="Q371" t="str">
        <f t="shared" si="14"/>
        <v>370,ICICLESPEAR,Icicle Spear,0C0,25,ICE,Physical,100,30,0,00,0,bef,"The user launches sharp icicles at the target. It strikes two to five times in a row."</v>
      </c>
    </row>
    <row r="372" spans="1:17" x14ac:dyDescent="0.2">
      <c r="A372">
        <v>371</v>
      </c>
      <c r="C372" t="s">
        <v>2677</v>
      </c>
      <c r="D372" t="s">
        <v>1630</v>
      </c>
      <c r="E372" s="138" t="s">
        <v>2678</v>
      </c>
      <c r="F372">
        <v>30</v>
      </c>
      <c r="G372" t="s">
        <v>163</v>
      </c>
      <c r="H372" t="s">
        <v>1326</v>
      </c>
      <c r="I372">
        <v>90</v>
      </c>
      <c r="J372">
        <v>20</v>
      </c>
      <c r="K372">
        <v>0</v>
      </c>
      <c r="L372" s="138" t="s">
        <v>11075</v>
      </c>
      <c r="M372">
        <v>0</v>
      </c>
      <c r="N372" t="s">
        <v>2679</v>
      </c>
      <c r="O372" t="s">
        <v>2680</v>
      </c>
      <c r="P372" t="str">
        <f t="shared" si="13"/>
        <v>"The user continually rolls into the target over five turns. It becomes stronger each time it hits."</v>
      </c>
      <c r="Q372" t="str">
        <f t="shared" si="14"/>
        <v>371,ICEBALL,Ice Ball,0D3,30,ICE,Physical,90,20,0,00,0,abefn,"The user continually rolls into the target over five turns. It becomes stronger each time it hits."</v>
      </c>
    </row>
    <row r="373" spans="1:17" x14ac:dyDescent="0.2">
      <c r="A373">
        <v>372</v>
      </c>
      <c r="C373" t="s">
        <v>2673</v>
      </c>
      <c r="D373" t="s">
        <v>1749</v>
      </c>
      <c r="E373" s="138" t="s">
        <v>11077</v>
      </c>
      <c r="F373">
        <v>40</v>
      </c>
      <c r="G373" t="s">
        <v>163</v>
      </c>
      <c r="H373" t="s">
        <v>1326</v>
      </c>
      <c r="I373">
        <v>100</v>
      </c>
      <c r="J373">
        <v>30</v>
      </c>
      <c r="K373">
        <v>0</v>
      </c>
      <c r="L373" s="138" t="s">
        <v>11075</v>
      </c>
      <c r="M373">
        <v>1</v>
      </c>
      <c r="N373" t="s">
        <v>2073</v>
      </c>
      <c r="O373" t="s">
        <v>2674</v>
      </c>
      <c r="P373" t="str">
        <f t="shared" si="13"/>
        <v>"The user flash freezes chunks of ice and hurls them at the target. This move always goes first."</v>
      </c>
      <c r="Q373" t="str">
        <f t="shared" si="14"/>
        <v>372,ICESHARD,Ice Shard,000,40,ICE,Physical,100,30,0,00,1,bef,"The user flash freezes chunks of ice and hurls them at the target. This move always goes first."</v>
      </c>
    </row>
    <row r="374" spans="1:17" x14ac:dyDescent="0.2">
      <c r="A374">
        <v>373</v>
      </c>
      <c r="C374" t="s">
        <v>2668</v>
      </c>
      <c r="D374" t="s">
        <v>1748</v>
      </c>
      <c r="E374" s="138" t="s">
        <v>11170</v>
      </c>
      <c r="F374">
        <v>60</v>
      </c>
      <c r="G374" t="s">
        <v>163</v>
      </c>
      <c r="H374" t="s">
        <v>1326</v>
      </c>
      <c r="I374">
        <v>100</v>
      </c>
      <c r="J374">
        <v>10</v>
      </c>
      <c r="K374">
        <v>0</v>
      </c>
      <c r="L374" s="138" t="s">
        <v>11075</v>
      </c>
      <c r="M374">
        <v>-4</v>
      </c>
      <c r="N374" t="s">
        <v>2062</v>
      </c>
      <c r="O374" t="s">
        <v>2326</v>
      </c>
      <c r="P374" t="str">
        <f t="shared" si="13"/>
        <v>"An attack move that inflicts double the damage if the user has been hurt by the foe in the same turn."</v>
      </c>
      <c r="Q374" t="str">
        <f t="shared" si="14"/>
        <v>373,AVALANCHE,Avalanche,081,60,ICE,Physical,100,10,0,00,-4,abef,"An attack move that inflicts double the damage if the user has been hurt by the foe in the same turn."</v>
      </c>
    </row>
    <row r="375" spans="1:17" x14ac:dyDescent="0.2">
      <c r="A375">
        <v>374</v>
      </c>
      <c r="C375" t="s">
        <v>2665</v>
      </c>
      <c r="D375" t="s">
        <v>1752</v>
      </c>
      <c r="E375" s="138" t="s">
        <v>2666</v>
      </c>
      <c r="F375">
        <v>65</v>
      </c>
      <c r="G375" t="s">
        <v>163</v>
      </c>
      <c r="H375" t="s">
        <v>1326</v>
      </c>
      <c r="I375">
        <v>95</v>
      </c>
      <c r="J375">
        <v>15</v>
      </c>
      <c r="K375">
        <v>10</v>
      </c>
      <c r="L375" s="138" t="s">
        <v>11075</v>
      </c>
      <c r="M375">
        <v>0</v>
      </c>
      <c r="N375" t="s">
        <v>2140</v>
      </c>
      <c r="O375" t="s">
        <v>2667</v>
      </c>
      <c r="P375" t="str">
        <f t="shared" si="13"/>
        <v>"The user bites with cold-infused fangs. It may also make the target flinch or leave it frozen."</v>
      </c>
      <c r="Q375" t="str">
        <f t="shared" si="14"/>
        <v>374,ICEFANG,Ice Fang,00E,65,ICE,Physical,95,15,10,00,0,abei,"The user bites with cold-infused fangs. It may also make the target flinch or leave it frozen."</v>
      </c>
    </row>
    <row r="376" spans="1:17" x14ac:dyDescent="0.2">
      <c r="A376">
        <v>375</v>
      </c>
      <c r="C376" t="s">
        <v>2659</v>
      </c>
      <c r="D376" t="s">
        <v>1333</v>
      </c>
      <c r="E376" s="138" t="s">
        <v>2655</v>
      </c>
      <c r="F376">
        <v>75</v>
      </c>
      <c r="G376" t="s">
        <v>163</v>
      </c>
      <c r="H376" t="s">
        <v>1326</v>
      </c>
      <c r="I376">
        <v>100</v>
      </c>
      <c r="J376">
        <v>15</v>
      </c>
      <c r="K376">
        <v>10</v>
      </c>
      <c r="L376" s="138" t="s">
        <v>11075</v>
      </c>
      <c r="M376">
        <v>0</v>
      </c>
      <c r="N376" t="s">
        <v>2253</v>
      </c>
      <c r="O376" t="s">
        <v>2660</v>
      </c>
      <c r="P376" t="str">
        <f t="shared" si="13"/>
        <v>"The target is punched with an icy fist. It may also leave the target frozen."</v>
      </c>
      <c r="Q376" t="str">
        <f t="shared" si="14"/>
        <v>375,ICEPUNCH,Ice Punch,00C,75,ICE,Physical,100,15,10,00,0,abefj,"The target is punched with an icy fist. It may also leave the target frozen."</v>
      </c>
    </row>
    <row r="377" spans="1:17" x14ac:dyDescent="0.2">
      <c r="A377">
        <v>376</v>
      </c>
      <c r="C377" t="s">
        <v>2657</v>
      </c>
      <c r="D377" t="s">
        <v>1885</v>
      </c>
      <c r="E377" s="138" t="s">
        <v>2130</v>
      </c>
      <c r="F377">
        <v>85</v>
      </c>
      <c r="G377" t="s">
        <v>163</v>
      </c>
      <c r="H377" t="s">
        <v>1326</v>
      </c>
      <c r="I377">
        <v>90</v>
      </c>
      <c r="J377">
        <v>10</v>
      </c>
      <c r="K377">
        <v>30</v>
      </c>
      <c r="L377" s="138" t="s">
        <v>11075</v>
      </c>
      <c r="M377">
        <v>0</v>
      </c>
      <c r="N377" t="s">
        <v>2164</v>
      </c>
      <c r="O377" t="s">
        <v>2658</v>
      </c>
      <c r="P377" t="str">
        <f t="shared" si="13"/>
        <v>"The user attacks by harshly dropping an icicle onto the foe. It may also make the target flinch."</v>
      </c>
      <c r="Q377" t="str">
        <f t="shared" si="14"/>
        <v>376,ICICLECRASH,Icicle Crash,00F,85,ICE,Physical,90,10,30,00,0,be,"The user attacks by harshly dropping an icicle onto the foe. It may also make the target flinch."</v>
      </c>
    </row>
    <row r="378" spans="1:17" x14ac:dyDescent="0.2">
      <c r="A378">
        <v>377</v>
      </c>
      <c r="C378" t="s">
        <v>11174</v>
      </c>
      <c r="D378" t="s">
        <v>11173</v>
      </c>
      <c r="E378" s="138" t="s">
        <v>2655</v>
      </c>
      <c r="F378">
        <v>90</v>
      </c>
      <c r="G378" t="s">
        <v>163</v>
      </c>
      <c r="H378" t="s">
        <v>1326</v>
      </c>
      <c r="I378">
        <v>100</v>
      </c>
      <c r="J378">
        <v>15</v>
      </c>
      <c r="K378">
        <v>10</v>
      </c>
      <c r="L378" s="138" t="s">
        <v>11075</v>
      </c>
      <c r="M378">
        <v>0</v>
      </c>
      <c r="N378" t="s">
        <v>2062</v>
      </c>
      <c r="O378" t="s">
        <v>11172</v>
      </c>
      <c r="P378" t="str">
        <f t="shared" si="13"/>
        <v>"The target is struck with an icy-cold blade. It may also freeze the target solid."</v>
      </c>
      <c r="Q378" t="str">
        <f t="shared" si="14"/>
        <v>377,ICEBLADE,Ice Blade,00C,90,ICE,Physical,100,15,10,00,0,abef,"The target is struck with an icy-cold blade. It may also freeze the target solid."</v>
      </c>
    </row>
    <row r="379" spans="1:17" x14ac:dyDescent="0.2">
      <c r="A379">
        <v>378</v>
      </c>
      <c r="C379" t="s">
        <v>3548</v>
      </c>
      <c r="D379" t="s">
        <v>1956</v>
      </c>
      <c r="E379" s="138" t="s">
        <v>2295</v>
      </c>
      <c r="F379">
        <v>100</v>
      </c>
      <c r="G379" t="s">
        <v>163</v>
      </c>
      <c r="H379" t="s">
        <v>1326</v>
      </c>
      <c r="I379">
        <v>90</v>
      </c>
      <c r="J379">
        <v>10</v>
      </c>
      <c r="K379">
        <v>0</v>
      </c>
      <c r="L379" s="138" t="s">
        <v>11075</v>
      </c>
      <c r="M379">
        <v>0</v>
      </c>
      <c r="N379" t="s">
        <v>2079</v>
      </c>
      <c r="O379" t="s">
        <v>3549</v>
      </c>
      <c r="P379" t="str">
        <f t="shared" si="13"/>
        <v>"The user swings and hits with its strong, heavy fist. It lowers the user's Speed, however."</v>
      </c>
      <c r="Q379" t="str">
        <f t="shared" si="14"/>
        <v>378,ICEHAMMER,Ice Hammer,03E,100,ICE,Physical,90,10,0,00,0,abe,"The user swings and hits with its strong, heavy fist. It lowers the user's Speed, however."</v>
      </c>
    </row>
    <row r="380" spans="1:17" x14ac:dyDescent="0.2">
      <c r="A380">
        <v>379</v>
      </c>
      <c r="C380" t="s">
        <v>2645</v>
      </c>
      <c r="D380" t="s">
        <v>1882</v>
      </c>
      <c r="E380" s="138" t="s">
        <v>2646</v>
      </c>
      <c r="F380">
        <v>140</v>
      </c>
      <c r="G380" t="s">
        <v>163</v>
      </c>
      <c r="H380" t="s">
        <v>1326</v>
      </c>
      <c r="I380">
        <v>90</v>
      </c>
      <c r="J380">
        <v>5</v>
      </c>
      <c r="K380">
        <v>30</v>
      </c>
      <c r="L380" s="138" t="s">
        <v>11075</v>
      </c>
      <c r="M380">
        <v>0</v>
      </c>
      <c r="N380" t="s">
        <v>2073</v>
      </c>
      <c r="O380" t="s">
        <v>2647</v>
      </c>
      <c r="P380" t="str">
        <f t="shared" si="13"/>
        <v>"On the second turn, the user hits the foe with electrically charged ice. It may also paralyze the foe."</v>
      </c>
      <c r="Q380" t="str">
        <f t="shared" si="14"/>
        <v>379,FREEZESHOCK,Freeze Shock,0C5,140,ICE,Physical,90,5,30,00,0,bef,"On the second turn, the user hits the foe with electrically charged ice. It may also paralyze the foe."</v>
      </c>
    </row>
    <row r="381" spans="1:17" x14ac:dyDescent="0.2">
      <c r="A381">
        <v>380</v>
      </c>
      <c r="C381" t="s">
        <v>2683</v>
      </c>
      <c r="D381" t="s">
        <v>1658</v>
      </c>
      <c r="E381" s="138" t="s">
        <v>11151</v>
      </c>
      <c r="F381">
        <v>1</v>
      </c>
      <c r="G381" t="s">
        <v>163</v>
      </c>
      <c r="H381" t="s">
        <v>1340</v>
      </c>
      <c r="I381">
        <v>30</v>
      </c>
      <c r="J381">
        <v>5</v>
      </c>
      <c r="K381">
        <v>0</v>
      </c>
      <c r="L381" s="138" t="s">
        <v>11075</v>
      </c>
      <c r="M381">
        <v>0</v>
      </c>
      <c r="N381" t="s">
        <v>2164</v>
      </c>
      <c r="O381" t="s">
        <v>2684</v>
      </c>
      <c r="P381" t="str">
        <f t="shared" si="13"/>
        <v>"The foe is attacked with a blast of absolute-zero cold. The target instantly faints if it hits."</v>
      </c>
      <c r="Q381" t="str">
        <f t="shared" si="14"/>
        <v>380,SHEERCOLD,Sheer Cold,070,1,ICE,Special,30,5,0,00,0,be,"The foe is attacked with a blast of absolute-zero cold. The target instantly faints if it hits."</v>
      </c>
    </row>
    <row r="382" spans="1:17" x14ac:dyDescent="0.2">
      <c r="A382">
        <v>381</v>
      </c>
      <c r="C382" t="s">
        <v>2675</v>
      </c>
      <c r="D382" t="s">
        <v>1512</v>
      </c>
      <c r="E382" s="138" t="s">
        <v>2655</v>
      </c>
      <c r="F382">
        <v>40</v>
      </c>
      <c r="G382" t="s">
        <v>163</v>
      </c>
      <c r="H382" t="s">
        <v>1340</v>
      </c>
      <c r="I382">
        <v>100</v>
      </c>
      <c r="J382">
        <v>25</v>
      </c>
      <c r="K382">
        <v>10</v>
      </c>
      <c r="L382" s="138" t="s">
        <v>11078</v>
      </c>
      <c r="M382">
        <v>0</v>
      </c>
      <c r="N382" t="s">
        <v>2073</v>
      </c>
      <c r="O382" t="s">
        <v>2676</v>
      </c>
      <c r="P382" t="str">
        <f t="shared" si="13"/>
        <v>"The user attacks with a chilling gust of powdery snow. It may also freeze the targets."</v>
      </c>
      <c r="Q382" t="str">
        <f t="shared" si="14"/>
        <v>381,POWDERSNOW,Powder Snow,00C,40,ICE,Special,100,25,10,04,0,bef,"The user attacks with a chilling gust of powdery snow. It may also freeze the targets."</v>
      </c>
    </row>
    <row r="383" spans="1:17" x14ac:dyDescent="0.2">
      <c r="A383">
        <v>382</v>
      </c>
      <c r="C383" t="s">
        <v>2669</v>
      </c>
      <c r="D383" t="s">
        <v>1526</v>
      </c>
      <c r="E383" s="138" t="s">
        <v>11079</v>
      </c>
      <c r="F383">
        <v>55</v>
      </c>
      <c r="G383" t="s">
        <v>163</v>
      </c>
      <c r="H383" t="s">
        <v>1340</v>
      </c>
      <c r="I383">
        <v>95</v>
      </c>
      <c r="J383">
        <v>15</v>
      </c>
      <c r="K383">
        <v>100</v>
      </c>
      <c r="L383" s="138" t="s">
        <v>11078</v>
      </c>
      <c r="M383">
        <v>0</v>
      </c>
      <c r="N383" t="s">
        <v>2073</v>
      </c>
      <c r="O383" t="s">
        <v>2670</v>
      </c>
      <c r="P383" t="str">
        <f t="shared" si="13"/>
        <v>"The user attacks with a gust of chilled air. It also lowers the targets' Speed stat."</v>
      </c>
      <c r="Q383" t="str">
        <f t="shared" si="14"/>
        <v>382,ICYWIND,Icy Wind,044,55,ICE,Special,95,15,100,04,0,bef,"The user attacks with a gust of chilled air. It also lowers the targets' Speed stat."</v>
      </c>
    </row>
    <row r="384" spans="1:17" x14ac:dyDescent="0.2">
      <c r="A384">
        <v>383</v>
      </c>
      <c r="C384" t="s">
        <v>2671</v>
      </c>
      <c r="D384" t="s">
        <v>1853</v>
      </c>
      <c r="E384" s="138" t="s">
        <v>2340</v>
      </c>
      <c r="F384">
        <v>60</v>
      </c>
      <c r="G384" t="s">
        <v>163</v>
      </c>
      <c r="H384" t="s">
        <v>1340</v>
      </c>
      <c r="I384">
        <v>90</v>
      </c>
      <c r="J384">
        <v>10</v>
      </c>
      <c r="K384">
        <v>0</v>
      </c>
      <c r="L384" s="138" t="s">
        <v>11075</v>
      </c>
      <c r="M384">
        <v>0</v>
      </c>
      <c r="N384" t="s">
        <v>2073</v>
      </c>
      <c r="O384" t="s">
        <v>2672</v>
      </c>
      <c r="P384" t="str">
        <f t="shared" si="13"/>
        <v>"The user blows a cold breath on the target. This attack always results in a critical hit."</v>
      </c>
      <c r="Q384" t="str">
        <f t="shared" si="14"/>
        <v>383,FROSTBREATH,Frost Breath,0A0,60,ICE,Special,90,10,0,00,0,bef,"The user blows a cold breath on the target. This attack always results in a critical hit."</v>
      </c>
    </row>
    <row r="385" spans="1:17" x14ac:dyDescent="0.2">
      <c r="A385">
        <v>384</v>
      </c>
      <c r="C385" t="s">
        <v>2661</v>
      </c>
      <c r="D385" t="s">
        <v>1393</v>
      </c>
      <c r="E385" s="138" t="s">
        <v>11171</v>
      </c>
      <c r="F385">
        <v>65</v>
      </c>
      <c r="G385" t="s">
        <v>163</v>
      </c>
      <c r="H385" t="s">
        <v>1340</v>
      </c>
      <c r="I385">
        <v>100</v>
      </c>
      <c r="J385">
        <v>20</v>
      </c>
      <c r="K385">
        <v>10</v>
      </c>
      <c r="L385" s="138" t="s">
        <v>11075</v>
      </c>
      <c r="M385">
        <v>0</v>
      </c>
      <c r="N385" t="s">
        <v>2073</v>
      </c>
      <c r="O385" t="s">
        <v>2662</v>
      </c>
      <c r="P385" t="str">
        <f t="shared" si="13"/>
        <v>"The target is hit with a rainbow-colored beam. This may also lower the target's Attack stat."</v>
      </c>
      <c r="Q385" t="str">
        <f t="shared" si="14"/>
        <v>384,AURORABEAM,Aurora Beam,042,65,ICE,Special,100,20,10,00,0,bef,"The target is hit with a rainbow-colored beam. This may also lower the target's Attack stat."</v>
      </c>
    </row>
    <row r="386" spans="1:17" x14ac:dyDescent="0.2">
      <c r="A386">
        <v>385</v>
      </c>
      <c r="C386" t="s">
        <v>2663</v>
      </c>
      <c r="D386" t="s">
        <v>1878</v>
      </c>
      <c r="E386" s="138" t="s">
        <v>11079</v>
      </c>
      <c r="F386">
        <v>65</v>
      </c>
      <c r="G386" t="s">
        <v>163</v>
      </c>
      <c r="H386" t="s">
        <v>1340</v>
      </c>
      <c r="I386">
        <v>95</v>
      </c>
      <c r="J386">
        <v>10</v>
      </c>
      <c r="K386">
        <v>100</v>
      </c>
      <c r="L386" s="138" t="s">
        <v>11078</v>
      </c>
      <c r="M386">
        <v>0</v>
      </c>
      <c r="N386" t="s">
        <v>2073</v>
      </c>
      <c r="O386" t="s">
        <v>2664</v>
      </c>
      <c r="P386" t="str">
        <f t="shared" si="13"/>
        <v>"The user attacks by blowing freezing cold air at the foe. This attack reduces the targets' Speed stat."</v>
      </c>
      <c r="Q386" t="str">
        <f t="shared" si="14"/>
        <v>385,GLACIATE,Glaciate,044,65,ICE,Special,95,10,100,04,0,bef,"The user attacks by blowing freezing cold air at the foe. This attack reduces the targets' Speed stat."</v>
      </c>
    </row>
    <row r="387" spans="1:17" x14ac:dyDescent="0.2">
      <c r="A387">
        <v>386</v>
      </c>
      <c r="C387" t="s">
        <v>3411</v>
      </c>
      <c r="D387" t="s">
        <v>1902</v>
      </c>
      <c r="E387" s="138" t="s">
        <v>8896</v>
      </c>
      <c r="F387">
        <v>70</v>
      </c>
      <c r="G387" t="s">
        <v>163</v>
      </c>
      <c r="H387" t="s">
        <v>1340</v>
      </c>
      <c r="I387">
        <v>100</v>
      </c>
      <c r="J387">
        <v>20</v>
      </c>
      <c r="K387">
        <v>0</v>
      </c>
      <c r="L387" s="138" t="s">
        <v>11075</v>
      </c>
      <c r="M387">
        <v>0</v>
      </c>
      <c r="N387" t="s">
        <v>2164</v>
      </c>
      <c r="O387" t="s">
        <v>3412</v>
      </c>
      <c r="P387" t="str">
        <f t="shared" si="13"/>
        <v>"The user rapidly cools the target. This may also leave the target frozen. This move is super effective on Water types."</v>
      </c>
      <c r="Q387" t="str">
        <f t="shared" si="14"/>
        <v>386,FREEZEDRY,Freeze-Dry,135,70,ICE,Special,100,20,0,00,0,be,"The user rapidly cools the target. This may also leave the target frozen. This move is super effective on Water types."</v>
      </c>
    </row>
    <row r="388" spans="1:17" x14ac:dyDescent="0.2">
      <c r="A388">
        <v>387</v>
      </c>
      <c r="C388" t="s">
        <v>2654</v>
      </c>
      <c r="D388" t="s">
        <v>1388</v>
      </c>
      <c r="E388" s="138" t="s">
        <v>2655</v>
      </c>
      <c r="F388">
        <v>90</v>
      </c>
      <c r="G388" t="s">
        <v>163</v>
      </c>
      <c r="H388" t="s">
        <v>1340</v>
      </c>
      <c r="I388">
        <v>100</v>
      </c>
      <c r="J388">
        <v>15</v>
      </c>
      <c r="K388">
        <v>10</v>
      </c>
      <c r="L388" s="138" t="s">
        <v>11075</v>
      </c>
      <c r="M388">
        <v>0</v>
      </c>
      <c r="N388" t="s">
        <v>2073</v>
      </c>
      <c r="O388" t="s">
        <v>2656</v>
      </c>
      <c r="P388" t="str">
        <f t="shared" si="13"/>
        <v>"The target is struck with an icy-cold beam of energy. It may also freeze the target solid."</v>
      </c>
      <c r="Q388" t="str">
        <f t="shared" si="14"/>
        <v>387,ICEBEAM,Ice Beam,00C,90,ICE,Special,100,15,10,00,0,bef,"The target is struck with an icy-cold beam of energy. It may also freeze the target solid."</v>
      </c>
    </row>
    <row r="389" spans="1:17" x14ac:dyDescent="0.2">
      <c r="A389">
        <v>388</v>
      </c>
      <c r="C389" t="s">
        <v>2651</v>
      </c>
      <c r="D389" t="s">
        <v>1389</v>
      </c>
      <c r="E389" s="138" t="s">
        <v>2652</v>
      </c>
      <c r="F389">
        <v>110</v>
      </c>
      <c r="G389" t="s">
        <v>163</v>
      </c>
      <c r="H389" t="s">
        <v>1340</v>
      </c>
      <c r="I389">
        <v>70</v>
      </c>
      <c r="J389">
        <v>5</v>
      </c>
      <c r="K389">
        <v>10</v>
      </c>
      <c r="L389" s="138" t="s">
        <v>11078</v>
      </c>
      <c r="M389">
        <v>0</v>
      </c>
      <c r="N389" t="s">
        <v>2073</v>
      </c>
      <c r="O389" t="s">
        <v>2653</v>
      </c>
      <c r="P389" t="str">
        <f t="shared" si="13"/>
        <v>"A howling blizzard is summoned to strike the opposing team. It may also freeze them solid."</v>
      </c>
      <c r="Q389" t="str">
        <f t="shared" si="14"/>
        <v>388,BLIZZARD,Blizzard,00D,110,ICE,Special,70,5,10,04,0,bef,"A howling blizzard is summoned to strike the opposing team. It may also freeze them solid."</v>
      </c>
    </row>
    <row r="390" spans="1:17" x14ac:dyDescent="0.2">
      <c r="A390">
        <v>389</v>
      </c>
      <c r="C390" t="s">
        <v>2648</v>
      </c>
      <c r="D390" t="s">
        <v>1883</v>
      </c>
      <c r="E390" s="138" t="s">
        <v>2649</v>
      </c>
      <c r="F390">
        <v>140</v>
      </c>
      <c r="G390" t="s">
        <v>163</v>
      </c>
      <c r="H390" t="s">
        <v>1340</v>
      </c>
      <c r="I390">
        <v>90</v>
      </c>
      <c r="J390">
        <v>5</v>
      </c>
      <c r="K390">
        <v>30</v>
      </c>
      <c r="L390" s="138" t="s">
        <v>11075</v>
      </c>
      <c r="M390">
        <v>0</v>
      </c>
      <c r="N390" t="s">
        <v>2073</v>
      </c>
      <c r="O390" t="s">
        <v>2650</v>
      </c>
      <c r="P390" t="str">
        <f t="shared" si="13"/>
        <v>"On the second turn, an ultracold, freezing wind surrounds the foe. This may leave it with a burn."</v>
      </c>
      <c r="Q390" t="str">
        <f t="shared" si="14"/>
        <v>389,ICEBURN,Ice Burn,0C6,140,ICE,Special,90,5,30,00,0,bef,"On the second turn, an ultracold, freezing wind surrounds the foe. This may leave it with a burn."</v>
      </c>
    </row>
    <row r="391" spans="1:17" x14ac:dyDescent="0.2">
      <c r="A391">
        <v>390</v>
      </c>
      <c r="C391" t="s">
        <v>2685</v>
      </c>
      <c r="D391" t="s">
        <v>1587</v>
      </c>
      <c r="E391" s="138" t="s">
        <v>8863</v>
      </c>
      <c r="F391">
        <v>0</v>
      </c>
      <c r="G391" t="s">
        <v>163</v>
      </c>
      <c r="H391" t="s">
        <v>1342</v>
      </c>
      <c r="I391">
        <v>0</v>
      </c>
      <c r="J391">
        <v>10</v>
      </c>
      <c r="K391">
        <v>0</v>
      </c>
      <c r="L391" s="138" t="s">
        <v>8781</v>
      </c>
      <c r="M391">
        <v>0</v>
      </c>
      <c r="O391" t="s">
        <v>2686</v>
      </c>
      <c r="P391" t="str">
        <f t="shared" si="13"/>
        <v>"The user summons a hail storm lasting five turns. It damages all Pokémon except the Ice type."</v>
      </c>
      <c r="Q391" t="str">
        <f t="shared" si="14"/>
        <v>390,HAIL,Hail,102,0,ICE,Status,0,10,0,20,0,,"The user summons a hail storm lasting five turns. It damages all Pokémon except the Ice type."</v>
      </c>
    </row>
    <row r="392" spans="1:17" x14ac:dyDescent="0.2">
      <c r="A392">
        <v>391</v>
      </c>
      <c r="C392" t="s">
        <v>2687</v>
      </c>
      <c r="D392" t="s">
        <v>1446</v>
      </c>
      <c r="E392" s="138" t="s">
        <v>11169</v>
      </c>
      <c r="F392">
        <v>0</v>
      </c>
      <c r="G392" t="s">
        <v>163</v>
      </c>
      <c r="H392" t="s">
        <v>1342</v>
      </c>
      <c r="I392">
        <v>0</v>
      </c>
      <c r="J392">
        <v>30</v>
      </c>
      <c r="K392">
        <v>0</v>
      </c>
      <c r="L392" s="138" t="s">
        <v>8781</v>
      </c>
      <c r="M392">
        <v>0</v>
      </c>
      <c r="O392" t="s">
        <v>2688</v>
      </c>
      <c r="P392" t="str">
        <f t="shared" si="13"/>
        <v>"The user creates a haze that eliminates every stat change among all the Pokémon engaged in battle."</v>
      </c>
      <c r="Q392" t="str">
        <f t="shared" si="14"/>
        <v>391,HAZE,Haze,051,0,ICE,Status,0,30,0,20,0,,"The user creates a haze that eliminates every stat change among all the Pokémon engaged in battle."</v>
      </c>
    </row>
    <row r="393" spans="1:17" x14ac:dyDescent="0.2">
      <c r="A393">
        <v>392</v>
      </c>
      <c r="C393" t="s">
        <v>2689</v>
      </c>
      <c r="D393" t="s">
        <v>1384</v>
      </c>
      <c r="E393" s="138" t="s">
        <v>11168</v>
      </c>
      <c r="F393">
        <v>0</v>
      </c>
      <c r="G393" t="s">
        <v>163</v>
      </c>
      <c r="H393" t="s">
        <v>1342</v>
      </c>
      <c r="I393">
        <v>0</v>
      </c>
      <c r="J393">
        <v>30</v>
      </c>
      <c r="K393">
        <v>0</v>
      </c>
      <c r="L393" s="138" t="s">
        <v>8801</v>
      </c>
      <c r="M393">
        <v>0</v>
      </c>
      <c r="N393" t="s">
        <v>2102</v>
      </c>
      <c r="O393" t="s">
        <v>2690</v>
      </c>
      <c r="P393" t="str">
        <f t="shared" si="13"/>
        <v>"The user cloaks its body with a white mist that prevents any of its stats from being cut for five turns."</v>
      </c>
      <c r="Q393" t="str">
        <f t="shared" si="14"/>
        <v>392,MIST,Mist,056,0,ICE,Status,0,30,0,40,0,d,"The user cloaks its body with a white mist that prevents any of its stats from being cut for five turns."</v>
      </c>
    </row>
    <row r="394" spans="1:17" x14ac:dyDescent="0.2">
      <c r="A394">
        <v>393</v>
      </c>
      <c r="C394" t="s">
        <v>3637</v>
      </c>
      <c r="D394" t="s">
        <v>1985</v>
      </c>
      <c r="E394" s="138" t="s">
        <v>3638</v>
      </c>
      <c r="F394">
        <v>0</v>
      </c>
      <c r="G394" t="s">
        <v>163</v>
      </c>
      <c r="H394" t="s">
        <v>1342</v>
      </c>
      <c r="I394">
        <v>0</v>
      </c>
      <c r="J394">
        <v>20</v>
      </c>
      <c r="K394">
        <v>0</v>
      </c>
      <c r="L394" s="138" t="s">
        <v>8781</v>
      </c>
      <c r="M394">
        <v>0</v>
      </c>
      <c r="N394" t="s">
        <v>2102</v>
      </c>
      <c r="O394" t="s">
        <v>3639</v>
      </c>
      <c r="P394" t="str">
        <f t="shared" si="13"/>
        <v>"This move reduces damage from physical and special moves for five turns, but can only be used in hail."</v>
      </c>
      <c r="Q394" t="str">
        <f t="shared" si="14"/>
        <v>393,AURORAVEIL,Aurora Veil,CF6,0,ICE,Status,0,20,0,20,0,d,"This move reduces damage from physical and special moves for five turns, but can only be used in hail."</v>
      </c>
    </row>
    <row r="395" spans="1:17" x14ac:dyDescent="0.2">
      <c r="A395">
        <v>394</v>
      </c>
      <c r="C395" t="s">
        <v>2833</v>
      </c>
      <c r="D395" t="s">
        <v>1449</v>
      </c>
      <c r="E395" s="138" t="s">
        <v>2834</v>
      </c>
      <c r="F395">
        <v>1</v>
      </c>
      <c r="G395" t="s">
        <v>176</v>
      </c>
      <c r="H395" t="s">
        <v>1326</v>
      </c>
      <c r="I395">
        <v>0</v>
      </c>
      <c r="J395">
        <v>10</v>
      </c>
      <c r="K395">
        <v>0</v>
      </c>
      <c r="L395" s="138" t="s">
        <v>8771</v>
      </c>
      <c r="M395">
        <v>1</v>
      </c>
      <c r="N395" t="s">
        <v>2352</v>
      </c>
      <c r="O395" t="s">
        <v>2835</v>
      </c>
      <c r="P395" t="str">
        <f t="shared" si="13"/>
        <v>"The user endures attacks for two turns, then strikes back to cause double the damage taken."</v>
      </c>
      <c r="Q395" t="str">
        <f t="shared" si="14"/>
        <v>394,BIDE,Bide,0D4,1,NORMAL,Physical,0,10,0,10,1,abf,"The user endures attacks for two turns, then strikes back to cause double the damage taken."</v>
      </c>
    </row>
    <row r="396" spans="1:17" x14ac:dyDescent="0.2">
      <c r="A396">
        <v>395</v>
      </c>
      <c r="C396" t="s">
        <v>2836</v>
      </c>
      <c r="D396" t="s">
        <v>1791</v>
      </c>
      <c r="E396" s="138" t="s">
        <v>2837</v>
      </c>
      <c r="F396">
        <v>1</v>
      </c>
      <c r="G396" t="s">
        <v>176</v>
      </c>
      <c r="H396" t="s">
        <v>1326</v>
      </c>
      <c r="I396">
        <v>100</v>
      </c>
      <c r="J396">
        <v>5</v>
      </c>
      <c r="K396">
        <v>0</v>
      </c>
      <c r="L396" s="138" t="s">
        <v>11075</v>
      </c>
      <c r="M396">
        <v>0</v>
      </c>
      <c r="N396" t="s">
        <v>2062</v>
      </c>
      <c r="O396" t="s">
        <v>2838</v>
      </c>
      <c r="P396" t="str">
        <f t="shared" si="13"/>
        <v>"The target is crushed with great force. The attack is more powerful the more HP the target has left."</v>
      </c>
      <c r="Q396" t="str">
        <f t="shared" si="14"/>
        <v>395,CRUSHGRIP,Crush Grip,08C,1,NORMAL,Physical,100,5,0,00,0,abef,"The target is crushed with great force. The attack is more powerful the more HP the target has left."</v>
      </c>
    </row>
    <row r="397" spans="1:17" x14ac:dyDescent="0.2">
      <c r="A397">
        <v>396</v>
      </c>
      <c r="C397" t="s">
        <v>2839</v>
      </c>
      <c r="D397" t="s">
        <v>1612</v>
      </c>
      <c r="E397" s="138" t="s">
        <v>2840</v>
      </c>
      <c r="F397">
        <v>1</v>
      </c>
      <c r="G397" t="s">
        <v>176</v>
      </c>
      <c r="H397" t="s">
        <v>1326</v>
      </c>
      <c r="I397">
        <v>100</v>
      </c>
      <c r="J397">
        <v>5</v>
      </c>
      <c r="K397">
        <v>0</v>
      </c>
      <c r="L397" s="138" t="s">
        <v>11075</v>
      </c>
      <c r="M397">
        <v>0</v>
      </c>
      <c r="N397" t="s">
        <v>2062</v>
      </c>
      <c r="O397" t="s">
        <v>2841</v>
      </c>
      <c r="P397" t="str">
        <f t="shared" si="13"/>
        <v>"An attack move that cuts down the target's HP to equal the user's HP."</v>
      </c>
      <c r="Q397" t="str">
        <f t="shared" si="14"/>
        <v>396,ENDEAVOR,Endeavor,06E,1,NORMAL,Physical,100,5,0,00,0,abef,"An attack move that cuts down the target's HP to equal the user's HP."</v>
      </c>
    </row>
    <row r="398" spans="1:17" x14ac:dyDescent="0.2">
      <c r="A398">
        <v>397</v>
      </c>
      <c r="C398" t="s">
        <v>2847</v>
      </c>
      <c r="D398" t="s">
        <v>1338</v>
      </c>
      <c r="E398" s="138" t="s">
        <v>11151</v>
      </c>
      <c r="F398">
        <v>1</v>
      </c>
      <c r="G398" t="s">
        <v>176</v>
      </c>
      <c r="H398" t="s">
        <v>1326</v>
      </c>
      <c r="I398">
        <v>30</v>
      </c>
      <c r="J398">
        <v>5</v>
      </c>
      <c r="K398">
        <v>0</v>
      </c>
      <c r="L398" s="138" t="s">
        <v>11075</v>
      </c>
      <c r="M398">
        <v>0</v>
      </c>
      <c r="N398" t="s">
        <v>2079</v>
      </c>
      <c r="O398" t="s">
        <v>2848</v>
      </c>
      <c r="P398" t="str">
        <f t="shared" si="13"/>
        <v>"A vicious, tearing attack with big pincers. The target will faint instantly if this attack hits."</v>
      </c>
      <c r="Q398" t="str">
        <f t="shared" si="14"/>
        <v>397,GUILLOTINE,Guillotine,070,1,NORMAL,Physical,30,5,0,00,0,abe,"A vicious, tearing attack with big pincers. The target will faint instantly if this attack hits."</v>
      </c>
    </row>
    <row r="399" spans="1:17" x14ac:dyDescent="0.2">
      <c r="A399">
        <v>398</v>
      </c>
      <c r="C399" t="s">
        <v>2851</v>
      </c>
      <c r="D399" t="s">
        <v>1360</v>
      </c>
      <c r="E399" s="138" t="s">
        <v>11151</v>
      </c>
      <c r="F399">
        <v>1</v>
      </c>
      <c r="G399" t="s">
        <v>176</v>
      </c>
      <c r="H399" t="s">
        <v>1326</v>
      </c>
      <c r="I399">
        <v>30</v>
      </c>
      <c r="J399">
        <v>5</v>
      </c>
      <c r="K399">
        <v>0</v>
      </c>
      <c r="L399" s="138" t="s">
        <v>11075</v>
      </c>
      <c r="M399">
        <v>0</v>
      </c>
      <c r="N399" t="s">
        <v>2079</v>
      </c>
      <c r="O399" t="s">
        <v>2852</v>
      </c>
      <c r="P399" t="str">
        <f t="shared" si="13"/>
        <v>"The user stabs the foe with a horn that rotates like a drill. If it hits, the target faints instantly."</v>
      </c>
      <c r="Q399" t="str">
        <f t="shared" si="14"/>
        <v>398,HORNDRILL,Horn Drill,070,1,NORMAL,Physical,30,5,0,00,0,abe,"The user stabs the foe with a horn that rotates like a drill. If it hits, the target faints instantly."</v>
      </c>
    </row>
    <row r="400" spans="1:17" x14ac:dyDescent="0.2">
      <c r="A400">
        <v>399</v>
      </c>
      <c r="C400" t="s">
        <v>2853</v>
      </c>
      <c r="D400" t="s">
        <v>1692</v>
      </c>
      <c r="E400" s="138" t="s">
        <v>11150</v>
      </c>
      <c r="F400">
        <v>1</v>
      </c>
      <c r="G400" t="s">
        <v>176</v>
      </c>
      <c r="H400" t="s">
        <v>1326</v>
      </c>
      <c r="I400">
        <v>100</v>
      </c>
      <c r="J400">
        <v>15</v>
      </c>
      <c r="K400">
        <v>0</v>
      </c>
      <c r="L400" s="138" t="s">
        <v>11075</v>
      </c>
      <c r="M400">
        <v>0</v>
      </c>
      <c r="N400" t="s">
        <v>2164</v>
      </c>
      <c r="O400" t="s">
        <v>2854</v>
      </c>
      <c r="P400" t="str">
        <f t="shared" si="13"/>
        <v>"The user draws power to attack by using its held Berry. The Berry determines its type and power."</v>
      </c>
      <c r="Q400" t="str">
        <f t="shared" si="14"/>
        <v>399,NATURALGIFT,Natural Gift,096,1,NORMAL,Physical,100,15,0,00,0,be,"The user draws power to attack by using its held Berry. The Berry determines its type and power."</v>
      </c>
    </row>
    <row r="401" spans="1:17" x14ac:dyDescent="0.2">
      <c r="A401">
        <v>400</v>
      </c>
      <c r="C401" t="s">
        <v>2855</v>
      </c>
      <c r="D401" t="s">
        <v>1547</v>
      </c>
      <c r="E401" s="138" t="s">
        <v>11149</v>
      </c>
      <c r="F401">
        <v>1</v>
      </c>
      <c r="G401" t="s">
        <v>176</v>
      </c>
      <c r="H401" t="s">
        <v>1326</v>
      </c>
      <c r="I401">
        <v>90</v>
      </c>
      <c r="J401">
        <v>15</v>
      </c>
      <c r="K401">
        <v>0</v>
      </c>
      <c r="L401" s="138" t="s">
        <v>11075</v>
      </c>
      <c r="M401">
        <v>0</v>
      </c>
      <c r="N401" t="s">
        <v>2164</v>
      </c>
      <c r="O401" t="s">
        <v>2856</v>
      </c>
      <c r="P401" t="str">
        <f t="shared" si="13"/>
        <v>"The user attacks by giving the target a gift with a hidden trap. It restores HP sometimes, however."</v>
      </c>
      <c r="Q401" t="str">
        <f t="shared" si="14"/>
        <v>400,PRESENT,Present,094,1,NORMAL,Physical,90,15,0,00,0,be,"The user attacks by giving the target a gift with a hidden trap. It restores HP sometimes, however."</v>
      </c>
    </row>
    <row r="402" spans="1:17" x14ac:dyDescent="0.2">
      <c r="A402">
        <v>401</v>
      </c>
      <c r="C402" t="s">
        <v>2857</v>
      </c>
      <c r="D402" t="s">
        <v>1546</v>
      </c>
      <c r="E402" s="138" t="s">
        <v>11148</v>
      </c>
      <c r="F402">
        <v>1</v>
      </c>
      <c r="G402" t="s">
        <v>176</v>
      </c>
      <c r="H402" t="s">
        <v>1326</v>
      </c>
      <c r="I402">
        <v>100</v>
      </c>
      <c r="J402">
        <v>20</v>
      </c>
      <c r="K402">
        <v>0</v>
      </c>
      <c r="L402" s="138" t="s">
        <v>11075</v>
      </c>
      <c r="M402">
        <v>0</v>
      </c>
      <c r="N402" t="s">
        <v>2062</v>
      </c>
      <c r="O402" t="s">
        <v>2858</v>
      </c>
      <c r="P402" t="str">
        <f t="shared" si="13"/>
        <v>"A full-power attack that grows more powerful the more the user likes its Trainer."</v>
      </c>
      <c r="Q402" t="str">
        <f t="shared" si="14"/>
        <v>401,RETURN,Return,089,1,NORMAL,Physical,100,20,0,00,0,abef,"A full-power attack that grows more powerful the more the user likes its Trainer."</v>
      </c>
    </row>
    <row r="403" spans="1:17" x14ac:dyDescent="0.2">
      <c r="A403">
        <v>402</v>
      </c>
      <c r="C403" t="s">
        <v>2865</v>
      </c>
      <c r="D403" t="s">
        <v>1494</v>
      </c>
      <c r="E403" s="138" t="s">
        <v>2866</v>
      </c>
      <c r="F403">
        <v>1</v>
      </c>
      <c r="G403" t="s">
        <v>176</v>
      </c>
      <c r="H403" t="s">
        <v>1326</v>
      </c>
      <c r="I403">
        <v>90</v>
      </c>
      <c r="J403">
        <v>10</v>
      </c>
      <c r="K403">
        <v>0</v>
      </c>
      <c r="L403" s="138" t="s">
        <v>11075</v>
      </c>
      <c r="M403">
        <v>0</v>
      </c>
      <c r="N403" t="s">
        <v>2062</v>
      </c>
      <c r="O403" t="s">
        <v>2867</v>
      </c>
      <c r="P403" t="str">
        <f t="shared" si="13"/>
        <v>"The user chomps hard on the target with its sharp front fangs. It cuts the target's HP to half."</v>
      </c>
      <c r="Q403" t="str">
        <f t="shared" si="14"/>
        <v>402,SUPERFANG,Super Fang,06C,1,NORMAL,Physical,90,10,0,00,0,abef,"The user chomps hard on the target with its sharp front fangs. It cuts the target's HP to half."</v>
      </c>
    </row>
    <row r="404" spans="1:17" x14ac:dyDescent="0.2">
      <c r="A404">
        <v>403</v>
      </c>
      <c r="C404" t="s">
        <v>2831</v>
      </c>
      <c r="D404" t="s">
        <v>1464</v>
      </c>
      <c r="E404" s="138" t="s">
        <v>11079</v>
      </c>
      <c r="F404">
        <v>10</v>
      </c>
      <c r="G404" t="s">
        <v>176</v>
      </c>
      <c r="H404" t="s">
        <v>1326</v>
      </c>
      <c r="I404">
        <v>100</v>
      </c>
      <c r="J404">
        <v>35</v>
      </c>
      <c r="K404">
        <v>10</v>
      </c>
      <c r="L404" s="138" t="s">
        <v>11075</v>
      </c>
      <c r="M404">
        <v>0</v>
      </c>
      <c r="N404" t="s">
        <v>2062</v>
      </c>
      <c r="O404" t="s">
        <v>2832</v>
      </c>
      <c r="P404" t="str">
        <f t="shared" si="13"/>
        <v>"The foe is attacked with long, creeping tentacles or vines. It may also lower the target's Speed."</v>
      </c>
      <c r="Q404" t="str">
        <f t="shared" si="14"/>
        <v>403,CONSTRICT,Constrict,044,10,NORMAL,Physical,100,35,10,00,0,abef,"The foe is attacked with long, creeping tentacles or vines. It may also lower the target's Speed."</v>
      </c>
    </row>
    <row r="405" spans="1:17" x14ac:dyDescent="0.2">
      <c r="A405">
        <v>404</v>
      </c>
      <c r="C405" t="s">
        <v>2823</v>
      </c>
      <c r="D405" t="s">
        <v>1348</v>
      </c>
      <c r="E405" s="138" t="s">
        <v>2392</v>
      </c>
      <c r="F405">
        <v>15</v>
      </c>
      <c r="G405" t="s">
        <v>176</v>
      </c>
      <c r="H405" t="s">
        <v>1326</v>
      </c>
      <c r="I405">
        <v>85</v>
      </c>
      <c r="J405">
        <v>20</v>
      </c>
      <c r="K405">
        <v>0</v>
      </c>
      <c r="L405" s="138" t="s">
        <v>11075</v>
      </c>
      <c r="M405">
        <v>0</v>
      </c>
      <c r="N405" t="s">
        <v>2062</v>
      </c>
      <c r="O405" t="s">
        <v>2824</v>
      </c>
      <c r="P405" t="str">
        <f t="shared" ref="P405:P468" si="15">+""""&amp;O405&amp;""""</f>
        <v>"Things such as long bodies or tentacles are used to bind and squeeze the foe for four to five turns."</v>
      </c>
      <c r="Q405" t="str">
        <f t="shared" si="14"/>
        <v>404,BIND,Bind,0CF,15,NORMAL,Physical,85,20,0,00,0,abef,"Things such as long bodies or tentacles are used to bind and squeeze the foe for four to five turns."</v>
      </c>
    </row>
    <row r="406" spans="1:17" x14ac:dyDescent="0.2">
      <c r="A406">
        <v>405</v>
      </c>
      <c r="C406" t="s">
        <v>2825</v>
      </c>
      <c r="D406" t="s">
        <v>1328</v>
      </c>
      <c r="E406" s="138" t="s">
        <v>2098</v>
      </c>
      <c r="F406">
        <v>15</v>
      </c>
      <c r="G406" t="s">
        <v>176</v>
      </c>
      <c r="H406" t="s">
        <v>1326</v>
      </c>
      <c r="I406">
        <v>85</v>
      </c>
      <c r="J406">
        <v>10</v>
      </c>
      <c r="K406">
        <v>0</v>
      </c>
      <c r="L406" s="138" t="s">
        <v>11075</v>
      </c>
      <c r="M406">
        <v>0</v>
      </c>
      <c r="N406" t="s">
        <v>2062</v>
      </c>
      <c r="O406" t="s">
        <v>2826</v>
      </c>
      <c r="P406" t="str">
        <f t="shared" si="15"/>
        <v>"The target is slapped repeatedly, back and forth, two to five times in a row."</v>
      </c>
      <c r="Q406" t="str">
        <f t="shared" si="14"/>
        <v>405,DOUBLESLAP,Double Slap,0C0,15,NORMAL,Physical,85,10,0,00,0,abef,"The target is slapped repeatedly, back and forth, two to five times in a row."</v>
      </c>
    </row>
    <row r="407" spans="1:17" x14ac:dyDescent="0.2">
      <c r="A407">
        <v>406</v>
      </c>
      <c r="C407" t="s">
        <v>2829</v>
      </c>
      <c r="D407" t="s">
        <v>1363</v>
      </c>
      <c r="E407" s="138" t="s">
        <v>2392</v>
      </c>
      <c r="F407">
        <v>15</v>
      </c>
      <c r="G407" t="s">
        <v>176</v>
      </c>
      <c r="H407" t="s">
        <v>1326</v>
      </c>
      <c r="I407">
        <v>90</v>
      </c>
      <c r="J407">
        <v>20</v>
      </c>
      <c r="K407">
        <v>0</v>
      </c>
      <c r="L407" s="138" t="s">
        <v>11075</v>
      </c>
      <c r="M407">
        <v>0</v>
      </c>
      <c r="N407" t="s">
        <v>2062</v>
      </c>
      <c r="O407" t="s">
        <v>2830</v>
      </c>
      <c r="P407" t="str">
        <f t="shared" si="15"/>
        <v>"A long body or vines are used to wrap and squeeze the target for four to five turns."</v>
      </c>
      <c r="Q407" t="str">
        <f t="shared" si="14"/>
        <v>406,WRAP,Wrap,0CF,15,NORMAL,Physical,90,20,0,00,0,abef,"A long body or vines are used to wrap and squeeze the target for four to five turns."</v>
      </c>
    </row>
    <row r="408" spans="1:17" x14ac:dyDescent="0.2">
      <c r="A408">
        <v>407</v>
      </c>
      <c r="C408" t="s">
        <v>2817</v>
      </c>
      <c r="D408" t="s">
        <v>1329</v>
      </c>
      <c r="E408" s="138" t="s">
        <v>2098</v>
      </c>
      <c r="F408">
        <v>18</v>
      </c>
      <c r="G408" t="s">
        <v>176</v>
      </c>
      <c r="H408" t="s">
        <v>1326</v>
      </c>
      <c r="I408">
        <v>85</v>
      </c>
      <c r="J408">
        <v>15</v>
      </c>
      <c r="K408">
        <v>0</v>
      </c>
      <c r="L408" s="138" t="s">
        <v>11075</v>
      </c>
      <c r="M408">
        <v>0</v>
      </c>
      <c r="N408" t="s">
        <v>2253</v>
      </c>
      <c r="O408" t="s">
        <v>2818</v>
      </c>
      <c r="P408" t="str">
        <f t="shared" si="15"/>
        <v>"The target is hit with a flurry of punches that strike two to five times in a row."</v>
      </c>
      <c r="Q408" t="str">
        <f t="shared" si="14"/>
        <v>407,COMETPUNCH,Comet Punch,0C0,18,NORMAL,Physical,85,15,0,00,0,abefj,"The target is hit with a flurry of punches that strike two to five times in a row."</v>
      </c>
    </row>
    <row r="409" spans="1:17" x14ac:dyDescent="0.2">
      <c r="A409">
        <v>408</v>
      </c>
      <c r="B409">
        <v>1</v>
      </c>
      <c r="C409" t="s">
        <v>11390</v>
      </c>
      <c r="D409" t="s">
        <v>11391</v>
      </c>
      <c r="E409" s="138" t="s">
        <v>8871</v>
      </c>
      <c r="F409">
        <v>20</v>
      </c>
      <c r="G409" t="s">
        <v>176</v>
      </c>
      <c r="H409" t="s">
        <v>1326</v>
      </c>
      <c r="I409">
        <v>100</v>
      </c>
      <c r="J409">
        <v>40</v>
      </c>
      <c r="K409">
        <v>0</v>
      </c>
      <c r="L409" s="138" t="s">
        <v>11075</v>
      </c>
      <c r="M409">
        <v>0</v>
      </c>
      <c r="N409" t="s">
        <v>2062</v>
      </c>
      <c r="O409" t="s">
        <v>11392</v>
      </c>
      <c r="P409" t="str">
        <f t="shared" si="15"/>
        <v>"A beautyfull spin attack that can also eliminate such moves as Bind, Wrap, Leech Seed, and Spikes."</v>
      </c>
      <c r="Q409" t="str">
        <f t="shared" si="14"/>
        <v>408,SMALLPIROUTTE,Small Piroutte,110,20,NORMAL,Physical,100,40,0,00,0,abef,"A beautyfull spin attack that can also eliminate such moves as Bind, Wrap, Leech Seed, and Spikes."</v>
      </c>
    </row>
    <row r="410" spans="1:17" x14ac:dyDescent="0.2">
      <c r="A410">
        <v>409</v>
      </c>
      <c r="C410" t="s">
        <v>2814</v>
      </c>
      <c r="D410" t="s">
        <v>1559</v>
      </c>
      <c r="E410" s="138" t="s">
        <v>8871</v>
      </c>
      <c r="F410">
        <v>20</v>
      </c>
      <c r="G410" t="s">
        <v>176</v>
      </c>
      <c r="H410" t="s">
        <v>1326</v>
      </c>
      <c r="I410">
        <v>100</v>
      </c>
      <c r="J410">
        <v>40</v>
      </c>
      <c r="K410">
        <v>0</v>
      </c>
      <c r="L410" s="138" t="s">
        <v>11075</v>
      </c>
      <c r="M410">
        <v>0</v>
      </c>
      <c r="N410" t="s">
        <v>2062</v>
      </c>
      <c r="O410" t="s">
        <v>2815</v>
      </c>
      <c r="P410" t="str">
        <f t="shared" si="15"/>
        <v>"A spin attack that can also eliminate such moves as Bind, Wrap, Leech Seed, and Spikes."</v>
      </c>
      <c r="Q410" t="str">
        <f t="shared" si="14"/>
        <v>409,RAPIDSPIN,Rapid Spin,110,20,NORMAL,Physical,100,40,0,00,0,abef,"A spin attack that can also eliminate such moves as Bind, Wrap, Leech Seed, and Spikes."</v>
      </c>
    </row>
    <row r="411" spans="1:17" x14ac:dyDescent="0.2">
      <c r="A411">
        <v>410</v>
      </c>
      <c r="C411" t="s">
        <v>2816</v>
      </c>
      <c r="D411" t="s">
        <v>1463</v>
      </c>
      <c r="E411" s="138" t="s">
        <v>2098</v>
      </c>
      <c r="F411">
        <v>20</v>
      </c>
      <c r="G411" t="s">
        <v>176</v>
      </c>
      <c r="H411" t="s">
        <v>1326</v>
      </c>
      <c r="I411">
        <v>100</v>
      </c>
      <c r="J411">
        <v>15</v>
      </c>
      <c r="K411">
        <v>0</v>
      </c>
      <c r="L411" s="138" t="s">
        <v>11075</v>
      </c>
      <c r="M411">
        <v>0</v>
      </c>
      <c r="N411" t="s">
        <v>2073</v>
      </c>
      <c r="O411" t="s">
        <v>2099</v>
      </c>
      <c r="P411" t="str">
        <f t="shared" si="15"/>
        <v>"Sharp spikes are shot at the target in rapid succession. They hit two to five times in a row."</v>
      </c>
      <c r="Q411" t="str">
        <f t="shared" si="14"/>
        <v>410,SPIKECANNON,Spike Cannon,0C0,20,NORMAL,Physical,100,15,0,00,0,bef,"Sharp spikes are shot at the target in rapid succession. They hit two to five times in a row."</v>
      </c>
    </row>
    <row r="412" spans="1:17" x14ac:dyDescent="0.2">
      <c r="A412">
        <v>411</v>
      </c>
      <c r="C412" t="s">
        <v>2810</v>
      </c>
      <c r="D412" t="s">
        <v>1870</v>
      </c>
      <c r="E412" s="138" t="s">
        <v>2098</v>
      </c>
      <c r="F412">
        <v>25</v>
      </c>
      <c r="G412" t="s">
        <v>176</v>
      </c>
      <c r="H412" t="s">
        <v>1326</v>
      </c>
      <c r="I412">
        <v>85</v>
      </c>
      <c r="J412">
        <v>10</v>
      </c>
      <c r="K412">
        <v>0</v>
      </c>
      <c r="L412" s="138" t="s">
        <v>11075</v>
      </c>
      <c r="M412">
        <v>0</v>
      </c>
      <c r="N412" t="s">
        <v>2062</v>
      </c>
      <c r="O412" t="s">
        <v>2811</v>
      </c>
      <c r="P412" t="str">
        <f t="shared" si="15"/>
        <v>"The user attacks by striking the target with its hard tail. It hits the Pokémon two to five times in a row."</v>
      </c>
      <c r="Q412" t="str">
        <f t="shared" si="14"/>
        <v>411,TAILSLAP,Tail Slap,0C0,25,NORMAL,Physical,85,10,0,00,0,abef,"The user attacks by striking the target with its hard tail. It hits the Pokémon two to five times in a row."</v>
      </c>
    </row>
    <row r="413" spans="1:17" x14ac:dyDescent="0.2">
      <c r="A413">
        <v>412</v>
      </c>
      <c r="C413" t="s">
        <v>2806</v>
      </c>
      <c r="D413" t="s">
        <v>1693</v>
      </c>
      <c r="E413" s="138" t="s">
        <v>2807</v>
      </c>
      <c r="F413">
        <v>30</v>
      </c>
      <c r="G413" t="s">
        <v>176</v>
      </c>
      <c r="H413" t="s">
        <v>1326</v>
      </c>
      <c r="I413">
        <v>100</v>
      </c>
      <c r="J413">
        <v>10</v>
      </c>
      <c r="K413">
        <v>0</v>
      </c>
      <c r="L413" s="138" t="s">
        <v>11075</v>
      </c>
      <c r="M413">
        <v>2</v>
      </c>
      <c r="N413" t="s">
        <v>2808</v>
      </c>
      <c r="O413" t="s">
        <v>2809</v>
      </c>
      <c r="P413" t="str">
        <f t="shared" si="15"/>
        <v>"An attack that hits a target using Protect or Detect. It also lifts the effects of those moves."</v>
      </c>
      <c r="Q413" t="str">
        <f t="shared" si="14"/>
        <v>412,FEINT,Feint,0AD,30,NORMAL,Physical,100,10,0,00,2,f,"An attack that hits a target using Protect or Detect. It also lifts the effects of those moves."</v>
      </c>
    </row>
    <row r="414" spans="1:17" x14ac:dyDescent="0.2">
      <c r="A414">
        <v>413</v>
      </c>
      <c r="C414" t="s">
        <v>2804</v>
      </c>
      <c r="D414" t="s">
        <v>1787</v>
      </c>
      <c r="E414" s="138" t="s">
        <v>2224</v>
      </c>
      <c r="F414">
        <v>35</v>
      </c>
      <c r="G414" t="s">
        <v>176</v>
      </c>
      <c r="H414" t="s">
        <v>1326</v>
      </c>
      <c r="I414">
        <v>90</v>
      </c>
      <c r="J414">
        <v>10</v>
      </c>
      <c r="K414">
        <v>0</v>
      </c>
      <c r="L414" s="138" t="s">
        <v>11075</v>
      </c>
      <c r="M414">
        <v>0</v>
      </c>
      <c r="N414" t="s">
        <v>2062</v>
      </c>
      <c r="O414" t="s">
        <v>2805</v>
      </c>
      <c r="P414" t="str">
        <f t="shared" si="15"/>
        <v>"The user slams the target with a long tail, vines, or tentacle. The target is hit twice in a row."</v>
      </c>
      <c r="Q414" t="str">
        <f t="shared" si="14"/>
        <v>413,DOUBLEHIT,Double Hit,0BD,35,NORMAL,Physical,90,10,0,00,0,abef,"The user slams the target with a long tail, vines, or tentacle. The target is hit twice in a row."</v>
      </c>
    </row>
    <row r="415" spans="1:17" x14ac:dyDescent="0.2">
      <c r="A415">
        <v>414</v>
      </c>
      <c r="C415" t="s">
        <v>2789</v>
      </c>
      <c r="D415" t="s">
        <v>1581</v>
      </c>
      <c r="E415" s="138" t="s">
        <v>11154</v>
      </c>
      <c r="F415">
        <v>40</v>
      </c>
      <c r="G415" t="s">
        <v>176</v>
      </c>
      <c r="H415" t="s">
        <v>1326</v>
      </c>
      <c r="I415">
        <v>100</v>
      </c>
      <c r="J415">
        <v>10</v>
      </c>
      <c r="K415">
        <v>100</v>
      </c>
      <c r="L415" s="138" t="s">
        <v>11075</v>
      </c>
      <c r="M415">
        <v>3</v>
      </c>
      <c r="N415" t="s">
        <v>2079</v>
      </c>
      <c r="O415" t="s">
        <v>2790</v>
      </c>
      <c r="P415" t="str">
        <f t="shared" si="15"/>
        <v>"An attack that hits first and makes the target flinch. It only works the first turn the user is in battle."</v>
      </c>
      <c r="Q415" t="str">
        <f t="shared" si="14"/>
        <v>414,FAKEOUT,Fake Out,012,40,NORMAL,Physical,100,10,100,00,3,abe,"An attack that hits first and makes the target flinch. It only works the first turn the user is in battle."</v>
      </c>
    </row>
    <row r="416" spans="1:17" x14ac:dyDescent="0.2">
      <c r="A416">
        <v>415</v>
      </c>
      <c r="C416" t="s">
        <v>2791</v>
      </c>
      <c r="D416" t="s">
        <v>1535</v>
      </c>
      <c r="E416" s="138" t="s">
        <v>11153</v>
      </c>
      <c r="F416">
        <v>40</v>
      </c>
      <c r="G416" t="s">
        <v>176</v>
      </c>
      <c r="H416" t="s">
        <v>1326</v>
      </c>
      <c r="I416">
        <v>100</v>
      </c>
      <c r="J416">
        <v>40</v>
      </c>
      <c r="K416">
        <v>0</v>
      </c>
      <c r="L416" s="138" t="s">
        <v>11075</v>
      </c>
      <c r="M416">
        <v>0</v>
      </c>
      <c r="N416" t="s">
        <v>2062</v>
      </c>
      <c r="O416" t="s">
        <v>2792</v>
      </c>
      <c r="P416" t="str">
        <f t="shared" si="15"/>
        <v>"A restrained attack that prevents the target from fainting. The target is left with at least 1 HP."</v>
      </c>
      <c r="Q416" t="str">
        <f t="shared" si="14"/>
        <v>415,FALSESWIPE,False Swipe,0E9,40,NORMAL,Physical,100,40,0,00,0,abef,"A restrained attack that prevents the target from fainting. The target is left with at least 1 HP."</v>
      </c>
    </row>
    <row r="417" spans="1:17" x14ac:dyDescent="0.2">
      <c r="A417">
        <v>416</v>
      </c>
      <c r="C417" t="s">
        <v>2793</v>
      </c>
      <c r="D417" t="s">
        <v>1331</v>
      </c>
      <c r="E417" s="138" t="s">
        <v>8870</v>
      </c>
      <c r="F417">
        <v>40</v>
      </c>
      <c r="G417" t="s">
        <v>176</v>
      </c>
      <c r="H417" t="s">
        <v>1326</v>
      </c>
      <c r="I417">
        <v>100</v>
      </c>
      <c r="J417">
        <v>20</v>
      </c>
      <c r="K417">
        <v>0</v>
      </c>
      <c r="L417" s="138" t="s">
        <v>11075</v>
      </c>
      <c r="M417">
        <v>0</v>
      </c>
      <c r="N417" t="s">
        <v>2073</v>
      </c>
      <c r="O417" t="s">
        <v>2794</v>
      </c>
      <c r="P417" t="str">
        <f t="shared" si="15"/>
        <v>"Numerous coins are hurled at the target to inflict damage. Money is earned after battle."</v>
      </c>
      <c r="Q417" t="str">
        <f t="shared" si="14"/>
        <v>416,PAYDAY,Pay Day,109,40,NORMAL,Physical,100,20,0,00,0,bef,"Numerous coins are hurled at the target to inflict damage. Money is earned after battle."</v>
      </c>
    </row>
    <row r="418" spans="1:17" x14ac:dyDescent="0.2">
      <c r="A418">
        <v>417</v>
      </c>
      <c r="C418" t="s">
        <v>2795</v>
      </c>
      <c r="D418" t="s">
        <v>1324</v>
      </c>
      <c r="E418" s="138" t="s">
        <v>11077</v>
      </c>
      <c r="F418">
        <v>40</v>
      </c>
      <c r="G418" t="s">
        <v>176</v>
      </c>
      <c r="H418" t="s">
        <v>1326</v>
      </c>
      <c r="I418">
        <v>100</v>
      </c>
      <c r="J418">
        <v>35</v>
      </c>
      <c r="K418">
        <v>0</v>
      </c>
      <c r="L418" s="138" t="s">
        <v>11075</v>
      </c>
      <c r="M418">
        <v>0</v>
      </c>
      <c r="N418" t="s">
        <v>2062</v>
      </c>
      <c r="O418" t="s">
        <v>2796</v>
      </c>
      <c r="P418" t="str">
        <f t="shared" si="15"/>
        <v>"The target is physically pounded with a long tail or a foreleg, etc."</v>
      </c>
      <c r="Q418" t="str">
        <f t="shared" si="14"/>
        <v>417,POUND,Pound,000,40,NORMAL,Physical,100,35,0,00,0,abef,"The target is physically pounded with a long tail or a foreleg, etc."</v>
      </c>
    </row>
    <row r="419" spans="1:17" x14ac:dyDescent="0.2">
      <c r="A419">
        <v>418</v>
      </c>
      <c r="C419" t="s">
        <v>2797</v>
      </c>
      <c r="D419" t="s">
        <v>1430</v>
      </c>
      <c r="E419" s="138" t="s">
        <v>11077</v>
      </c>
      <c r="F419">
        <v>40</v>
      </c>
      <c r="G419" t="s">
        <v>176</v>
      </c>
      <c r="H419" t="s">
        <v>1326</v>
      </c>
      <c r="I419">
        <v>100</v>
      </c>
      <c r="J419">
        <v>30</v>
      </c>
      <c r="K419">
        <v>0</v>
      </c>
      <c r="L419" s="138" t="s">
        <v>11075</v>
      </c>
      <c r="M419">
        <v>1</v>
      </c>
      <c r="N419" t="s">
        <v>2062</v>
      </c>
      <c r="O419" t="s">
        <v>2798</v>
      </c>
      <c r="P419" t="str">
        <f t="shared" si="15"/>
        <v>"The user lunges at the target at a speed that makes it almost invisible. It is sure to strike first."</v>
      </c>
      <c r="Q419" t="str">
        <f t="shared" si="14"/>
        <v>418,QUICKATTACK,Quick Attack,000,40,NORMAL,Physical,100,30,0,00,1,abef,"The user lunges at the target at a speed that makes it almost invisible. It is sure to strike first."</v>
      </c>
    </row>
    <row r="420" spans="1:17" x14ac:dyDescent="0.2">
      <c r="A420">
        <v>419</v>
      </c>
      <c r="C420" t="s">
        <v>2799</v>
      </c>
      <c r="D420" t="s">
        <v>1336</v>
      </c>
      <c r="E420" s="138" t="s">
        <v>11077</v>
      </c>
      <c r="F420">
        <v>40</v>
      </c>
      <c r="G420" t="s">
        <v>176</v>
      </c>
      <c r="H420" t="s">
        <v>1326</v>
      </c>
      <c r="I420">
        <v>100</v>
      </c>
      <c r="J420">
        <v>35</v>
      </c>
      <c r="K420">
        <v>0</v>
      </c>
      <c r="L420" s="138" t="s">
        <v>11075</v>
      </c>
      <c r="M420">
        <v>0</v>
      </c>
      <c r="N420" t="s">
        <v>2062</v>
      </c>
      <c r="O420" t="s">
        <v>2800</v>
      </c>
      <c r="P420" t="str">
        <f t="shared" si="15"/>
        <v>"Hard, pointed, and sharp claws rake the target to inflict damage."</v>
      </c>
      <c r="Q420" t="str">
        <f t="shared" si="14"/>
        <v>419,SCRATCH,Scratch,000,40,NORMAL,Physical,100,35,0,00,0,abef,"Hard, pointed, and sharp claws rake the target to inflict damage."</v>
      </c>
    </row>
    <row r="421" spans="1:17" x14ac:dyDescent="0.2">
      <c r="A421">
        <v>420</v>
      </c>
      <c r="C421" t="s">
        <v>3508</v>
      </c>
      <c r="D421" t="s">
        <v>1938</v>
      </c>
      <c r="E421" s="138" t="s">
        <v>11153</v>
      </c>
      <c r="F421">
        <v>40</v>
      </c>
      <c r="G421" t="s">
        <v>176</v>
      </c>
      <c r="H421" t="s">
        <v>1326</v>
      </c>
      <c r="I421">
        <v>100</v>
      </c>
      <c r="J421">
        <v>40</v>
      </c>
      <c r="K421">
        <v>0</v>
      </c>
      <c r="L421" s="138" t="s">
        <v>11075</v>
      </c>
      <c r="M421">
        <v>0</v>
      </c>
      <c r="N421" t="s">
        <v>2062</v>
      </c>
      <c r="O421" t="s">
        <v>3509</v>
      </c>
      <c r="P421" t="str">
        <f t="shared" si="15"/>
        <v>"The user holds back when it attacks and the target is left with at least 1 HP."</v>
      </c>
      <c r="Q421" t="str">
        <f t="shared" si="14"/>
        <v>420,HOLDBACK,Hold Back,0E9,40,NORMAL,Physical,100,40,0,00,0,abef,"The user holds back when it attacks and the target is left with at least 1 HP."</v>
      </c>
    </row>
    <row r="422" spans="1:17" x14ac:dyDescent="0.2">
      <c r="A422">
        <v>421</v>
      </c>
      <c r="C422" t="s">
        <v>2779</v>
      </c>
      <c r="D422" t="s">
        <v>1343</v>
      </c>
      <c r="E422" s="138" t="s">
        <v>11077</v>
      </c>
      <c r="F422">
        <v>50</v>
      </c>
      <c r="G422" t="s">
        <v>176</v>
      </c>
      <c r="H422" t="s">
        <v>1326</v>
      </c>
      <c r="I422">
        <v>95</v>
      </c>
      <c r="J422">
        <v>30</v>
      </c>
      <c r="K422">
        <v>0</v>
      </c>
      <c r="L422" s="138" t="s">
        <v>11075</v>
      </c>
      <c r="M422">
        <v>0</v>
      </c>
      <c r="N422" t="s">
        <v>2062</v>
      </c>
      <c r="O422" t="s">
        <v>2780</v>
      </c>
      <c r="P422" t="str">
        <f t="shared" si="15"/>
        <v>"The target is cut with a scythe or a claw. It can also be used to cut down thin trees."</v>
      </c>
      <c r="Q422" t="str">
        <f t="shared" si="14"/>
        <v>421,CUT,Cut,000,50,NORMAL,Physical,95,30,0,00,0,abef,"The target is cut with a scythe or a claw. It can also be used to cut down thin trees."</v>
      </c>
    </row>
    <row r="423" spans="1:17" x14ac:dyDescent="0.2">
      <c r="A423">
        <v>422</v>
      </c>
      <c r="C423" t="s">
        <v>2781</v>
      </c>
      <c r="D423" t="s">
        <v>1497</v>
      </c>
      <c r="E423" s="138" t="s">
        <v>11157</v>
      </c>
      <c r="F423">
        <v>50</v>
      </c>
      <c r="G423" t="s">
        <v>176</v>
      </c>
      <c r="H423" t="s">
        <v>1326</v>
      </c>
      <c r="I423">
        <v>0</v>
      </c>
      <c r="J423">
        <v>1</v>
      </c>
      <c r="K423">
        <v>0</v>
      </c>
      <c r="L423" s="138" t="s">
        <v>11075</v>
      </c>
      <c r="M423">
        <v>0</v>
      </c>
      <c r="N423" t="s">
        <v>2352</v>
      </c>
      <c r="O423" t="s">
        <v>2782</v>
      </c>
      <c r="P423" t="str">
        <f t="shared" si="15"/>
        <v>"An attack that is used in desperation only if the user has no PP. It also hurts the user slightly."</v>
      </c>
      <c r="Q423" t="str">
        <f t="shared" si="14"/>
        <v>422,STRUGGLE,Struggle,002,50,NORMAL,Physical,0,1,0,00,0,abf,"An attack that is used in desperation only if the user has no PP. It also hurts the user slightly."</v>
      </c>
    </row>
    <row r="424" spans="1:17" x14ac:dyDescent="0.2">
      <c r="A424">
        <v>423</v>
      </c>
      <c r="C424" t="s">
        <v>2783</v>
      </c>
      <c r="D424" t="s">
        <v>1361</v>
      </c>
      <c r="E424" s="138" t="s">
        <v>11077</v>
      </c>
      <c r="F424">
        <v>50</v>
      </c>
      <c r="G424" t="s">
        <v>176</v>
      </c>
      <c r="H424" t="s">
        <v>1326</v>
      </c>
      <c r="I424">
        <v>100</v>
      </c>
      <c r="J424">
        <v>35</v>
      </c>
      <c r="K424">
        <v>0</v>
      </c>
      <c r="L424" s="138" t="s">
        <v>11075</v>
      </c>
      <c r="M424">
        <v>0</v>
      </c>
      <c r="N424" t="s">
        <v>2062</v>
      </c>
      <c r="O424" t="s">
        <v>2784</v>
      </c>
      <c r="P424" t="str">
        <f t="shared" si="15"/>
        <v>"A physical attack in which the user charges and slams into the target with its whole body."</v>
      </c>
      <c r="Q424" t="str">
        <f t="shared" si="14"/>
        <v>423,TACKLE,Tackle,000,50,NORMAL,Physical,100,35,0,00,0,abef,"A physical attack in which the user charges and slams into the target with its whole body."</v>
      </c>
    </row>
    <row r="425" spans="1:17" x14ac:dyDescent="0.2">
      <c r="A425">
        <v>424</v>
      </c>
      <c r="C425" t="s">
        <v>2777</v>
      </c>
      <c r="D425" t="s">
        <v>1337</v>
      </c>
      <c r="E425" s="138" t="s">
        <v>11077</v>
      </c>
      <c r="F425">
        <v>55</v>
      </c>
      <c r="G425" t="s">
        <v>176</v>
      </c>
      <c r="H425" t="s">
        <v>1326</v>
      </c>
      <c r="I425">
        <v>100</v>
      </c>
      <c r="J425">
        <v>30</v>
      </c>
      <c r="K425">
        <v>0</v>
      </c>
      <c r="L425" s="138" t="s">
        <v>11075</v>
      </c>
      <c r="M425">
        <v>0</v>
      </c>
      <c r="N425" t="s">
        <v>2062</v>
      </c>
      <c r="O425" t="s">
        <v>2778</v>
      </c>
      <c r="P425" t="str">
        <f t="shared" si="15"/>
        <v>"The target is gripped and squeezed from both sides to inflict damage."</v>
      </c>
      <c r="Q425" t="str">
        <f t="shared" si="14"/>
        <v>424,VICEGRIP,Vice Grip,000,55,NORMAL,Physical,100,30,0,00,0,abef,"The target is gripped and squeezed from both sides to inflict damage."</v>
      </c>
    </row>
    <row r="426" spans="1:17" x14ac:dyDescent="0.2">
      <c r="A426">
        <v>425</v>
      </c>
      <c r="C426" t="s">
        <v>2768</v>
      </c>
      <c r="D426" t="s">
        <v>1672</v>
      </c>
      <c r="E426" s="138" t="s">
        <v>2154</v>
      </c>
      <c r="F426">
        <v>60</v>
      </c>
      <c r="G426" t="s">
        <v>176</v>
      </c>
      <c r="H426" t="s">
        <v>1326</v>
      </c>
      <c r="I426">
        <v>100</v>
      </c>
      <c r="J426">
        <v>25</v>
      </c>
      <c r="K426">
        <v>0</v>
      </c>
      <c r="L426" s="138" t="s">
        <v>11075</v>
      </c>
      <c r="M426">
        <v>0</v>
      </c>
      <c r="N426" t="s">
        <v>2062</v>
      </c>
      <c r="O426" t="s">
        <v>2769</v>
      </c>
      <c r="P426" t="str">
        <f t="shared" si="15"/>
        <v>"The user endearingly approaches the target, then steals the target's held item."</v>
      </c>
      <c r="Q426" t="str">
        <f t="shared" si="14"/>
        <v>425,COVET,Covet,0F1,60,NORMAL,Physical,100,25,0,00,0,abef,"The user endearingly approaches the target, then steals the target's held item."</v>
      </c>
    </row>
    <row r="427" spans="1:17" x14ac:dyDescent="0.2">
      <c r="A427">
        <v>426</v>
      </c>
      <c r="C427" t="s">
        <v>2764</v>
      </c>
      <c r="D427" t="s">
        <v>1358</v>
      </c>
      <c r="E427" s="138" t="s">
        <v>11077</v>
      </c>
      <c r="F427">
        <v>65</v>
      </c>
      <c r="G427" t="s">
        <v>176</v>
      </c>
      <c r="H427" t="s">
        <v>1326</v>
      </c>
      <c r="I427">
        <v>100</v>
      </c>
      <c r="J427">
        <v>25</v>
      </c>
      <c r="K427">
        <v>0</v>
      </c>
      <c r="L427" s="138" t="s">
        <v>11075</v>
      </c>
      <c r="M427">
        <v>0</v>
      </c>
      <c r="N427" t="s">
        <v>2062</v>
      </c>
      <c r="O427" t="s">
        <v>2765</v>
      </c>
      <c r="P427" t="str">
        <f t="shared" si="15"/>
        <v>"The target is jabbed with a sharply pointed horn to inflict damage."</v>
      </c>
      <c r="Q427" t="str">
        <f t="shared" si="14"/>
        <v>426,HORNATTACK,Horn Attack,000,65,NORMAL,Physical,100,25,0,00,0,abef,"The target is jabbed with a sharply pointed horn to inflict damage."</v>
      </c>
    </row>
    <row r="428" spans="1:17" x14ac:dyDescent="0.2">
      <c r="A428">
        <v>427</v>
      </c>
      <c r="C428" t="s">
        <v>2766</v>
      </c>
      <c r="D428" t="s">
        <v>1351</v>
      </c>
      <c r="E428" s="138" t="s">
        <v>11159</v>
      </c>
      <c r="F428">
        <v>65</v>
      </c>
      <c r="G428" t="s">
        <v>176</v>
      </c>
      <c r="H428" t="s">
        <v>1326</v>
      </c>
      <c r="I428">
        <v>100</v>
      </c>
      <c r="J428">
        <v>20</v>
      </c>
      <c r="K428">
        <v>30</v>
      </c>
      <c r="L428" s="138" t="s">
        <v>11075</v>
      </c>
      <c r="M428">
        <v>0</v>
      </c>
      <c r="N428" t="s">
        <v>2079</v>
      </c>
      <c r="O428" t="s">
        <v>2767</v>
      </c>
      <c r="P428" t="str">
        <f t="shared" si="15"/>
        <v>"The target is stomped with a big foot. It may also make the target flinch."</v>
      </c>
      <c r="Q428" t="str">
        <f t="shared" si="14"/>
        <v>427,STOMP,Stomp,010,65,NORMAL,Physical,100,20,30,00,0,abe,"The target is stomped with a big foot. It may also make the target flinch."</v>
      </c>
    </row>
    <row r="429" spans="1:17" x14ac:dyDescent="0.2">
      <c r="A429">
        <v>428</v>
      </c>
      <c r="C429" t="s">
        <v>2748</v>
      </c>
      <c r="D429" t="s">
        <v>1827</v>
      </c>
      <c r="E429" s="138" t="s">
        <v>2303</v>
      </c>
      <c r="F429">
        <v>70</v>
      </c>
      <c r="G429" t="s">
        <v>176</v>
      </c>
      <c r="H429" t="s">
        <v>1326</v>
      </c>
      <c r="I429">
        <v>100</v>
      </c>
      <c r="J429">
        <v>20</v>
      </c>
      <c r="K429">
        <v>0</v>
      </c>
      <c r="L429" s="138" t="s">
        <v>11075</v>
      </c>
      <c r="M429">
        <v>0</v>
      </c>
      <c r="N429" t="s">
        <v>2062</v>
      </c>
      <c r="O429" t="s">
        <v>2749</v>
      </c>
      <c r="P429" t="str">
        <f t="shared" si="15"/>
        <v>"Seeking an opening, the user strikes continually. The foe's stat changes don't affect the damage."</v>
      </c>
      <c r="Q429" t="str">
        <f t="shared" si="14"/>
        <v>428,CHIPAWAY,Chip Away,0A9,70,NORMAL,Physical,100,20,0,00,0,abef,"Seeking an opening, the user strikes continually. The foe's stat changes don't affect the damage."</v>
      </c>
    </row>
    <row r="430" spans="1:17" x14ac:dyDescent="0.2">
      <c r="A430">
        <v>429</v>
      </c>
      <c r="C430" t="s">
        <v>2750</v>
      </c>
      <c r="D430" t="s">
        <v>1478</v>
      </c>
      <c r="E430" s="138" t="s">
        <v>11080</v>
      </c>
      <c r="F430">
        <v>70</v>
      </c>
      <c r="G430" t="s">
        <v>176</v>
      </c>
      <c r="H430" t="s">
        <v>1326</v>
      </c>
      <c r="I430">
        <v>100</v>
      </c>
      <c r="J430">
        <v>10</v>
      </c>
      <c r="K430">
        <v>20</v>
      </c>
      <c r="L430" s="138" t="s">
        <v>11075</v>
      </c>
      <c r="M430">
        <v>0</v>
      </c>
      <c r="N430" t="s">
        <v>2253</v>
      </c>
      <c r="O430" t="s">
        <v>2751</v>
      </c>
      <c r="P430" t="str">
        <f t="shared" si="15"/>
        <v>"The target is hit with rhythmically launched punches that may also leave it confused."</v>
      </c>
      <c r="Q430" t="str">
        <f t="shared" si="14"/>
        <v>429,DIZZYPUNCH,Dizzy Punch,013,70,NORMAL,Physical,100,10,20,00,0,abefj,"The target is hit with rhythmically launched punches that may also leave it confused."</v>
      </c>
    </row>
    <row r="431" spans="1:17" x14ac:dyDescent="0.2">
      <c r="A431">
        <v>430</v>
      </c>
      <c r="C431" t="s">
        <v>2752</v>
      </c>
      <c r="D431" t="s">
        <v>1592</v>
      </c>
      <c r="E431" s="138" t="s">
        <v>2753</v>
      </c>
      <c r="F431">
        <v>70</v>
      </c>
      <c r="G431" t="s">
        <v>176</v>
      </c>
      <c r="H431" t="s">
        <v>1326</v>
      </c>
      <c r="I431">
        <v>100</v>
      </c>
      <c r="J431">
        <v>20</v>
      </c>
      <c r="K431">
        <v>0</v>
      </c>
      <c r="L431" s="138" t="s">
        <v>11075</v>
      </c>
      <c r="M431">
        <v>0</v>
      </c>
      <c r="N431" t="s">
        <v>2062</v>
      </c>
      <c r="O431" t="s">
        <v>2754</v>
      </c>
      <c r="P431" t="str">
        <f t="shared" si="15"/>
        <v>"An attack move that doubles its power if the user is poisoned, burned, or has paralysis."</v>
      </c>
      <c r="Q431" t="str">
        <f t="shared" si="14"/>
        <v>430,FACADE,Facade,07E,70,NORMAL,Physical,100,20,0,00,0,abef,"An attack move that doubles its power if the user is poisoned, burned, or has paralysis."</v>
      </c>
    </row>
    <row r="432" spans="1:17" x14ac:dyDescent="0.2">
      <c r="A432">
        <v>431</v>
      </c>
      <c r="C432" t="s">
        <v>2755</v>
      </c>
      <c r="D432" t="s">
        <v>1357</v>
      </c>
      <c r="E432" s="138" t="s">
        <v>2130</v>
      </c>
      <c r="F432">
        <v>70</v>
      </c>
      <c r="G432" t="s">
        <v>176</v>
      </c>
      <c r="H432" t="s">
        <v>1326</v>
      </c>
      <c r="I432">
        <v>100</v>
      </c>
      <c r="J432">
        <v>15</v>
      </c>
      <c r="K432">
        <v>30</v>
      </c>
      <c r="L432" s="138" t="s">
        <v>11075</v>
      </c>
      <c r="M432">
        <v>0</v>
      </c>
      <c r="N432" t="s">
        <v>2079</v>
      </c>
      <c r="O432" t="s">
        <v>2756</v>
      </c>
      <c r="P432" t="str">
        <f t="shared" si="15"/>
        <v>"The user sticks out its head and attacks by charging into the foe. It may also make the target flinch."</v>
      </c>
      <c r="Q432" t="str">
        <f t="shared" si="14"/>
        <v>431,HEADBUTT,Headbutt,00F,70,NORMAL,Physical,100,15,30,00,0,abe,"The user sticks out its head and attacks by charging into the foe. It may also make the target flinch."</v>
      </c>
    </row>
    <row r="433" spans="1:17" x14ac:dyDescent="0.2">
      <c r="A433">
        <v>432</v>
      </c>
      <c r="C433" t="s">
        <v>2757</v>
      </c>
      <c r="D433" t="s">
        <v>1843</v>
      </c>
      <c r="E433" s="138" t="s">
        <v>11160</v>
      </c>
      <c r="F433">
        <v>70</v>
      </c>
      <c r="G433" t="s">
        <v>176</v>
      </c>
      <c r="H433" t="s">
        <v>1326</v>
      </c>
      <c r="I433">
        <v>100</v>
      </c>
      <c r="J433">
        <v>5</v>
      </c>
      <c r="K433">
        <v>0</v>
      </c>
      <c r="L433" s="138" t="s">
        <v>11075</v>
      </c>
      <c r="M433">
        <v>0</v>
      </c>
      <c r="N433" t="s">
        <v>2062</v>
      </c>
      <c r="O433" t="s">
        <v>2758</v>
      </c>
      <c r="P433" t="str">
        <f t="shared" si="15"/>
        <v>"Gets revenge for a fainted ally. If an ally fainted in the last turn, this attack's damage increases."</v>
      </c>
      <c r="Q433" t="str">
        <f t="shared" si="14"/>
        <v>432,RETALIATE,Retaliate,085,70,NORMAL,Physical,100,5,0,00,0,abef,"Gets revenge for a fainted ally. If an ally fainted in the last turn, this attack's damage increases."</v>
      </c>
    </row>
    <row r="434" spans="1:17" x14ac:dyDescent="0.2">
      <c r="A434">
        <v>433</v>
      </c>
      <c r="C434" t="s">
        <v>2759</v>
      </c>
      <c r="D434" t="s">
        <v>1619</v>
      </c>
      <c r="E434" s="138" t="s">
        <v>2760</v>
      </c>
      <c r="F434">
        <v>70</v>
      </c>
      <c r="G434" t="s">
        <v>176</v>
      </c>
      <c r="H434" t="s">
        <v>1326</v>
      </c>
      <c r="I434">
        <v>100</v>
      </c>
      <c r="J434">
        <v>20</v>
      </c>
      <c r="K434">
        <v>30</v>
      </c>
      <c r="L434" s="138" t="s">
        <v>11075</v>
      </c>
      <c r="M434">
        <v>0</v>
      </c>
      <c r="N434" t="s">
        <v>2164</v>
      </c>
      <c r="O434" t="s">
        <v>2761</v>
      </c>
      <c r="P434" t="str">
        <f t="shared" si="15"/>
        <v>"The user attacks with a secret power. Its added effects vary depending on the user's environment."</v>
      </c>
      <c r="Q434" t="str">
        <f t="shared" ref="Q434:Q497" si="16">+A434&amp;","&amp;C434&amp;","&amp;D434&amp;","&amp;E434&amp;","&amp;F434&amp;","&amp;G434&amp;","&amp;H434&amp;","&amp;I434&amp;","&amp;J434&amp;","&amp;K434&amp;","&amp;L434&amp;","&amp;M434&amp;","&amp;N434&amp;","&amp;P434</f>
        <v>433,SECRETPOWER,Secret Power,0A4,70,NORMAL,Physical,100,20,30,00,0,be,"The user attacks with a secret power. Its added effects vary depending on the user's environment."</v>
      </c>
    </row>
    <row r="435" spans="1:17" x14ac:dyDescent="0.2">
      <c r="A435">
        <v>434</v>
      </c>
      <c r="C435" t="s">
        <v>2772</v>
      </c>
      <c r="D435" t="s">
        <v>1594</v>
      </c>
      <c r="E435" s="138" t="s">
        <v>2773</v>
      </c>
      <c r="F435">
        <v>70</v>
      </c>
      <c r="G435" t="s">
        <v>176</v>
      </c>
      <c r="H435" t="s">
        <v>1326</v>
      </c>
      <c r="I435">
        <v>100</v>
      </c>
      <c r="J435">
        <v>10</v>
      </c>
      <c r="K435">
        <v>0</v>
      </c>
      <c r="L435" s="138" t="s">
        <v>11075</v>
      </c>
      <c r="M435">
        <v>0</v>
      </c>
      <c r="N435" t="s">
        <v>2062</v>
      </c>
      <c r="O435" t="s">
        <v>2774</v>
      </c>
      <c r="P435" t="str">
        <f t="shared" si="15"/>
        <v>"This attack inflicts double damage on a paralyzed foe. It also cures the target's paralysis, however."</v>
      </c>
      <c r="Q435" t="str">
        <f t="shared" si="16"/>
        <v>434,SMELLINGSALT,Smelling Salts,07C,70,NORMAL,Physical,100,10,0,00,0,abef,"This attack inflicts double damage on a paralyzed foe. It also cures the target's paralysis, however."</v>
      </c>
    </row>
    <row r="436" spans="1:17" x14ac:dyDescent="0.2">
      <c r="A436">
        <v>435</v>
      </c>
      <c r="C436" t="s">
        <v>2744</v>
      </c>
      <c r="D436" t="s">
        <v>1635</v>
      </c>
      <c r="E436" s="138" t="s">
        <v>11083</v>
      </c>
      <c r="F436">
        <v>75</v>
      </c>
      <c r="G436" t="s">
        <v>176</v>
      </c>
      <c r="H436" t="s">
        <v>1326</v>
      </c>
      <c r="I436">
        <v>95</v>
      </c>
      <c r="J436">
        <v>10</v>
      </c>
      <c r="K436">
        <v>50</v>
      </c>
      <c r="L436" s="138" t="s">
        <v>11075</v>
      </c>
      <c r="M436">
        <v>0</v>
      </c>
      <c r="N436" t="s">
        <v>2062</v>
      </c>
      <c r="O436" t="s">
        <v>2745</v>
      </c>
      <c r="P436" t="str">
        <f t="shared" si="15"/>
        <v>"The user slashes the target with hard and sharp claws. It may also lower the target's Defense."</v>
      </c>
      <c r="Q436" t="str">
        <f t="shared" si="16"/>
        <v>435,CRUSHCLAW,Crush Claw,043,75,NORMAL,Physical,95,10,50,00,0,abef,"The user slashes the target with hard and sharp claws. It may also lower the target's Defense."</v>
      </c>
    </row>
    <row r="437" spans="1:17" x14ac:dyDescent="0.2">
      <c r="A437">
        <v>436</v>
      </c>
      <c r="C437" t="s">
        <v>2729</v>
      </c>
      <c r="D437" t="s">
        <v>1574</v>
      </c>
      <c r="E437" s="138" t="s">
        <v>11077</v>
      </c>
      <c r="F437">
        <v>80</v>
      </c>
      <c r="G437" t="s">
        <v>176</v>
      </c>
      <c r="H437" t="s">
        <v>1326</v>
      </c>
      <c r="I437">
        <v>100</v>
      </c>
      <c r="J437">
        <v>5</v>
      </c>
      <c r="K437">
        <v>0</v>
      </c>
      <c r="L437" s="138" t="s">
        <v>11075</v>
      </c>
      <c r="M437">
        <v>2</v>
      </c>
      <c r="N437" t="s">
        <v>2062</v>
      </c>
      <c r="O437" t="s">
        <v>2730</v>
      </c>
      <c r="P437" t="str">
        <f t="shared" si="15"/>
        <v>"The user charges the target at blinding speed. This attack always goes before any other move."</v>
      </c>
      <c r="Q437" t="str">
        <f t="shared" si="16"/>
        <v>436,EXTREMESPEED,Extreme Speed,000,80,NORMAL,Physical,100,5,0,00,2,abef,"The user charges the target at blinding speed. This attack always goes before any other move."</v>
      </c>
    </row>
    <row r="438" spans="1:17" x14ac:dyDescent="0.2">
      <c r="A438">
        <v>437</v>
      </c>
      <c r="C438" t="s">
        <v>2731</v>
      </c>
      <c r="D438" t="s">
        <v>1490</v>
      </c>
      <c r="E438" s="138" t="s">
        <v>2130</v>
      </c>
      <c r="F438">
        <v>80</v>
      </c>
      <c r="G438" t="s">
        <v>176</v>
      </c>
      <c r="H438" t="s">
        <v>1326</v>
      </c>
      <c r="I438">
        <v>90</v>
      </c>
      <c r="J438">
        <v>15</v>
      </c>
      <c r="K438">
        <v>10</v>
      </c>
      <c r="L438" s="138" t="s">
        <v>11075</v>
      </c>
      <c r="M438">
        <v>0</v>
      </c>
      <c r="N438" t="s">
        <v>2079</v>
      </c>
      <c r="O438" t="s">
        <v>2732</v>
      </c>
      <c r="P438" t="str">
        <f t="shared" si="15"/>
        <v>"The user bites hard on the target with its sharp front fangs. It may also make the target flinch."</v>
      </c>
      <c r="Q438" t="str">
        <f t="shared" si="16"/>
        <v>437,HYPERFANG,Hyper Fang,00F,80,NORMAL,Physical,90,15,10,00,0,abe,"The user bites hard on the target with its sharp front fangs. It may also make the target flinch."</v>
      </c>
    </row>
    <row r="439" spans="1:17" x14ac:dyDescent="0.2">
      <c r="A439">
        <v>438</v>
      </c>
      <c r="C439" t="s">
        <v>2738</v>
      </c>
      <c r="D439" t="s">
        <v>1349</v>
      </c>
      <c r="E439" s="138" t="s">
        <v>11077</v>
      </c>
      <c r="F439">
        <v>80</v>
      </c>
      <c r="G439" t="s">
        <v>176</v>
      </c>
      <c r="H439" t="s">
        <v>1326</v>
      </c>
      <c r="I439">
        <v>75</v>
      </c>
      <c r="J439">
        <v>20</v>
      </c>
      <c r="K439">
        <v>0</v>
      </c>
      <c r="L439" s="138" t="s">
        <v>11075</v>
      </c>
      <c r="M439">
        <v>0</v>
      </c>
      <c r="N439" t="s">
        <v>2062</v>
      </c>
      <c r="O439" t="s">
        <v>2739</v>
      </c>
      <c r="P439" t="str">
        <f t="shared" si="15"/>
        <v>"The target is slammed with a long tail, vines, etc., to inflict damage."</v>
      </c>
      <c r="Q439" t="str">
        <f t="shared" si="16"/>
        <v>438,SLAM,Slam,000,80,NORMAL,Physical,75,20,0,00,0,abef,"The target is slammed with a long tail, vines, etc., to inflict damage."</v>
      </c>
    </row>
    <row r="440" spans="1:17" x14ac:dyDescent="0.2">
      <c r="A440">
        <v>439</v>
      </c>
      <c r="C440" t="s">
        <v>2725</v>
      </c>
      <c r="D440" t="s">
        <v>1362</v>
      </c>
      <c r="E440" s="138" t="s">
        <v>11162</v>
      </c>
      <c r="F440">
        <v>85</v>
      </c>
      <c r="G440" t="s">
        <v>176</v>
      </c>
      <c r="H440" t="s">
        <v>1326</v>
      </c>
      <c r="I440">
        <v>100</v>
      </c>
      <c r="J440">
        <v>15</v>
      </c>
      <c r="K440">
        <v>30</v>
      </c>
      <c r="L440" s="138" t="s">
        <v>11075</v>
      </c>
      <c r="M440">
        <v>0</v>
      </c>
      <c r="N440" t="s">
        <v>2062</v>
      </c>
      <c r="O440" t="s">
        <v>2726</v>
      </c>
      <c r="P440" t="str">
        <f t="shared" si="15"/>
        <v>"The user drops onto the target with its full body weight. It may leave the target with paralysis."</v>
      </c>
      <c r="Q440" t="str">
        <f t="shared" si="16"/>
        <v>439,BODYSLAM,Body Slam,007,85,NORMAL,Physical,100,15,30,00,0,abef,"The user drops onto the target with its full body weight. It may leave the target with paralysis."</v>
      </c>
    </row>
    <row r="441" spans="1:17" x14ac:dyDescent="0.2">
      <c r="A441">
        <v>440</v>
      </c>
      <c r="C441" t="s">
        <v>2718</v>
      </c>
      <c r="D441" t="s">
        <v>1760</v>
      </c>
      <c r="E441" s="138" t="s">
        <v>11080</v>
      </c>
      <c r="F441">
        <v>90</v>
      </c>
      <c r="G441" t="s">
        <v>176</v>
      </c>
      <c r="H441" t="s">
        <v>1326</v>
      </c>
      <c r="I441">
        <v>85</v>
      </c>
      <c r="J441">
        <v>20</v>
      </c>
      <c r="K441">
        <v>20</v>
      </c>
      <c r="L441" s="138" t="s">
        <v>11075</v>
      </c>
      <c r="M441">
        <v>0</v>
      </c>
      <c r="N441" t="s">
        <v>2062</v>
      </c>
      <c r="O441" t="s">
        <v>2719</v>
      </c>
      <c r="P441" t="str">
        <f t="shared" si="15"/>
        <v>"The user attacks the target by smashing into it with incredible force. It may also confuse the target."</v>
      </c>
      <c r="Q441" t="str">
        <f t="shared" si="16"/>
        <v>440,ROCKCLIMB,Rock Climb,013,90,NORMAL,Physical,85,20,20,00,0,abef,"The user attacks the target by smashing into it with incredible force. It may also confuse the target."</v>
      </c>
    </row>
    <row r="442" spans="1:17" x14ac:dyDescent="0.2">
      <c r="A442">
        <v>441</v>
      </c>
      <c r="C442" t="s">
        <v>2720</v>
      </c>
      <c r="D442" t="s">
        <v>1364</v>
      </c>
      <c r="E442" s="138" t="s">
        <v>2248</v>
      </c>
      <c r="F442">
        <v>90</v>
      </c>
      <c r="G442" t="s">
        <v>176</v>
      </c>
      <c r="H442" t="s">
        <v>1326</v>
      </c>
      <c r="I442">
        <v>85</v>
      </c>
      <c r="J442">
        <v>20</v>
      </c>
      <c r="K442">
        <v>0</v>
      </c>
      <c r="L442" s="138" t="s">
        <v>11075</v>
      </c>
      <c r="M442">
        <v>0</v>
      </c>
      <c r="N442" t="s">
        <v>2062</v>
      </c>
      <c r="O442" t="s">
        <v>2721</v>
      </c>
      <c r="P442" t="str">
        <f t="shared" si="15"/>
        <v>"A reckless, full-body charge attack for slamming into the foe. It also damages the user a little."</v>
      </c>
      <c r="Q442" t="str">
        <f t="shared" si="16"/>
        <v>441,TAKEDOWN,Take Down,0FA,90,NORMAL,Physical,85,20,0,00,0,abef,"A reckless, full-body charge attack for slamming into the foe. It also damages the user a little."</v>
      </c>
    </row>
    <row r="443" spans="1:17" x14ac:dyDescent="0.2">
      <c r="A443">
        <v>442</v>
      </c>
      <c r="C443" t="s">
        <v>3564</v>
      </c>
      <c r="D443" t="s">
        <v>2000</v>
      </c>
      <c r="E443" s="138" t="s">
        <v>2711</v>
      </c>
      <c r="F443">
        <v>90</v>
      </c>
      <c r="G443" t="s">
        <v>176</v>
      </c>
      <c r="H443" t="s">
        <v>1326</v>
      </c>
      <c r="I443">
        <v>100</v>
      </c>
      <c r="J443">
        <v>10</v>
      </c>
      <c r="K443">
        <v>0</v>
      </c>
      <c r="L443" s="138" t="s">
        <v>11075</v>
      </c>
      <c r="M443">
        <v>0</v>
      </c>
      <c r="N443" t="s">
        <v>2062</v>
      </c>
      <c r="O443" t="s">
        <v>3565</v>
      </c>
      <c r="P443" t="str">
        <f t="shared" si="15"/>
        <v>"Cloaking itself in high energy, the user slams into the target. The type is determined by its held item."</v>
      </c>
      <c r="Q443" t="str">
        <f t="shared" si="16"/>
        <v>442,MULTIATTACK,Multi-Attack,09F,90,NORMAL,Physical,100,10,0,00,0,abef,"Cloaking itself in high energy, the user slams into the target. The type is determined by its held item."</v>
      </c>
    </row>
    <row r="444" spans="1:17" x14ac:dyDescent="0.2">
      <c r="A444">
        <v>443</v>
      </c>
      <c r="C444" t="s">
        <v>2733</v>
      </c>
      <c r="D444" t="s">
        <v>1330</v>
      </c>
      <c r="E444" s="138" t="s">
        <v>11077</v>
      </c>
      <c r="F444">
        <v>90</v>
      </c>
      <c r="G444" t="s">
        <v>176</v>
      </c>
      <c r="H444" t="s">
        <v>1326</v>
      </c>
      <c r="I444">
        <v>100</v>
      </c>
      <c r="J444">
        <v>15</v>
      </c>
      <c r="K444">
        <v>0</v>
      </c>
      <c r="L444" s="138" t="s">
        <v>11075</v>
      </c>
      <c r="M444">
        <v>0</v>
      </c>
      <c r="N444" t="s">
        <v>2253</v>
      </c>
      <c r="O444" t="s">
        <v>11166</v>
      </c>
      <c r="P444" t="str">
        <f t="shared" si="15"/>
        <v>"The target is bombarded by loud noises produces by the user."</v>
      </c>
      <c r="Q444" t="str">
        <f t="shared" si="16"/>
        <v>443,MEGAPUNCH,Mega Punch,000,90,NORMAL,Physical,100,15,0,00,0,abefj,"The target is bombarded by loud noises produces by the user."</v>
      </c>
    </row>
    <row r="445" spans="1:17" x14ac:dyDescent="0.2">
      <c r="A445">
        <v>444</v>
      </c>
      <c r="C445" t="s">
        <v>2708</v>
      </c>
      <c r="D445" t="s">
        <v>1453</v>
      </c>
      <c r="E445" s="138" t="s">
        <v>11077</v>
      </c>
      <c r="F445">
        <v>100</v>
      </c>
      <c r="G445" t="s">
        <v>176</v>
      </c>
      <c r="H445" t="s">
        <v>1326</v>
      </c>
      <c r="I445">
        <v>75</v>
      </c>
      <c r="J445">
        <v>10</v>
      </c>
      <c r="K445">
        <v>0</v>
      </c>
      <c r="L445" s="138" t="s">
        <v>11075</v>
      </c>
      <c r="M445">
        <v>0</v>
      </c>
      <c r="N445" t="s">
        <v>2241</v>
      </c>
      <c r="O445" t="s">
        <v>2709</v>
      </c>
      <c r="P445" t="str">
        <f t="shared" si="15"/>
        <v>"A large egg is hurled at the target with maximum force to inflict damage."</v>
      </c>
      <c r="Q445" t="str">
        <f t="shared" si="16"/>
        <v>444,EGGBOMB,Egg Bomb,000,100,NORMAL,Physical,75,10,0,00,0,befn,"A large egg is hurled at the target with maximum force to inflict damage."</v>
      </c>
    </row>
    <row r="446" spans="1:17" x14ac:dyDescent="0.2">
      <c r="A446">
        <v>445</v>
      </c>
      <c r="C446" t="s">
        <v>2703</v>
      </c>
      <c r="D446" t="s">
        <v>1872</v>
      </c>
      <c r="E446" s="138" t="s">
        <v>2248</v>
      </c>
      <c r="F446">
        <v>120</v>
      </c>
      <c r="G446" t="s">
        <v>176</v>
      </c>
      <c r="H446" t="s">
        <v>1326</v>
      </c>
      <c r="I446">
        <v>100</v>
      </c>
      <c r="J446">
        <v>15</v>
      </c>
      <c r="K446">
        <v>0</v>
      </c>
      <c r="L446" s="138" t="s">
        <v>11075</v>
      </c>
      <c r="M446">
        <v>0</v>
      </c>
      <c r="N446" t="s">
        <v>2062</v>
      </c>
      <c r="O446" t="s">
        <v>2704</v>
      </c>
      <c r="P446" t="str">
        <f t="shared" si="15"/>
        <v>"The user charges its head into the foe, using its powerful guard hair. The user also takes damage."</v>
      </c>
      <c r="Q446" t="str">
        <f t="shared" si="16"/>
        <v>445,HEADCHARGE,Head Charge,0FA,120,NORMAL,Physical,100,15,0,00,0,abef,"The user charges its head into the foe, using its powerful guard hair. The user also takes damage."</v>
      </c>
    </row>
    <row r="447" spans="1:17" x14ac:dyDescent="0.2">
      <c r="A447">
        <v>446</v>
      </c>
      <c r="C447" t="s">
        <v>2705</v>
      </c>
      <c r="D447" t="s">
        <v>1353</v>
      </c>
      <c r="E447" s="138" t="s">
        <v>11077</v>
      </c>
      <c r="F447">
        <v>120</v>
      </c>
      <c r="G447" t="s">
        <v>176</v>
      </c>
      <c r="H447" t="s">
        <v>1326</v>
      </c>
      <c r="I447">
        <v>75</v>
      </c>
      <c r="J447">
        <v>5</v>
      </c>
      <c r="K447">
        <v>0</v>
      </c>
      <c r="L447" s="138" t="s">
        <v>11075</v>
      </c>
      <c r="M447">
        <v>0</v>
      </c>
      <c r="N447" t="s">
        <v>2062</v>
      </c>
      <c r="O447" t="s">
        <v>2706</v>
      </c>
      <c r="P447" t="str">
        <f t="shared" si="15"/>
        <v>"The target is attacked by a kick launched with muscle-packed power."</v>
      </c>
      <c r="Q447" t="str">
        <f t="shared" si="16"/>
        <v>446,MEGAKICK,Mega Kick,000,120,NORMAL,Physical,75,5,0,00,0,abef,"The target is attacked by a kick launched with muscle-packed power."</v>
      </c>
    </row>
    <row r="448" spans="1:17" x14ac:dyDescent="0.2">
      <c r="A448">
        <v>447</v>
      </c>
      <c r="C448" t="s">
        <v>2707</v>
      </c>
      <c r="D448" t="s">
        <v>1365</v>
      </c>
      <c r="E448" s="138" t="s">
        <v>2207</v>
      </c>
      <c r="F448">
        <v>120</v>
      </c>
      <c r="G448" t="s">
        <v>176</v>
      </c>
      <c r="H448" t="s">
        <v>1326</v>
      </c>
      <c r="I448">
        <v>100</v>
      </c>
      <c r="J448">
        <v>10</v>
      </c>
      <c r="K448">
        <v>0</v>
      </c>
      <c r="L448" s="138" t="s">
        <v>11165</v>
      </c>
      <c r="M448">
        <v>0</v>
      </c>
      <c r="N448" t="s">
        <v>2062</v>
      </c>
      <c r="O448" t="s">
        <v>2208</v>
      </c>
      <c r="P448" t="str">
        <f t="shared" si="15"/>
        <v>"The user rampages and attacks for two to three turns. It then becomes confused, however."</v>
      </c>
      <c r="Q448" t="str">
        <f t="shared" si="16"/>
        <v>447,THRASH,Thrash,0D2,120,NORMAL,Physical,100,10,0,02,0,abef,"The user rampages and attacks for two to three turns. It then becomes confused, however."</v>
      </c>
    </row>
    <row r="449" spans="1:17" x14ac:dyDescent="0.2">
      <c r="A449">
        <v>448</v>
      </c>
      <c r="C449" t="s">
        <v>2713</v>
      </c>
      <c r="D449" t="s">
        <v>1462</v>
      </c>
      <c r="E449" s="138" t="s">
        <v>2714</v>
      </c>
      <c r="F449">
        <v>130</v>
      </c>
      <c r="G449" t="s">
        <v>176</v>
      </c>
      <c r="H449" t="s">
        <v>1326</v>
      </c>
      <c r="I449">
        <v>100</v>
      </c>
      <c r="J449">
        <v>10</v>
      </c>
      <c r="K449">
        <v>0</v>
      </c>
      <c r="L449" s="138" t="s">
        <v>11075</v>
      </c>
      <c r="M449">
        <v>0</v>
      </c>
      <c r="N449" t="s">
        <v>2062</v>
      </c>
      <c r="O449" t="s">
        <v>2715</v>
      </c>
      <c r="P449" t="str">
        <f t="shared" si="15"/>
        <v>"The user tucks in its head to raise its Defense in the first turn, then rams the foe on the next turn."</v>
      </c>
      <c r="Q449" t="str">
        <f t="shared" si="16"/>
        <v>448,SKULLBASH,Skull Bash,0C8,130,NORMAL,Physical,100,10,0,00,0,abef,"The user tucks in its head to raise its Defense in the first turn, then rams the foe on the next turn."</v>
      </c>
    </row>
    <row r="450" spans="1:17" x14ac:dyDescent="0.2">
      <c r="A450">
        <v>449</v>
      </c>
      <c r="C450" t="s">
        <v>2699</v>
      </c>
      <c r="D450" t="s">
        <v>1716</v>
      </c>
      <c r="E450" s="138" t="s">
        <v>8886</v>
      </c>
      <c r="F450">
        <v>140</v>
      </c>
      <c r="G450" t="s">
        <v>176</v>
      </c>
      <c r="H450" t="s">
        <v>1326</v>
      </c>
      <c r="I450">
        <v>100</v>
      </c>
      <c r="J450">
        <v>5</v>
      </c>
      <c r="K450">
        <v>0</v>
      </c>
      <c r="L450" s="138" t="s">
        <v>11075</v>
      </c>
      <c r="M450">
        <v>0</v>
      </c>
      <c r="N450" t="s">
        <v>2062</v>
      </c>
      <c r="O450" t="s">
        <v>2700</v>
      </c>
      <c r="P450" t="str">
        <f t="shared" si="15"/>
        <v>"This move can be used only after the user has used all the other moves it knows in the battle."</v>
      </c>
      <c r="Q450" t="str">
        <f t="shared" si="16"/>
        <v>449,LASTRESORT,Last Resort,125,140,NORMAL,Physical,100,5,0,00,0,abef,"This move can be used only after the user has used all the other moves it knows in the battle."</v>
      </c>
    </row>
    <row r="451" spans="1:17" x14ac:dyDescent="0.2">
      <c r="A451">
        <v>450</v>
      </c>
      <c r="C451" t="s">
        <v>2695</v>
      </c>
      <c r="D451" t="s">
        <v>1745</v>
      </c>
      <c r="E451" s="138" t="s">
        <v>2201</v>
      </c>
      <c r="F451">
        <v>150</v>
      </c>
      <c r="G451" t="s">
        <v>176</v>
      </c>
      <c r="H451" t="s">
        <v>1326</v>
      </c>
      <c r="I451">
        <v>90</v>
      </c>
      <c r="J451">
        <v>5</v>
      </c>
      <c r="K451">
        <v>0</v>
      </c>
      <c r="L451" s="138" t="s">
        <v>11075</v>
      </c>
      <c r="M451">
        <v>0</v>
      </c>
      <c r="N451" t="s">
        <v>2062</v>
      </c>
      <c r="O451" t="s">
        <v>2696</v>
      </c>
      <c r="P451" t="str">
        <f t="shared" si="15"/>
        <v>"The user charges at the target using every bit of its power. The user must rest on the next turn."</v>
      </c>
      <c r="Q451" t="str">
        <f t="shared" si="16"/>
        <v>450,GIGAIMPACT,Giga Impact,0C2,150,NORMAL,Physical,90,5,0,00,0,abef,"The user charges at the target using every bit of its power. The user must rest on the next turn."</v>
      </c>
    </row>
    <row r="452" spans="1:17" x14ac:dyDescent="0.2">
      <c r="A452">
        <v>451</v>
      </c>
      <c r="C452" t="s">
        <v>2693</v>
      </c>
      <c r="D452" t="s">
        <v>1452</v>
      </c>
      <c r="E452" s="138" t="s">
        <v>11167</v>
      </c>
      <c r="F452">
        <v>200</v>
      </c>
      <c r="G452" t="s">
        <v>176</v>
      </c>
      <c r="H452" t="s">
        <v>1326</v>
      </c>
      <c r="I452">
        <v>100</v>
      </c>
      <c r="J452">
        <v>5</v>
      </c>
      <c r="K452">
        <v>0</v>
      </c>
      <c r="L452" s="138" t="s">
        <v>11087</v>
      </c>
      <c r="M452">
        <v>0</v>
      </c>
      <c r="N452" t="s">
        <v>2073</v>
      </c>
      <c r="O452" t="s">
        <v>2694</v>
      </c>
      <c r="P452" t="str">
        <f t="shared" si="15"/>
        <v>"The user blows up to inflict damage on all Pokémon in battle. The user faints upon using this move."</v>
      </c>
      <c r="Q452" t="str">
        <f t="shared" si="16"/>
        <v>451,SELFDESTRUCT,Self-Destruct,0E0,200,NORMAL,Physical,100,5,0,08,0,bef,"The user blows up to inflict damage on all Pokémon in battle. The user faints upon using this move."</v>
      </c>
    </row>
    <row r="453" spans="1:17" x14ac:dyDescent="0.2">
      <c r="A453">
        <v>452</v>
      </c>
      <c r="C453" t="s">
        <v>2691</v>
      </c>
      <c r="D453" t="s">
        <v>1485</v>
      </c>
      <c r="E453" s="138" t="s">
        <v>11167</v>
      </c>
      <c r="F453">
        <v>250</v>
      </c>
      <c r="G453" t="s">
        <v>176</v>
      </c>
      <c r="H453" t="s">
        <v>1326</v>
      </c>
      <c r="I453">
        <v>100</v>
      </c>
      <c r="J453">
        <v>5</v>
      </c>
      <c r="K453">
        <v>0</v>
      </c>
      <c r="L453" s="138" t="s">
        <v>11087</v>
      </c>
      <c r="M453">
        <v>0</v>
      </c>
      <c r="N453" t="s">
        <v>2073</v>
      </c>
      <c r="O453" t="s">
        <v>2692</v>
      </c>
      <c r="P453" t="str">
        <f t="shared" si="15"/>
        <v>"The user explodes to inflict damage on those around it. The user faints upon using this move."</v>
      </c>
      <c r="Q453" t="str">
        <f t="shared" si="16"/>
        <v>452,EXPLOSION,Explosion,0E0,250,NORMAL,Physical,100,5,0,08,0,bef,"The user explodes to inflict damage on those around it. The user faints upon using this move."</v>
      </c>
    </row>
    <row r="454" spans="1:17" x14ac:dyDescent="0.2">
      <c r="A454">
        <v>453</v>
      </c>
      <c r="C454" t="s">
        <v>2849</v>
      </c>
      <c r="D454" t="s">
        <v>1566</v>
      </c>
      <c r="E454" s="138" t="s">
        <v>11147</v>
      </c>
      <c r="F454">
        <v>1</v>
      </c>
      <c r="G454" t="s">
        <v>176</v>
      </c>
      <c r="H454" t="s">
        <v>1340</v>
      </c>
      <c r="I454">
        <v>100</v>
      </c>
      <c r="J454">
        <v>15</v>
      </c>
      <c r="K454">
        <v>0</v>
      </c>
      <c r="L454" s="138" t="s">
        <v>11075</v>
      </c>
      <c r="M454">
        <v>0</v>
      </c>
      <c r="N454" t="s">
        <v>2073</v>
      </c>
      <c r="O454" t="s">
        <v>2850</v>
      </c>
      <c r="P454" t="str">
        <f t="shared" si="15"/>
        <v>"A unique attack that varies in type and intensity depending on the Pokémon using it."</v>
      </c>
      <c r="Q454" t="str">
        <f t="shared" si="16"/>
        <v>453,HIDDENPOWER,Hidden Power,090,1,NORMAL,Special,100,15,0,00,0,bef,"A unique attack that varies in type and intensity depending on the Pokémon using it."</v>
      </c>
    </row>
    <row r="455" spans="1:17" x14ac:dyDescent="0.2">
      <c r="A455">
        <v>454</v>
      </c>
      <c r="C455" t="s">
        <v>2859</v>
      </c>
      <c r="D455" t="s">
        <v>1379</v>
      </c>
      <c r="E455" s="138" t="s">
        <v>2860</v>
      </c>
      <c r="F455">
        <v>1</v>
      </c>
      <c r="G455" t="s">
        <v>176</v>
      </c>
      <c r="H455" t="s">
        <v>1340</v>
      </c>
      <c r="I455">
        <v>90</v>
      </c>
      <c r="J455">
        <v>20</v>
      </c>
      <c r="K455">
        <v>0</v>
      </c>
      <c r="L455" s="138" t="s">
        <v>11075</v>
      </c>
      <c r="M455">
        <v>0</v>
      </c>
      <c r="N455" t="s">
        <v>2073</v>
      </c>
      <c r="O455" t="s">
        <v>2861</v>
      </c>
      <c r="P455" t="str">
        <f t="shared" si="15"/>
        <v>"The target is hit with a destructive shock wave that always inflicts 20 HP damage."</v>
      </c>
      <c r="Q455" t="str">
        <f t="shared" si="16"/>
        <v>454,SONICBOOM,Sonic Boom,06A,1,NORMAL,Special,90,20,0,00,0,bef,"The target is hit with a destructive shock wave that always inflicts 20 HP damage."</v>
      </c>
    </row>
    <row r="456" spans="1:17" x14ac:dyDescent="0.2">
      <c r="A456">
        <v>455</v>
      </c>
      <c r="C456" t="s">
        <v>2862</v>
      </c>
      <c r="D456" t="s">
        <v>1584</v>
      </c>
      <c r="E456" s="138" t="s">
        <v>8874</v>
      </c>
      <c r="F456">
        <v>1</v>
      </c>
      <c r="G456" t="s">
        <v>176</v>
      </c>
      <c r="H456" t="s">
        <v>1340</v>
      </c>
      <c r="I456">
        <v>100</v>
      </c>
      <c r="J456">
        <v>10</v>
      </c>
      <c r="K456">
        <v>0</v>
      </c>
      <c r="L456" s="138" t="s">
        <v>11075</v>
      </c>
      <c r="M456">
        <v>0</v>
      </c>
      <c r="N456" t="s">
        <v>2863</v>
      </c>
      <c r="O456" t="s">
        <v>2864</v>
      </c>
      <c r="P456" t="str">
        <f t="shared" si="15"/>
        <v>"The power stored using the move Stockpile is released all at once in an attack."</v>
      </c>
      <c r="Q456" t="str">
        <f t="shared" si="16"/>
        <v>455,SPITUP,Spit Up,113,1,NORMAL,Special,100,10,0,00,0,bf,"The power stored using the move Stockpile is released all at once in an attack."</v>
      </c>
    </row>
    <row r="457" spans="1:17" x14ac:dyDescent="0.2">
      <c r="A457">
        <v>456</v>
      </c>
      <c r="C457" t="s">
        <v>2868</v>
      </c>
      <c r="D457" t="s">
        <v>1705</v>
      </c>
      <c r="E457" s="138" t="s">
        <v>11146</v>
      </c>
      <c r="F457">
        <v>1</v>
      </c>
      <c r="G457" t="s">
        <v>176</v>
      </c>
      <c r="H457" t="s">
        <v>1340</v>
      </c>
      <c r="I457">
        <v>0</v>
      </c>
      <c r="J457">
        <v>5</v>
      </c>
      <c r="K457">
        <v>0</v>
      </c>
      <c r="L457" s="138" t="s">
        <v>11075</v>
      </c>
      <c r="M457">
        <v>0</v>
      </c>
      <c r="N457" t="s">
        <v>2062</v>
      </c>
      <c r="O457" t="s">
        <v>2869</v>
      </c>
      <c r="P457" t="str">
        <f t="shared" si="15"/>
        <v>"The fewer PP this move has, the greater its attack power."</v>
      </c>
      <c r="Q457" t="str">
        <f t="shared" si="16"/>
        <v>456,TRUMPCARD,Trump Card,097,1,NORMAL,Special,0,5,0,00,0,abef,"The fewer PP this move has, the greater its attack power."</v>
      </c>
    </row>
    <row r="458" spans="1:17" x14ac:dyDescent="0.2">
      <c r="A458">
        <v>457</v>
      </c>
      <c r="C458" t="s">
        <v>2870</v>
      </c>
      <c r="D458" t="s">
        <v>1707</v>
      </c>
      <c r="E458" s="138" t="s">
        <v>2837</v>
      </c>
      <c r="F458">
        <v>1</v>
      </c>
      <c r="G458" t="s">
        <v>176</v>
      </c>
      <c r="H458" t="s">
        <v>1340</v>
      </c>
      <c r="I458">
        <v>100</v>
      </c>
      <c r="J458">
        <v>5</v>
      </c>
      <c r="K458">
        <v>0</v>
      </c>
      <c r="L458" s="138" t="s">
        <v>11075</v>
      </c>
      <c r="M458">
        <v>0</v>
      </c>
      <c r="N458" t="s">
        <v>2062</v>
      </c>
      <c r="O458" t="s">
        <v>2871</v>
      </c>
      <c r="P458" t="str">
        <f t="shared" si="15"/>
        <v>"The user powerfully wrings the foe. The more HP the foe has, the greater this attack's power."</v>
      </c>
      <c r="Q458" t="str">
        <f t="shared" si="16"/>
        <v>457,WRINGOUT,Wring Out,08C,1,NORMAL,Special,100,5,0,00,0,abef,"The user powerfully wrings the foe. The more HP the foe has, the greater this attack's power."</v>
      </c>
    </row>
    <row r="459" spans="1:17" x14ac:dyDescent="0.2">
      <c r="A459">
        <v>458</v>
      </c>
      <c r="C459" t="s">
        <v>2787</v>
      </c>
      <c r="D459" t="s">
        <v>1826</v>
      </c>
      <c r="E459" s="138" t="s">
        <v>11152</v>
      </c>
      <c r="F459">
        <v>40</v>
      </c>
      <c r="G459" t="s">
        <v>176</v>
      </c>
      <c r="H459" t="s">
        <v>1340</v>
      </c>
      <c r="I459">
        <v>100</v>
      </c>
      <c r="J459">
        <v>15</v>
      </c>
      <c r="K459">
        <v>0</v>
      </c>
      <c r="L459" s="138" t="s">
        <v>11075</v>
      </c>
      <c r="M459">
        <v>0</v>
      </c>
      <c r="N459" t="s">
        <v>2068</v>
      </c>
      <c r="O459" t="s">
        <v>2788</v>
      </c>
      <c r="P459" t="str">
        <f t="shared" si="15"/>
        <v>"The user attacks the foe with an echoing voice. If this move is used every turn, it does greater damage."</v>
      </c>
      <c r="Q459" t="str">
        <f t="shared" si="16"/>
        <v>458,ECHOEDVOICE,Echoed Voice,092,40,NORMAL,Special,100,15,0,00,0,befk,"The user attacks the foe with an echoing voice. If this move is used every turn, it does greater damage."</v>
      </c>
    </row>
    <row r="460" spans="1:17" x14ac:dyDescent="0.2">
      <c r="A460">
        <v>459</v>
      </c>
      <c r="C460" t="s">
        <v>2785</v>
      </c>
      <c r="D460" t="s">
        <v>1640</v>
      </c>
      <c r="E460" s="138" t="s">
        <v>11156</v>
      </c>
      <c r="F460">
        <v>50</v>
      </c>
      <c r="G460" t="s">
        <v>176</v>
      </c>
      <c r="H460" t="s">
        <v>1340</v>
      </c>
      <c r="I460">
        <v>100</v>
      </c>
      <c r="J460">
        <v>10</v>
      </c>
      <c r="K460">
        <v>0</v>
      </c>
      <c r="L460" s="138" t="s">
        <v>11075</v>
      </c>
      <c r="M460">
        <v>0</v>
      </c>
      <c r="N460" t="s">
        <v>2241</v>
      </c>
      <c r="O460" t="s">
        <v>2786</v>
      </c>
      <c r="P460" t="str">
        <f t="shared" si="15"/>
        <v>"An attack move that varies in power and type depending on the weather."</v>
      </c>
      <c r="Q460" t="str">
        <f t="shared" si="16"/>
        <v>459,WEATHERBALL,Weather Ball,087,50,NORMAL,Special,100,10,0,00,0,befn,"An attack move that varies in power and type depending on the weather."</v>
      </c>
    </row>
    <row r="461" spans="1:17" x14ac:dyDescent="0.2">
      <c r="A461">
        <v>460</v>
      </c>
      <c r="C461" t="s">
        <v>2801</v>
      </c>
      <c r="D461" t="s">
        <v>1505</v>
      </c>
      <c r="E461" s="138" t="s">
        <v>11155</v>
      </c>
      <c r="F461">
        <v>50</v>
      </c>
      <c r="G461" t="s">
        <v>176</v>
      </c>
      <c r="H461" t="s">
        <v>1340</v>
      </c>
      <c r="I461">
        <v>100</v>
      </c>
      <c r="J461">
        <v>15</v>
      </c>
      <c r="K461">
        <v>30</v>
      </c>
      <c r="L461" s="138" t="s">
        <v>11075</v>
      </c>
      <c r="M461">
        <v>0</v>
      </c>
      <c r="N461" t="s">
        <v>2802</v>
      </c>
      <c r="O461" t="s">
        <v>2803</v>
      </c>
      <c r="P461" t="str">
        <f t="shared" si="15"/>
        <v>"An attack that can be used only if the user is asleep. The harsh noise may also make the target flinch."</v>
      </c>
      <c r="Q461" t="str">
        <f t="shared" si="16"/>
        <v>460,SNORE,Snore,011,50,NORMAL,Special,100,15,30,00,0,bek,"An attack that can be used only if the user is asleep. The harsh noise may also make the target flinch."</v>
      </c>
    </row>
    <row r="462" spans="1:17" x14ac:dyDescent="0.2">
      <c r="A462">
        <v>461</v>
      </c>
      <c r="C462" t="s">
        <v>2770</v>
      </c>
      <c r="D462" t="s">
        <v>1825</v>
      </c>
      <c r="E462" s="138" t="s">
        <v>11158</v>
      </c>
      <c r="F462">
        <v>60</v>
      </c>
      <c r="G462" t="s">
        <v>176</v>
      </c>
      <c r="H462" t="s">
        <v>1340</v>
      </c>
      <c r="I462">
        <v>100</v>
      </c>
      <c r="J462">
        <v>15</v>
      </c>
      <c r="K462">
        <v>0</v>
      </c>
      <c r="L462" s="138" t="s">
        <v>11075</v>
      </c>
      <c r="M462">
        <v>0</v>
      </c>
      <c r="N462" t="s">
        <v>2068</v>
      </c>
      <c r="O462" t="s">
        <v>2771</v>
      </c>
      <c r="P462" t="str">
        <f t="shared" si="15"/>
        <v>"The user attacks with a song. Others can join in the Round and make the attack do greater damage."</v>
      </c>
      <c r="Q462" t="str">
        <f t="shared" si="16"/>
        <v>461,ROUND,Round,083,60,NORMAL,Special,100,15,0,00,0,befk,"The user attacks with a song. Others can join in the Round and make the attack do greater damage."</v>
      </c>
    </row>
    <row r="463" spans="1:17" x14ac:dyDescent="0.2">
      <c r="A463">
        <v>462</v>
      </c>
      <c r="C463" t="s">
        <v>2775</v>
      </c>
      <c r="D463" t="s">
        <v>1461</v>
      </c>
      <c r="E463" s="138" t="s">
        <v>2143</v>
      </c>
      <c r="F463">
        <v>60</v>
      </c>
      <c r="G463" t="s">
        <v>176</v>
      </c>
      <c r="H463" t="s">
        <v>1340</v>
      </c>
      <c r="I463">
        <v>0</v>
      </c>
      <c r="J463">
        <v>20</v>
      </c>
      <c r="K463">
        <v>0</v>
      </c>
      <c r="L463" s="138" t="s">
        <v>11078</v>
      </c>
      <c r="M463">
        <v>0</v>
      </c>
      <c r="N463" t="s">
        <v>2073</v>
      </c>
      <c r="O463" t="s">
        <v>2776</v>
      </c>
      <c r="P463" t="str">
        <f t="shared" si="15"/>
        <v>"Star-shaped rays are shot at the opposing team. This attack never misses."</v>
      </c>
      <c r="Q463" t="str">
        <f t="shared" si="16"/>
        <v>462,SWIFT,Swift,0A5,60,NORMAL,Special,0,20,0,04,0,bef,"Star-shaped rays are shot at the opposing team. This attack never misses."</v>
      </c>
    </row>
    <row r="464" spans="1:17" x14ac:dyDescent="0.2">
      <c r="A464">
        <v>463</v>
      </c>
      <c r="C464" t="s">
        <v>2746</v>
      </c>
      <c r="D464" t="s">
        <v>1876</v>
      </c>
      <c r="E464" s="138" t="s">
        <v>11111</v>
      </c>
      <c r="F464">
        <v>75</v>
      </c>
      <c r="G464" t="s">
        <v>176</v>
      </c>
      <c r="H464" t="s">
        <v>1340</v>
      </c>
      <c r="I464">
        <v>100</v>
      </c>
      <c r="J464">
        <v>10</v>
      </c>
      <c r="K464">
        <v>100</v>
      </c>
      <c r="L464" s="138" t="s">
        <v>11078</v>
      </c>
      <c r="M464">
        <v>0</v>
      </c>
      <c r="N464" t="s">
        <v>2068</v>
      </c>
      <c r="O464" t="s">
        <v>2747</v>
      </c>
      <c r="P464" t="str">
        <f t="shared" si="15"/>
        <v>"An ancient song appeals to the hearts of those listening. It may also induce sleep."</v>
      </c>
      <c r="Q464" t="str">
        <f t="shared" si="16"/>
        <v>463,RELICSONG,Relic Song,003,75,NORMAL,Special,100,10,100,04,0,befk,"An ancient song appeals to the hearts of those listening. It may also induce sleep."</v>
      </c>
    </row>
    <row r="465" spans="1:17" x14ac:dyDescent="0.2">
      <c r="A465">
        <v>464</v>
      </c>
      <c r="C465" t="s">
        <v>2735</v>
      </c>
      <c r="D465" t="s">
        <v>1339</v>
      </c>
      <c r="E465" s="138" t="s">
        <v>2736</v>
      </c>
      <c r="F465">
        <v>80</v>
      </c>
      <c r="G465" t="s">
        <v>176</v>
      </c>
      <c r="H465" t="s">
        <v>1340</v>
      </c>
      <c r="I465">
        <v>100</v>
      </c>
      <c r="J465">
        <v>10</v>
      </c>
      <c r="K465">
        <v>0</v>
      </c>
      <c r="L465" s="138" t="s">
        <v>11078</v>
      </c>
      <c r="M465">
        <v>0</v>
      </c>
      <c r="N465" t="s">
        <v>2065</v>
      </c>
      <c r="O465" t="s">
        <v>2737</v>
      </c>
      <c r="P465" t="str">
        <f t="shared" si="15"/>
        <v>"A two-turn attack. Blades of wind hit the foe on the second turn. Critical hits land more easily."</v>
      </c>
      <c r="Q465" t="str">
        <f t="shared" si="16"/>
        <v>464,RAZORWIND,Razor Wind,0C3,80,NORMAL,Special,100,10,0,04,0,befh,"A two-turn attack. Blades of wind hit the foe on the second turn. Critical hits land more easily."</v>
      </c>
    </row>
    <row r="466" spans="1:17" x14ac:dyDescent="0.2">
      <c r="A466">
        <v>465</v>
      </c>
      <c r="C466" t="s">
        <v>2742</v>
      </c>
      <c r="D466" t="s">
        <v>1493</v>
      </c>
      <c r="E466" s="138" t="s">
        <v>11161</v>
      </c>
      <c r="F466">
        <v>80</v>
      </c>
      <c r="G466" t="s">
        <v>176</v>
      </c>
      <c r="H466" t="s">
        <v>1340</v>
      </c>
      <c r="I466">
        <v>100</v>
      </c>
      <c r="J466">
        <v>10</v>
      </c>
      <c r="K466">
        <v>20</v>
      </c>
      <c r="L466" s="138" t="s">
        <v>11075</v>
      </c>
      <c r="M466">
        <v>0</v>
      </c>
      <c r="N466" t="s">
        <v>2073</v>
      </c>
      <c r="O466" t="s">
        <v>2743</v>
      </c>
      <c r="P466" t="str">
        <f t="shared" si="15"/>
        <v>"The user strikes with a simultaneous three-beam attack. May also paralyze, burn, or freeze the target."</v>
      </c>
      <c r="Q466" t="str">
        <f t="shared" si="16"/>
        <v>465,TRIATTACK,Tri Attack,017,80,NORMAL,Special,100,10,20,00,0,bef,"The user strikes with a simultaneous three-beam attack. May also paralyze, burn, or freeze the target."</v>
      </c>
    </row>
    <row r="467" spans="1:17" x14ac:dyDescent="0.2">
      <c r="A467">
        <v>466</v>
      </c>
      <c r="C467" t="s">
        <v>2716</v>
      </c>
      <c r="D467" t="s">
        <v>1633</v>
      </c>
      <c r="E467" s="138" t="s">
        <v>11077</v>
      </c>
      <c r="F467">
        <v>90</v>
      </c>
      <c r="G467" t="s">
        <v>176</v>
      </c>
      <c r="H467" t="s">
        <v>1340</v>
      </c>
      <c r="I467">
        <v>100</v>
      </c>
      <c r="J467">
        <v>10</v>
      </c>
      <c r="K467">
        <v>0</v>
      </c>
      <c r="L467" s="138" t="s">
        <v>11078</v>
      </c>
      <c r="M467">
        <v>0</v>
      </c>
      <c r="N467" t="s">
        <v>2068</v>
      </c>
      <c r="O467" t="s">
        <v>2717</v>
      </c>
      <c r="P467" t="str">
        <f t="shared" si="15"/>
        <v>"The user lets loose a horribly echoing shout with the power to inflict damage."</v>
      </c>
      <c r="Q467" t="str">
        <f t="shared" si="16"/>
        <v>466,HYPERVOICE,Hyper Voice,000,90,NORMAL,Special,100,10,0,04,0,befk,"The user lets loose a horribly echoing shout with the power to inflict damage."</v>
      </c>
    </row>
    <row r="468" spans="1:17" x14ac:dyDescent="0.2">
      <c r="A468">
        <v>467</v>
      </c>
      <c r="C468" t="s">
        <v>2722</v>
      </c>
      <c r="D468" t="s">
        <v>1582</v>
      </c>
      <c r="E468" s="138" t="s">
        <v>2723</v>
      </c>
      <c r="F468">
        <v>90</v>
      </c>
      <c r="G468" t="s">
        <v>176</v>
      </c>
      <c r="H468" t="s">
        <v>1340</v>
      </c>
      <c r="I468">
        <v>100</v>
      </c>
      <c r="J468">
        <v>10</v>
      </c>
      <c r="K468">
        <v>0</v>
      </c>
      <c r="L468" s="138" t="s">
        <v>11165</v>
      </c>
      <c r="M468">
        <v>0</v>
      </c>
      <c r="N468" t="s">
        <v>2068</v>
      </c>
      <c r="O468" t="s">
        <v>2724</v>
      </c>
      <c r="P468" t="str">
        <f t="shared" si="15"/>
        <v>"The user attacks in an uproar for three turns. Over that time, no one can fall asleep."</v>
      </c>
      <c r="Q468" t="str">
        <f t="shared" si="16"/>
        <v>467,UPROAR,Uproar,0D1,90,NORMAL,Special,100,10,0,02,0,befk,"The user attacks in an uproar for three turns. Over that time, no one can fall asleep."</v>
      </c>
    </row>
    <row r="469" spans="1:17" x14ac:dyDescent="0.2">
      <c r="A469">
        <v>468</v>
      </c>
      <c r="C469" t="s">
        <v>11164</v>
      </c>
      <c r="D469" t="s">
        <v>11163</v>
      </c>
      <c r="E469" s="138" t="s">
        <v>11077</v>
      </c>
      <c r="F469">
        <v>90</v>
      </c>
      <c r="G469" t="s">
        <v>176</v>
      </c>
      <c r="H469" t="s">
        <v>1340</v>
      </c>
      <c r="I469">
        <v>100</v>
      </c>
      <c r="J469">
        <v>15</v>
      </c>
      <c r="K469">
        <v>0</v>
      </c>
      <c r="L469" s="138" t="s">
        <v>11075</v>
      </c>
      <c r="M469">
        <v>0</v>
      </c>
      <c r="N469" t="s">
        <v>2073</v>
      </c>
      <c r="O469" t="s">
        <v>2734</v>
      </c>
      <c r="P469" t="str">
        <f t="shared" ref="P469:P531" si="17">+""""&amp;O469&amp;""""</f>
        <v>"The target is slugged by a punch thrown with muscle-packed power."</v>
      </c>
      <c r="Q469" t="str">
        <f t="shared" si="16"/>
        <v>468,MEGAVOICE,Mega Voice,000,90,NORMAL,Special,100,15,0,00,0,bef,"The target is slugged by a punch thrown with muscle-packed power."</v>
      </c>
    </row>
    <row r="470" spans="1:17" x14ac:dyDescent="0.2">
      <c r="A470">
        <v>469</v>
      </c>
      <c r="C470" t="s">
        <v>2710</v>
      </c>
      <c r="D470" t="s">
        <v>1778</v>
      </c>
      <c r="E470" s="138" t="s">
        <v>2711</v>
      </c>
      <c r="F470">
        <v>100</v>
      </c>
      <c r="G470" t="s">
        <v>176</v>
      </c>
      <c r="H470" t="s">
        <v>1340</v>
      </c>
      <c r="I470">
        <v>100</v>
      </c>
      <c r="J470">
        <v>10</v>
      </c>
      <c r="K470">
        <v>0</v>
      </c>
      <c r="L470" s="138" t="s">
        <v>11075</v>
      </c>
      <c r="M470">
        <v>0</v>
      </c>
      <c r="N470" t="s">
        <v>2073</v>
      </c>
      <c r="O470" t="s">
        <v>2712</v>
      </c>
      <c r="P470" t="str">
        <f t="shared" si="17"/>
        <v>"The user releases countless shots of light. Its type varies with the kind of Plate the user is holding."</v>
      </c>
      <c r="Q470" t="str">
        <f t="shared" si="16"/>
        <v>469,JUDGMENT,Judgment,09F,100,NORMAL,Special,100,10,0,00,0,bef,"The user releases countless shots of light. Its type varies with the kind of Plate the user is holding."</v>
      </c>
    </row>
    <row r="471" spans="1:17" x14ac:dyDescent="0.2">
      <c r="A471">
        <v>470</v>
      </c>
      <c r="C471" t="s">
        <v>2727</v>
      </c>
      <c r="D471" t="s">
        <v>1875</v>
      </c>
      <c r="E471" s="138" t="s">
        <v>2711</v>
      </c>
      <c r="F471">
        <v>120</v>
      </c>
      <c r="G471" t="s">
        <v>176</v>
      </c>
      <c r="H471" t="s">
        <v>1340</v>
      </c>
      <c r="I471">
        <v>100</v>
      </c>
      <c r="J471">
        <v>5</v>
      </c>
      <c r="K471">
        <v>0</v>
      </c>
      <c r="L471" s="138" t="s">
        <v>11075</v>
      </c>
      <c r="M471">
        <v>0</v>
      </c>
      <c r="N471" t="s">
        <v>2073</v>
      </c>
      <c r="O471" t="s">
        <v>2728</v>
      </c>
      <c r="P471" t="str">
        <f t="shared" si="17"/>
        <v>"The user fires a beam of light at its target. The type changes depending on the Drive the user holds."</v>
      </c>
      <c r="Q471" t="str">
        <f t="shared" si="16"/>
        <v>470,TECHNOBLAST,Techno Blast,09F,120,NORMAL,Special,100,5,0,00,0,bef,"The user fires a beam of light at its target. The type changes depending on the Drive the user holds."</v>
      </c>
    </row>
    <row r="472" spans="1:17" x14ac:dyDescent="0.2">
      <c r="A472">
        <v>471</v>
      </c>
      <c r="C472" t="s">
        <v>3372</v>
      </c>
      <c r="D472" t="s">
        <v>1915</v>
      </c>
      <c r="E472" s="138" t="s">
        <v>11077</v>
      </c>
      <c r="F472">
        <v>140</v>
      </c>
      <c r="G472" t="s">
        <v>176</v>
      </c>
      <c r="H472" t="s">
        <v>1340</v>
      </c>
      <c r="I472">
        <v>100</v>
      </c>
      <c r="J472">
        <v>10</v>
      </c>
      <c r="K472">
        <v>0</v>
      </c>
      <c r="L472" s="138" t="s">
        <v>11087</v>
      </c>
      <c r="M472">
        <v>0</v>
      </c>
      <c r="N472" t="s">
        <v>2802</v>
      </c>
      <c r="O472" t="s">
        <v>3373</v>
      </c>
      <c r="P472" t="str">
        <f t="shared" si="17"/>
        <v>"The user attacks everything around it with the destructive power of a terrible, explosive sound."</v>
      </c>
      <c r="Q472" t="str">
        <f t="shared" si="16"/>
        <v>471,BOOMBURST,Boomburst,000,140,NORMAL,Special,100,10,0,08,0,bek,"The user attacks everything around it with the destructive power of a terrible, explosive sound."</v>
      </c>
    </row>
    <row r="473" spans="1:17" x14ac:dyDescent="0.2">
      <c r="A473">
        <v>472</v>
      </c>
      <c r="C473" t="s">
        <v>2697</v>
      </c>
      <c r="D473" t="s">
        <v>1394</v>
      </c>
      <c r="E473" s="138" t="s">
        <v>2201</v>
      </c>
      <c r="F473">
        <v>150</v>
      </c>
      <c r="G473" t="s">
        <v>176</v>
      </c>
      <c r="H473" t="s">
        <v>1340</v>
      </c>
      <c r="I473">
        <v>90</v>
      </c>
      <c r="J473">
        <v>5</v>
      </c>
      <c r="K473">
        <v>0</v>
      </c>
      <c r="L473" s="138" t="s">
        <v>11075</v>
      </c>
      <c r="M473">
        <v>0</v>
      </c>
      <c r="N473" t="s">
        <v>2073</v>
      </c>
      <c r="O473" t="s">
        <v>2698</v>
      </c>
      <c r="P473" t="str">
        <f t="shared" si="17"/>
        <v>"The foe is attacked with a powerful beam. The user must rest on the next turn to regain its energy."</v>
      </c>
      <c r="Q473" t="str">
        <f t="shared" si="16"/>
        <v>472,HYPERBEAM,Hyper Beam,0C2,150,NORMAL,Special,90,5,0,00,0,bef,"The foe is attacked with a powerful beam. The user must rest on the next turn to regain its energy."</v>
      </c>
    </row>
    <row r="474" spans="1:17" x14ac:dyDescent="0.2">
      <c r="A474">
        <v>473</v>
      </c>
      <c r="C474" t="s">
        <v>2872</v>
      </c>
      <c r="D474" t="s">
        <v>1696</v>
      </c>
      <c r="E474" s="138" t="s">
        <v>11145</v>
      </c>
      <c r="F474">
        <v>0</v>
      </c>
      <c r="G474" t="s">
        <v>176</v>
      </c>
      <c r="H474" t="s">
        <v>1342</v>
      </c>
      <c r="I474">
        <v>0</v>
      </c>
      <c r="J474">
        <v>30</v>
      </c>
      <c r="K474">
        <v>0</v>
      </c>
      <c r="L474" s="138" t="s">
        <v>8961</v>
      </c>
      <c r="M474">
        <v>0</v>
      </c>
      <c r="O474" t="s">
        <v>2873</v>
      </c>
      <c r="P474" t="str">
        <f t="shared" si="17"/>
        <v>"The user applies pressure to stress points, sharply boosting one of its stats."</v>
      </c>
      <c r="Q474" t="str">
        <f t="shared" si="16"/>
        <v>473,ACUPRESSURE,Acupressure,037,0,NORMAL,Status,0,30,0,200,0,,"The user applies pressure to stress points, sharply boosting one of its stats."</v>
      </c>
    </row>
    <row r="475" spans="1:17" x14ac:dyDescent="0.2">
      <c r="A475">
        <v>474</v>
      </c>
      <c r="C475" t="s">
        <v>2874</v>
      </c>
      <c r="D475" t="s">
        <v>1824</v>
      </c>
      <c r="E475" s="138" t="s">
        <v>2875</v>
      </c>
      <c r="F475">
        <v>0</v>
      </c>
      <c r="G475" t="s">
        <v>176</v>
      </c>
      <c r="H475" t="s">
        <v>1342</v>
      </c>
      <c r="I475">
        <v>0</v>
      </c>
      <c r="J475">
        <v>15</v>
      </c>
      <c r="K475">
        <v>0</v>
      </c>
      <c r="L475" s="138" t="s">
        <v>11075</v>
      </c>
      <c r="M475">
        <v>0</v>
      </c>
      <c r="O475" t="s">
        <v>2876</v>
      </c>
      <c r="P475" t="str">
        <f t="shared" si="17"/>
        <v>"The user helps the target and makes it use its move right after the user."</v>
      </c>
      <c r="Q475" t="str">
        <f t="shared" si="16"/>
        <v>474,AFTERYOU,After You,11D,0,NORMAL,Status,0,15,0,00,0,,"The user helps the target and makes it use its move right after the user."</v>
      </c>
    </row>
    <row r="476" spans="1:17" x14ac:dyDescent="0.2">
      <c r="A476">
        <v>475</v>
      </c>
      <c r="C476" t="s">
        <v>2877</v>
      </c>
      <c r="D476" t="s">
        <v>1603</v>
      </c>
      <c r="E476" s="138" t="s">
        <v>2878</v>
      </c>
      <c r="F476">
        <v>0</v>
      </c>
      <c r="G476" t="s">
        <v>176</v>
      </c>
      <c r="H476" t="s">
        <v>1342</v>
      </c>
      <c r="I476">
        <v>0</v>
      </c>
      <c r="J476">
        <v>20</v>
      </c>
      <c r="K476">
        <v>0</v>
      </c>
      <c r="L476" s="138" t="s">
        <v>8771</v>
      </c>
      <c r="M476">
        <v>0</v>
      </c>
      <c r="O476" t="s">
        <v>2879</v>
      </c>
      <c r="P476" t="str">
        <f t="shared" si="17"/>
        <v>"The user hurriedly and randomly uses a move among those known by other Pokémon in the party."</v>
      </c>
      <c r="Q476" t="str">
        <f t="shared" si="16"/>
        <v>475,ASSIST,Assist,0B5,0,NORMAL,Status,0,20,0,10,0,,"The user hurriedly and randomly uses a move among those known by other Pokémon in the party."</v>
      </c>
    </row>
    <row r="477" spans="1:17" x14ac:dyDescent="0.2">
      <c r="A477">
        <v>476</v>
      </c>
      <c r="C477" t="s">
        <v>2880</v>
      </c>
      <c r="D477" t="s">
        <v>1543</v>
      </c>
      <c r="E477" s="138" t="s">
        <v>11144</v>
      </c>
      <c r="F477">
        <v>0</v>
      </c>
      <c r="G477" t="s">
        <v>176</v>
      </c>
      <c r="H477" t="s">
        <v>1342</v>
      </c>
      <c r="I477">
        <v>100</v>
      </c>
      <c r="J477">
        <v>15</v>
      </c>
      <c r="K477">
        <v>0</v>
      </c>
      <c r="L477" s="138" t="s">
        <v>11075</v>
      </c>
      <c r="M477">
        <v>0</v>
      </c>
      <c r="N477" t="s">
        <v>2115</v>
      </c>
      <c r="O477" t="s">
        <v>2881</v>
      </c>
      <c r="P477" t="str">
        <f t="shared" si="17"/>
        <v>"If it is the opposite gender of the user, the target becomes infatuated and less likely to attack."</v>
      </c>
      <c r="Q477" t="str">
        <f t="shared" si="16"/>
        <v>476,ATTRACT,Attract,016,0,NORMAL,Status,100,15,0,00,0,bce,"If it is the opposite gender of the user, the target becomes infatuated and less likely to attack."</v>
      </c>
    </row>
    <row r="478" spans="1:17" x14ac:dyDescent="0.2">
      <c r="A478">
        <v>477</v>
      </c>
      <c r="C478" t="s">
        <v>2882</v>
      </c>
      <c r="D478" t="s">
        <v>1556</v>
      </c>
      <c r="E478" s="138" t="s">
        <v>2883</v>
      </c>
      <c r="F478">
        <v>0</v>
      </c>
      <c r="G478" t="s">
        <v>176</v>
      </c>
      <c r="H478" t="s">
        <v>1342</v>
      </c>
      <c r="I478">
        <v>0</v>
      </c>
      <c r="J478">
        <v>40</v>
      </c>
      <c r="K478">
        <v>0</v>
      </c>
      <c r="L478" s="138" t="s">
        <v>8771</v>
      </c>
      <c r="M478">
        <v>0</v>
      </c>
      <c r="O478" t="s">
        <v>2884</v>
      </c>
      <c r="P478" t="str">
        <f t="shared" si="17"/>
        <v>"The user switches places with a party Pokémon in waiting, passing along any stat changes."</v>
      </c>
      <c r="Q478" t="str">
        <f t="shared" si="16"/>
        <v>477,BATONPASS,Baton Pass,0ED,0,NORMAL,Status,0,40,0,10,0,,"The user switches places with a party Pokémon in waiting, passing along any stat changes."</v>
      </c>
    </row>
    <row r="479" spans="1:17" x14ac:dyDescent="0.2">
      <c r="A479">
        <v>478</v>
      </c>
      <c r="C479" t="s">
        <v>2888</v>
      </c>
      <c r="D479" t="s">
        <v>1845</v>
      </c>
      <c r="E479" s="138" t="s">
        <v>2889</v>
      </c>
      <c r="F479">
        <v>0</v>
      </c>
      <c r="G479" t="s">
        <v>176</v>
      </c>
      <c r="H479" t="s">
        <v>1342</v>
      </c>
      <c r="I479">
        <v>0</v>
      </c>
      <c r="J479">
        <v>15</v>
      </c>
      <c r="K479">
        <v>0</v>
      </c>
      <c r="L479" s="138" t="s">
        <v>11075</v>
      </c>
      <c r="M479">
        <v>0</v>
      </c>
      <c r="N479" t="s">
        <v>2164</v>
      </c>
      <c r="O479" t="s">
        <v>2890</v>
      </c>
      <c r="P479" t="str">
        <f t="shared" si="17"/>
        <v>"The user passes its held item to the target when the target isn't holding an item."</v>
      </c>
      <c r="Q479" t="str">
        <f t="shared" si="16"/>
        <v>478,BESTOW,Bestow,0F3,0,NORMAL,Status,0,15,0,00,0,be,"The user passes its held item to the target when the target isn't holding an item."</v>
      </c>
    </row>
    <row r="480" spans="1:17" x14ac:dyDescent="0.2">
      <c r="A480">
        <v>479</v>
      </c>
      <c r="C480" t="s">
        <v>2891</v>
      </c>
      <c r="D480" t="s">
        <v>1664</v>
      </c>
      <c r="E480" s="138" t="s">
        <v>2114</v>
      </c>
      <c r="F480">
        <v>0</v>
      </c>
      <c r="G480" t="s">
        <v>176</v>
      </c>
      <c r="H480" t="s">
        <v>1342</v>
      </c>
      <c r="I480">
        <v>0</v>
      </c>
      <c r="J480">
        <v>5</v>
      </c>
      <c r="K480">
        <v>0</v>
      </c>
      <c r="L480" s="138" t="s">
        <v>11075</v>
      </c>
      <c r="M480">
        <v>0</v>
      </c>
      <c r="N480" t="s">
        <v>2115</v>
      </c>
      <c r="O480" t="s">
        <v>2892</v>
      </c>
      <c r="P480" t="str">
        <f t="shared" si="17"/>
        <v>"The user blocks the target's way with arms spread wide to prevent escape."</v>
      </c>
      <c r="Q480" t="str">
        <f t="shared" si="16"/>
        <v>479,BLOCK,Block,0EF,0,NORMAL,Status,0,5,0,00,0,bce,"The user blocks the target's way with arms spread wide to prevent escape."</v>
      </c>
    </row>
    <row r="481" spans="1:17" x14ac:dyDescent="0.2">
      <c r="A481">
        <v>480</v>
      </c>
      <c r="C481" t="s">
        <v>2893</v>
      </c>
      <c r="D481" t="s">
        <v>1622</v>
      </c>
      <c r="E481" s="138" t="s">
        <v>11143</v>
      </c>
      <c r="F481">
        <v>0</v>
      </c>
      <c r="G481" t="s">
        <v>176</v>
      </c>
      <c r="H481" t="s">
        <v>1342</v>
      </c>
      <c r="I481">
        <v>0</v>
      </c>
      <c r="J481">
        <v>20</v>
      </c>
      <c r="K481">
        <v>0</v>
      </c>
      <c r="L481" s="138" t="s">
        <v>8771</v>
      </c>
      <c r="M481">
        <v>0</v>
      </c>
      <c r="N481" t="s">
        <v>2102</v>
      </c>
      <c r="O481" t="s">
        <v>2894</v>
      </c>
      <c r="P481" t="str">
        <f t="shared" si="17"/>
        <v>"The user's type is changed depending on its environment, such as at water's edge, in grass, or in a cave."</v>
      </c>
      <c r="Q481" t="str">
        <f t="shared" si="16"/>
        <v>480,CAMOUFLAGE,Camouflage,060,0,NORMAL,Status,0,20,0,10,0,d,"The user's type is changed depending on its environment, such as at water's edge, in grass, or in a cave."</v>
      </c>
    </row>
    <row r="482" spans="1:17" x14ac:dyDescent="0.2">
      <c r="A482">
        <v>481</v>
      </c>
      <c r="C482" t="s">
        <v>2895</v>
      </c>
      <c r="D482" t="s">
        <v>1774</v>
      </c>
      <c r="E482" s="138" t="s">
        <v>2896</v>
      </c>
      <c r="F482">
        <v>0</v>
      </c>
      <c r="G482" t="s">
        <v>176</v>
      </c>
      <c r="H482" t="s">
        <v>1342</v>
      </c>
      <c r="I482">
        <v>100</v>
      </c>
      <c r="J482">
        <v>20</v>
      </c>
      <c r="K482">
        <v>0</v>
      </c>
      <c r="L482" s="138" t="s">
        <v>11078</v>
      </c>
      <c r="M482">
        <v>0</v>
      </c>
      <c r="N482" t="s">
        <v>2115</v>
      </c>
      <c r="O482" t="s">
        <v>2897</v>
      </c>
      <c r="P482" t="str">
        <f t="shared" si="17"/>
        <v>"If it is the opposite gender of the user, the target is charmed into harshly lowering its Sp. Atk stat."</v>
      </c>
      <c r="Q482" t="str">
        <f t="shared" si="16"/>
        <v>481,CAPTIVATE,Captivate,04E,0,NORMAL,Status,100,20,0,04,0,bce,"If it is the opposite gender of the user, the target is charmed into harshly lowering its Sp. Atk stat."</v>
      </c>
    </row>
    <row r="483" spans="1:17" x14ac:dyDescent="0.2">
      <c r="A483">
        <v>482</v>
      </c>
      <c r="C483" t="s">
        <v>2901</v>
      </c>
      <c r="D483" t="s">
        <v>1492</v>
      </c>
      <c r="E483" s="138" t="s">
        <v>2902</v>
      </c>
      <c r="F483">
        <v>0</v>
      </c>
      <c r="G483" t="s">
        <v>176</v>
      </c>
      <c r="H483" t="s">
        <v>1342</v>
      </c>
      <c r="I483">
        <v>0</v>
      </c>
      <c r="J483">
        <v>30</v>
      </c>
      <c r="K483">
        <v>0</v>
      </c>
      <c r="L483" s="138" t="s">
        <v>8771</v>
      </c>
      <c r="M483">
        <v>0</v>
      </c>
      <c r="N483" t="s">
        <v>2102</v>
      </c>
      <c r="O483" t="s">
        <v>2903</v>
      </c>
      <c r="P483" t="str">
        <f t="shared" si="17"/>
        <v>"The user changes its type to become the same type as one of its moves."</v>
      </c>
      <c r="Q483" t="str">
        <f t="shared" si="16"/>
        <v>482,CONVERSION,Conversion,05E,0,NORMAL,Status,0,30,0,10,0,d,"The user changes its type to become the same type as one of its moves."</v>
      </c>
    </row>
    <row r="484" spans="1:17" x14ac:dyDescent="0.2">
      <c r="A484">
        <v>483</v>
      </c>
      <c r="C484" t="s">
        <v>2904</v>
      </c>
      <c r="D484" t="s">
        <v>1507</v>
      </c>
      <c r="E484" s="138" t="s">
        <v>2905</v>
      </c>
      <c r="F484">
        <v>0</v>
      </c>
      <c r="G484" t="s">
        <v>176</v>
      </c>
      <c r="H484" t="s">
        <v>1342</v>
      </c>
      <c r="I484">
        <v>0</v>
      </c>
      <c r="J484">
        <v>30</v>
      </c>
      <c r="K484">
        <v>0</v>
      </c>
      <c r="L484" s="138" t="s">
        <v>11075</v>
      </c>
      <c r="M484">
        <v>0</v>
      </c>
      <c r="O484" t="s">
        <v>2906</v>
      </c>
      <c r="P484" t="str">
        <f t="shared" si="17"/>
        <v>"The user changes its type to make itself resistant to the type of the attack the opponent used last."</v>
      </c>
      <c r="Q484" t="str">
        <f t="shared" si="16"/>
        <v>483,CONVERSION2,Conversion 2,05F,0,NORMAL,Status,0,30,0,00,0,,"The user changes its type to make itself resistant to the type of the attack the opponent used last."</v>
      </c>
    </row>
    <row r="485" spans="1:17" x14ac:dyDescent="0.2">
      <c r="A485">
        <v>484</v>
      </c>
      <c r="C485" t="s">
        <v>2907</v>
      </c>
      <c r="D485" t="s">
        <v>1712</v>
      </c>
      <c r="E485" s="138" t="s">
        <v>2908</v>
      </c>
      <c r="F485">
        <v>0</v>
      </c>
      <c r="G485" t="s">
        <v>176</v>
      </c>
      <c r="H485" t="s">
        <v>1342</v>
      </c>
      <c r="I485">
        <v>0</v>
      </c>
      <c r="J485">
        <v>20</v>
      </c>
      <c r="K485">
        <v>0</v>
      </c>
      <c r="L485" s="138" t="s">
        <v>8771</v>
      </c>
      <c r="M485">
        <v>0</v>
      </c>
      <c r="O485" t="s">
        <v>2909</v>
      </c>
      <c r="P485" t="str">
        <f t="shared" si="17"/>
        <v>"The user mimics the move used immediately before it. The move fails if no other move has been used yet."</v>
      </c>
      <c r="Q485" t="str">
        <f t="shared" si="16"/>
        <v>484,COPYCAT,Copycat,0AF,0,NORMAL,Status,0,20,0,10,0,,"The user mimics the move used immediately before it. The move fails if no other move has been used yet."</v>
      </c>
    </row>
    <row r="486" spans="1:17" x14ac:dyDescent="0.2">
      <c r="A486">
        <v>485</v>
      </c>
      <c r="C486" t="s">
        <v>2910</v>
      </c>
      <c r="D486" t="s">
        <v>1443</v>
      </c>
      <c r="E486" s="138" t="s">
        <v>2911</v>
      </c>
      <c r="F486">
        <v>0</v>
      </c>
      <c r="G486" t="s">
        <v>176</v>
      </c>
      <c r="H486" t="s">
        <v>1342</v>
      </c>
      <c r="I486">
        <v>0</v>
      </c>
      <c r="J486">
        <v>40</v>
      </c>
      <c r="K486">
        <v>0</v>
      </c>
      <c r="L486" s="138" t="s">
        <v>8771</v>
      </c>
      <c r="M486">
        <v>0</v>
      </c>
      <c r="N486" t="s">
        <v>2102</v>
      </c>
      <c r="O486" t="s">
        <v>2912</v>
      </c>
      <c r="P486" t="str">
        <f t="shared" si="17"/>
        <v>"The user curls up to conceal weak spots and raise its Defense stat."</v>
      </c>
      <c r="Q486" t="str">
        <f t="shared" si="16"/>
        <v>485,DEFENSECURL,Defense Curl,01E,0,NORMAL,Status,0,40,0,10,0,d,"The user curls up to conceal weak spots and raise its Defense stat."</v>
      </c>
    </row>
    <row r="487" spans="1:17" x14ac:dyDescent="0.2">
      <c r="A487">
        <v>486</v>
      </c>
      <c r="C487" t="s">
        <v>2913</v>
      </c>
      <c r="D487" t="s">
        <v>1380</v>
      </c>
      <c r="E487" s="138" t="s">
        <v>2914</v>
      </c>
      <c r="F487">
        <v>0</v>
      </c>
      <c r="G487" t="s">
        <v>176</v>
      </c>
      <c r="H487" t="s">
        <v>1342</v>
      </c>
      <c r="I487">
        <v>100</v>
      </c>
      <c r="J487">
        <v>20</v>
      </c>
      <c r="K487">
        <v>0</v>
      </c>
      <c r="L487" s="138" t="s">
        <v>11075</v>
      </c>
      <c r="M487">
        <v>0</v>
      </c>
      <c r="N487" t="s">
        <v>2115</v>
      </c>
      <c r="O487" t="s">
        <v>2915</v>
      </c>
      <c r="P487" t="str">
        <f t="shared" si="17"/>
        <v>"For four turns, this move prevents the target from using the move it last used."</v>
      </c>
      <c r="Q487" t="str">
        <f t="shared" si="16"/>
        <v>486,DISABLE,Disable,0B9,0,NORMAL,Status,100,20,0,00,0,bce,"For four turns, this move prevents the target from using the move it last used."</v>
      </c>
    </row>
    <row r="488" spans="1:17" x14ac:dyDescent="0.2">
      <c r="A488">
        <v>487</v>
      </c>
      <c r="C488" t="s">
        <v>2916</v>
      </c>
      <c r="D488" t="s">
        <v>1436</v>
      </c>
      <c r="E488" s="138" t="s">
        <v>11142</v>
      </c>
      <c r="F488">
        <v>0</v>
      </c>
      <c r="G488" t="s">
        <v>176</v>
      </c>
      <c r="H488" t="s">
        <v>1342</v>
      </c>
      <c r="I488">
        <v>0</v>
      </c>
      <c r="J488">
        <v>15</v>
      </c>
      <c r="K488">
        <v>0</v>
      </c>
      <c r="L488" s="138" t="s">
        <v>8771</v>
      </c>
      <c r="M488">
        <v>0</v>
      </c>
      <c r="N488" t="s">
        <v>2102</v>
      </c>
      <c r="O488" t="s">
        <v>2917</v>
      </c>
      <c r="P488" t="str">
        <f t="shared" si="17"/>
        <v>"By moving rapidly, the user makes illusory copies of itself to raise its evasiveness."</v>
      </c>
      <c r="Q488" t="str">
        <f t="shared" si="16"/>
        <v>487,DOUBLETEAM,Double Team,022,0,NORMAL,Status,0,15,0,10,0,d,"By moving rapidly, the user makes illusory copies of itself to raise its evasiveness."</v>
      </c>
    </row>
    <row r="489" spans="1:17" x14ac:dyDescent="0.2">
      <c r="A489">
        <v>488</v>
      </c>
      <c r="C489" t="s">
        <v>2918</v>
      </c>
      <c r="D489" t="s">
        <v>1557</v>
      </c>
      <c r="E489" s="138" t="s">
        <v>2919</v>
      </c>
      <c r="F489">
        <v>0</v>
      </c>
      <c r="G489" t="s">
        <v>176</v>
      </c>
      <c r="H489" t="s">
        <v>1342</v>
      </c>
      <c r="I489">
        <v>100</v>
      </c>
      <c r="J489">
        <v>5</v>
      </c>
      <c r="K489">
        <v>0</v>
      </c>
      <c r="L489" s="138" t="s">
        <v>11075</v>
      </c>
      <c r="M489">
        <v>0</v>
      </c>
      <c r="N489" t="s">
        <v>2115</v>
      </c>
      <c r="O489" t="s">
        <v>2920</v>
      </c>
      <c r="P489" t="str">
        <f t="shared" si="17"/>
        <v>"The user compels the target to keep using only the move it last used for three turns."</v>
      </c>
      <c r="Q489" t="str">
        <f t="shared" si="16"/>
        <v>488,ENCORE,Encore,0BC,0,NORMAL,Status,100,5,0,00,0,bce,"The user compels the target to keep using only the move it last used for three turns."</v>
      </c>
    </row>
    <row r="490" spans="1:17" x14ac:dyDescent="0.2">
      <c r="A490">
        <v>489</v>
      </c>
      <c r="C490" t="s">
        <v>2921</v>
      </c>
      <c r="D490" t="s">
        <v>1533</v>
      </c>
      <c r="E490" s="138" t="s">
        <v>11141</v>
      </c>
      <c r="F490">
        <v>0</v>
      </c>
      <c r="G490" t="s">
        <v>176</v>
      </c>
      <c r="H490" t="s">
        <v>1342</v>
      </c>
      <c r="I490">
        <v>0</v>
      </c>
      <c r="J490">
        <v>10</v>
      </c>
      <c r="K490">
        <v>0</v>
      </c>
      <c r="L490" s="138" t="s">
        <v>8771</v>
      </c>
      <c r="M490">
        <v>3</v>
      </c>
      <c r="O490" t="s">
        <v>2922</v>
      </c>
      <c r="P490" t="str">
        <f t="shared" si="17"/>
        <v>"The user endures any attack with at least 1 HP. Its chance of failing rises if it is used in succession."</v>
      </c>
      <c r="Q490" t="str">
        <f t="shared" si="16"/>
        <v>489,ENDURE,Endure,0E8,0,NORMAL,Status,0,10,0,10,3,,"The user endures any attack with at least 1 HP. Its chance of failing rises if it is used in succession."</v>
      </c>
    </row>
    <row r="491" spans="1:17" x14ac:dyDescent="0.2">
      <c r="A491">
        <v>490</v>
      </c>
      <c r="C491" t="s">
        <v>2923</v>
      </c>
      <c r="D491" t="s">
        <v>1823</v>
      </c>
      <c r="E491" s="138" t="s">
        <v>11140</v>
      </c>
      <c r="F491">
        <v>0</v>
      </c>
      <c r="G491" t="s">
        <v>176</v>
      </c>
      <c r="H491" t="s">
        <v>1342</v>
      </c>
      <c r="I491">
        <v>100</v>
      </c>
      <c r="J491">
        <v>15</v>
      </c>
      <c r="K491">
        <v>0</v>
      </c>
      <c r="L491" s="138" t="s">
        <v>11075</v>
      </c>
      <c r="M491">
        <v>0</v>
      </c>
      <c r="N491" t="s">
        <v>2115</v>
      </c>
      <c r="O491" t="s">
        <v>2924</v>
      </c>
      <c r="P491" t="str">
        <f t="shared" si="17"/>
        <v>"The user dances to compel the target to mimic it, making the target's Ability the same as the user's."</v>
      </c>
      <c r="Q491" t="str">
        <f t="shared" si="16"/>
        <v>490,ENTRAINMENT,Entrainment,066,0,NORMAL,Status,100,15,0,00,0,bce,"The user dances to compel the target to mimic it, making the target's Ability the same as the user's."</v>
      </c>
    </row>
    <row r="492" spans="1:17" x14ac:dyDescent="0.2">
      <c r="A492">
        <v>491</v>
      </c>
      <c r="C492" t="s">
        <v>2925</v>
      </c>
      <c r="D492" t="s">
        <v>1480</v>
      </c>
      <c r="E492" s="138" t="s">
        <v>11081</v>
      </c>
      <c r="F492">
        <v>0</v>
      </c>
      <c r="G492" t="s">
        <v>176</v>
      </c>
      <c r="H492" t="s">
        <v>1342</v>
      </c>
      <c r="I492">
        <v>100</v>
      </c>
      <c r="J492">
        <v>20</v>
      </c>
      <c r="K492">
        <v>0</v>
      </c>
      <c r="L492" s="138" t="s">
        <v>11075</v>
      </c>
      <c r="M492">
        <v>0</v>
      </c>
      <c r="N492" t="s">
        <v>2115</v>
      </c>
      <c r="O492" t="s">
        <v>2926</v>
      </c>
      <c r="P492" t="str">
        <f t="shared" si="17"/>
        <v>"The user flashes a light that cuts the target's accuracy. It can also be used to illuminate caves."</v>
      </c>
      <c r="Q492" t="str">
        <f t="shared" si="16"/>
        <v>491,FLASH,Flash,047,0,NORMAL,Status,100,20,0,00,0,bce,"The user flashes a light that cuts the target's accuracy. It can also be used to illuminate caves."</v>
      </c>
    </row>
    <row r="493" spans="1:17" x14ac:dyDescent="0.2">
      <c r="A493">
        <v>492</v>
      </c>
      <c r="C493" t="s">
        <v>2927</v>
      </c>
      <c r="D493" t="s">
        <v>1448</v>
      </c>
      <c r="E493" s="138" t="s">
        <v>11139</v>
      </c>
      <c r="F493">
        <v>0</v>
      </c>
      <c r="G493" t="s">
        <v>176</v>
      </c>
      <c r="H493" t="s">
        <v>1342</v>
      </c>
      <c r="I493">
        <v>0</v>
      </c>
      <c r="J493">
        <v>30</v>
      </c>
      <c r="K493">
        <v>0</v>
      </c>
      <c r="L493" s="138" t="s">
        <v>8771</v>
      </c>
      <c r="M493">
        <v>0</v>
      </c>
      <c r="N493" t="s">
        <v>2102</v>
      </c>
      <c r="O493" t="s">
        <v>2928</v>
      </c>
      <c r="P493" t="str">
        <f t="shared" si="17"/>
        <v>"The user takes a deep breath and focuses so that critical hits land more easily."</v>
      </c>
      <c r="Q493" t="str">
        <f t="shared" si="16"/>
        <v>492,FOCUSENERGY,Focus Energy,023,0,NORMAL,Status,0,30,0,10,0,d,"The user takes a deep breath and focuses so that critical hits land more easily."</v>
      </c>
    </row>
    <row r="494" spans="1:17" x14ac:dyDescent="0.2">
      <c r="A494">
        <v>493</v>
      </c>
      <c r="C494" t="s">
        <v>2929</v>
      </c>
      <c r="D494" t="s">
        <v>1595</v>
      </c>
      <c r="E494" s="138" t="s">
        <v>8878</v>
      </c>
      <c r="F494">
        <v>0</v>
      </c>
      <c r="G494" t="s">
        <v>176</v>
      </c>
      <c r="H494" t="s">
        <v>1342</v>
      </c>
      <c r="I494">
        <v>0</v>
      </c>
      <c r="J494">
        <v>20</v>
      </c>
      <c r="K494">
        <v>0</v>
      </c>
      <c r="L494" s="138" t="s">
        <v>8771</v>
      </c>
      <c r="M494">
        <v>2</v>
      </c>
      <c r="O494" t="s">
        <v>2930</v>
      </c>
      <c r="P494" t="str">
        <f t="shared" si="17"/>
        <v>"The user draws attention to itself, making all targets take aim only at the user."</v>
      </c>
      <c r="Q494" t="str">
        <f t="shared" si="16"/>
        <v>493,FOLLOWME,Follow Me,117,0,NORMAL,Status,0,20,0,10,2,,"The user draws attention to itself, making all targets take aim only at the user."</v>
      </c>
    </row>
    <row r="495" spans="1:17" x14ac:dyDescent="0.2">
      <c r="A495">
        <v>494</v>
      </c>
      <c r="C495" t="s">
        <v>2931</v>
      </c>
      <c r="D495" t="s">
        <v>1523</v>
      </c>
      <c r="E495" s="138" t="s">
        <v>2932</v>
      </c>
      <c r="F495">
        <v>0</v>
      </c>
      <c r="G495" t="s">
        <v>176</v>
      </c>
      <c r="H495" t="s">
        <v>1342</v>
      </c>
      <c r="I495">
        <v>0</v>
      </c>
      <c r="J495">
        <v>40</v>
      </c>
      <c r="K495">
        <v>0</v>
      </c>
      <c r="L495" s="138" t="s">
        <v>11075</v>
      </c>
      <c r="M495">
        <v>0</v>
      </c>
      <c r="N495" t="s">
        <v>2115</v>
      </c>
      <c r="O495" t="s">
        <v>2933</v>
      </c>
      <c r="P495" t="str">
        <f t="shared" si="17"/>
        <v>"Enables the user to hit a Ghost type with any kind of move. It also enables the user to hit an evasive foe."</v>
      </c>
      <c r="Q495" t="str">
        <f t="shared" si="16"/>
        <v>494,FORESIGHT,Foresight,0A7,0,NORMAL,Status,0,40,0,00,0,bce,"Enables the user to hit a Ghost type with any kind of move. It also enables the user to hit an evasive foe."</v>
      </c>
    </row>
    <row r="496" spans="1:17" x14ac:dyDescent="0.2">
      <c r="A496">
        <v>495</v>
      </c>
      <c r="C496" t="s">
        <v>2938</v>
      </c>
      <c r="D496" t="s">
        <v>1405</v>
      </c>
      <c r="E496" s="138" t="s">
        <v>11138</v>
      </c>
      <c r="F496">
        <v>0</v>
      </c>
      <c r="G496" t="s">
        <v>176</v>
      </c>
      <c r="H496" t="s">
        <v>1342</v>
      </c>
      <c r="I496">
        <v>0</v>
      </c>
      <c r="J496">
        <v>20</v>
      </c>
      <c r="K496">
        <v>0</v>
      </c>
      <c r="L496" s="138" t="s">
        <v>8771</v>
      </c>
      <c r="M496">
        <v>0</v>
      </c>
      <c r="N496" t="s">
        <v>2102</v>
      </c>
      <c r="O496" t="s">
        <v>2939</v>
      </c>
      <c r="P496" t="str">
        <f t="shared" si="17"/>
        <v>"The user's body grows all at once, raising the Atk and Sp. Atk stats."</v>
      </c>
      <c r="Q496" t="str">
        <f t="shared" si="16"/>
        <v>495,GROWTH,Growth,028,0,NORMAL,Status,0,20,0,10,0,d,"The user's body grows all at once, raising the Atk and Sp. Atk stats."</v>
      </c>
    </row>
    <row r="497" spans="1:17" x14ac:dyDescent="0.2">
      <c r="A497">
        <v>496</v>
      </c>
      <c r="C497" t="s">
        <v>2940</v>
      </c>
      <c r="D497" t="s">
        <v>1438</v>
      </c>
      <c r="E497" s="138" t="s">
        <v>2941</v>
      </c>
      <c r="F497">
        <v>0</v>
      </c>
      <c r="G497" t="s">
        <v>176</v>
      </c>
      <c r="H497" t="s">
        <v>1342</v>
      </c>
      <c r="I497">
        <v>0</v>
      </c>
      <c r="J497">
        <v>30</v>
      </c>
      <c r="K497">
        <v>0</v>
      </c>
      <c r="L497" s="138" t="s">
        <v>8771</v>
      </c>
      <c r="M497">
        <v>0</v>
      </c>
      <c r="N497" t="s">
        <v>2102</v>
      </c>
      <c r="O497" t="s">
        <v>2942</v>
      </c>
      <c r="P497" t="str">
        <f t="shared" si="17"/>
        <v>"The user stiffens all the muscles in its body to raise its Defense stat."</v>
      </c>
      <c r="Q497" t="str">
        <f t="shared" si="16"/>
        <v>496,HARDEN,Harden,01D,0,NORMAL,Status,0,30,0,10,0,d,"The user stiffens all the muscles in its body to raise its Defense stat."</v>
      </c>
    </row>
    <row r="498" spans="1:17" x14ac:dyDescent="0.2">
      <c r="A498">
        <v>497</v>
      </c>
      <c r="C498" t="s">
        <v>2943</v>
      </c>
      <c r="D498" t="s">
        <v>1545</v>
      </c>
      <c r="E498" s="138" t="s">
        <v>11137</v>
      </c>
      <c r="F498">
        <v>0</v>
      </c>
      <c r="G498" t="s">
        <v>176</v>
      </c>
      <c r="H498" t="s">
        <v>1342</v>
      </c>
      <c r="I498">
        <v>0</v>
      </c>
      <c r="J498">
        <v>5</v>
      </c>
      <c r="K498">
        <v>0</v>
      </c>
      <c r="L498" s="138" t="s">
        <v>8801</v>
      </c>
      <c r="M498">
        <v>0</v>
      </c>
      <c r="N498" t="s">
        <v>2102</v>
      </c>
      <c r="O498" t="s">
        <v>2944</v>
      </c>
      <c r="P498" t="str">
        <f t="shared" si="17"/>
        <v>"The user makes a soothing bell chime to heal the status problems of all the party Pokémon."</v>
      </c>
      <c r="Q498" t="str">
        <f t="shared" ref="Q498:Q560" si="18">+A498&amp;","&amp;C498&amp;","&amp;D498&amp;","&amp;E498&amp;","&amp;F498&amp;","&amp;G498&amp;","&amp;H498&amp;","&amp;I498&amp;","&amp;J498&amp;","&amp;K498&amp;","&amp;L498&amp;","&amp;M498&amp;","&amp;N498&amp;","&amp;P498</f>
        <v>497,HEALBELL,Heal Bell,019,0,NORMAL,Status,0,5,0,40,0,d,"The user makes a soothing bell chime to heal the status problems of all the party Pokémon."</v>
      </c>
    </row>
    <row r="499" spans="1:17" x14ac:dyDescent="0.2">
      <c r="A499">
        <v>498</v>
      </c>
      <c r="C499" t="s">
        <v>2945</v>
      </c>
      <c r="D499" t="s">
        <v>1599</v>
      </c>
      <c r="E499" s="138" t="s">
        <v>2946</v>
      </c>
      <c r="F499">
        <v>0</v>
      </c>
      <c r="G499" t="s">
        <v>176</v>
      </c>
      <c r="H499" t="s">
        <v>1342</v>
      </c>
      <c r="I499">
        <v>0</v>
      </c>
      <c r="J499">
        <v>20</v>
      </c>
      <c r="K499">
        <v>0</v>
      </c>
      <c r="L499" s="138" t="s">
        <v>8861</v>
      </c>
      <c r="M499">
        <v>5</v>
      </c>
      <c r="O499" t="s">
        <v>2947</v>
      </c>
      <c r="P499" t="str">
        <f t="shared" si="17"/>
        <v>"The user assists an ally by boosting the power of its attack."</v>
      </c>
      <c r="Q499" t="str">
        <f t="shared" si="18"/>
        <v>498,HELPINGHAND,Helping Hand,09C,0,NORMAL,Status,0,20,0,100,5,,"The user assists an ally by boosting the power of its attack."</v>
      </c>
    </row>
    <row r="500" spans="1:17" x14ac:dyDescent="0.2">
      <c r="A500">
        <v>499</v>
      </c>
      <c r="C500" t="s">
        <v>2951</v>
      </c>
      <c r="D500" t="s">
        <v>1373</v>
      </c>
      <c r="E500" s="138" t="s">
        <v>11083</v>
      </c>
      <c r="F500">
        <v>0</v>
      </c>
      <c r="G500" t="s">
        <v>176</v>
      </c>
      <c r="H500" t="s">
        <v>1342</v>
      </c>
      <c r="I500">
        <v>100</v>
      </c>
      <c r="J500">
        <v>30</v>
      </c>
      <c r="K500">
        <v>0</v>
      </c>
      <c r="L500" s="138" t="s">
        <v>11078</v>
      </c>
      <c r="M500">
        <v>0</v>
      </c>
      <c r="N500" t="s">
        <v>2115</v>
      </c>
      <c r="O500" t="s">
        <v>2952</v>
      </c>
      <c r="P500" t="str">
        <f t="shared" si="17"/>
        <v>"The user gains an intimidating leer with sharp eyes. The target's Defense stat is reduced."</v>
      </c>
      <c r="Q500" t="str">
        <f t="shared" si="18"/>
        <v>499,LEER,Leer,043,0,NORMAL,Status,100,30,0,04,0,bce,"The user gains an intimidating leer with sharp eyes. The target's Defense stat is reduced."</v>
      </c>
    </row>
    <row r="501" spans="1:17" x14ac:dyDescent="0.2">
      <c r="A501">
        <v>500</v>
      </c>
      <c r="C501" t="s">
        <v>2953</v>
      </c>
      <c r="D501" t="s">
        <v>1529</v>
      </c>
      <c r="E501" s="138" t="s">
        <v>2954</v>
      </c>
      <c r="F501">
        <v>0</v>
      </c>
      <c r="G501" t="s">
        <v>176</v>
      </c>
      <c r="H501" t="s">
        <v>1342</v>
      </c>
      <c r="I501">
        <v>0</v>
      </c>
      <c r="J501">
        <v>5</v>
      </c>
      <c r="K501">
        <v>0</v>
      </c>
      <c r="L501" s="138" t="s">
        <v>11075</v>
      </c>
      <c r="M501">
        <v>0</v>
      </c>
      <c r="N501" t="s">
        <v>2164</v>
      </c>
      <c r="O501" t="s">
        <v>2955</v>
      </c>
      <c r="P501" t="str">
        <f t="shared" si="17"/>
        <v>"The user takes sure aim at the target. It ensures the next attack does not fail to hit the target."</v>
      </c>
      <c r="Q501" t="str">
        <f t="shared" si="18"/>
        <v>500,LOCKON,Lock-On,0A6,0,NORMAL,Status,0,5,0,00,0,be,"The user takes sure aim at the target. It ensures the next attack does not fail to hit the target."</v>
      </c>
    </row>
    <row r="502" spans="1:17" x14ac:dyDescent="0.2">
      <c r="A502">
        <v>501</v>
      </c>
      <c r="C502" t="s">
        <v>2956</v>
      </c>
      <c r="D502" t="s">
        <v>1474</v>
      </c>
      <c r="E502" s="138" t="s">
        <v>11111</v>
      </c>
      <c r="F502">
        <v>0</v>
      </c>
      <c r="G502" t="s">
        <v>176</v>
      </c>
      <c r="H502" t="s">
        <v>1342</v>
      </c>
      <c r="I502">
        <v>75</v>
      </c>
      <c r="J502">
        <v>10</v>
      </c>
      <c r="K502">
        <v>0</v>
      </c>
      <c r="L502" s="138" t="s">
        <v>11075</v>
      </c>
      <c r="M502">
        <v>0</v>
      </c>
      <c r="N502" t="s">
        <v>2115</v>
      </c>
      <c r="O502" t="s">
        <v>2957</v>
      </c>
      <c r="P502" t="str">
        <f t="shared" si="17"/>
        <v>"With a scary face, the user tries to force a kiss on the target. If it suceeds, the target falls asleep."</v>
      </c>
      <c r="Q502" t="str">
        <f t="shared" si="18"/>
        <v>501,LOVELYKISS,Lovely Kiss,003,0,NORMAL,Status,75,10,0,00,0,bce,"With a scary face, the user tries to force a kiss on the target. If it suceeds, the target falls asleep."</v>
      </c>
    </row>
    <row r="503" spans="1:17" x14ac:dyDescent="0.2">
      <c r="A503">
        <v>502</v>
      </c>
      <c r="C503" t="s">
        <v>2958</v>
      </c>
      <c r="D503" t="s">
        <v>1710</v>
      </c>
      <c r="E503" s="138" t="s">
        <v>2959</v>
      </c>
      <c r="F503">
        <v>0</v>
      </c>
      <c r="G503" t="s">
        <v>176</v>
      </c>
      <c r="H503" t="s">
        <v>1342</v>
      </c>
      <c r="I503">
        <v>0</v>
      </c>
      <c r="J503">
        <v>30</v>
      </c>
      <c r="K503">
        <v>0</v>
      </c>
      <c r="L503" s="138" t="s">
        <v>8801</v>
      </c>
      <c r="M503">
        <v>0</v>
      </c>
      <c r="N503" t="s">
        <v>2102</v>
      </c>
      <c r="O503" t="s">
        <v>2960</v>
      </c>
      <c r="P503" t="str">
        <f t="shared" si="17"/>
        <v>"The user chants an incantation toward the sky, preventing the foe from landing critical hits."</v>
      </c>
      <c r="Q503" t="str">
        <f t="shared" si="18"/>
        <v>502,LUCKYCHANT,Lucky Chant,0A1,0,NORMAL,Status,0,30,0,40,0,d,"The user chants an incantation toward the sky, preventing the foe from landing critical hits."</v>
      </c>
    </row>
    <row r="504" spans="1:17" x14ac:dyDescent="0.2">
      <c r="A504">
        <v>503</v>
      </c>
      <c r="C504" t="s">
        <v>2961</v>
      </c>
      <c r="D504" t="s">
        <v>1711</v>
      </c>
      <c r="E504" s="138" t="s">
        <v>2962</v>
      </c>
      <c r="F504">
        <v>0</v>
      </c>
      <c r="G504" t="s">
        <v>176</v>
      </c>
      <c r="H504" t="s">
        <v>1342</v>
      </c>
      <c r="I504">
        <v>0</v>
      </c>
      <c r="J504">
        <v>20</v>
      </c>
      <c r="K504">
        <v>0</v>
      </c>
      <c r="L504" s="138" t="s">
        <v>9161</v>
      </c>
      <c r="M504">
        <v>0</v>
      </c>
      <c r="N504" t="s">
        <v>2963</v>
      </c>
      <c r="O504" t="s">
        <v>2964</v>
      </c>
      <c r="P504" t="str">
        <f t="shared" si="17"/>
        <v>"The user tries to cut ahead of the foe to steal and use the foe's intended move with greater power."</v>
      </c>
      <c r="Q504" t="str">
        <f t="shared" si="18"/>
        <v>503,MEFIRST,Me First,0B0,0,NORMAL,Status,0,20,0,400,0,b,"The user tries to cut ahead of the foe to steal and use the foe's intended move with greater power."</v>
      </c>
    </row>
    <row r="505" spans="1:17" x14ac:dyDescent="0.2">
      <c r="A505">
        <v>504</v>
      </c>
      <c r="C505" t="s">
        <v>2967</v>
      </c>
      <c r="D505" t="s">
        <v>1450</v>
      </c>
      <c r="E505" s="138" t="s">
        <v>2968</v>
      </c>
      <c r="F505">
        <v>0</v>
      </c>
      <c r="G505" t="s">
        <v>176</v>
      </c>
      <c r="H505" t="s">
        <v>1342</v>
      </c>
      <c r="I505">
        <v>0</v>
      </c>
      <c r="J505">
        <v>10</v>
      </c>
      <c r="K505">
        <v>0</v>
      </c>
      <c r="L505" s="138" t="s">
        <v>8771</v>
      </c>
      <c r="M505">
        <v>0</v>
      </c>
      <c r="O505" t="s">
        <v>2969</v>
      </c>
      <c r="P505" t="str">
        <f t="shared" si="17"/>
        <v>"The user waggles a finger and stimulates its brain into randomly using nearly any move."</v>
      </c>
      <c r="Q505" t="str">
        <f t="shared" si="18"/>
        <v>504,METRONOME,Metronome,0B6,0,NORMAL,Status,0,10,0,10,0,,"The user waggles a finger and stimulates its brain into randomly using nearly any move."</v>
      </c>
    </row>
    <row r="506" spans="1:17" x14ac:dyDescent="0.2">
      <c r="A506">
        <v>505</v>
      </c>
      <c r="C506" t="s">
        <v>2970</v>
      </c>
      <c r="D506" t="s">
        <v>1537</v>
      </c>
      <c r="E506" s="138" t="s">
        <v>2105</v>
      </c>
      <c r="F506">
        <v>0</v>
      </c>
      <c r="G506" t="s">
        <v>176</v>
      </c>
      <c r="H506" t="s">
        <v>1342</v>
      </c>
      <c r="I506">
        <v>0</v>
      </c>
      <c r="J506">
        <v>10</v>
      </c>
      <c r="K506">
        <v>0</v>
      </c>
      <c r="L506" s="138" t="s">
        <v>8771</v>
      </c>
      <c r="M506">
        <v>0</v>
      </c>
      <c r="N506" t="s">
        <v>2102</v>
      </c>
      <c r="O506" t="s">
        <v>2971</v>
      </c>
      <c r="P506" t="str">
        <f t="shared" si="17"/>
        <v>"The user restores its own HP by up to half of its maximum HP. May also be used in the field to heal HP."</v>
      </c>
      <c r="Q506" t="str">
        <f t="shared" si="18"/>
        <v>505,MILKDRINK,Milk Drink,0D5,0,NORMAL,Status,0,10,0,10,0,d,"The user restores its own HP by up to half of its maximum HP. May also be used in the field to heal HP."</v>
      </c>
    </row>
    <row r="507" spans="1:17" x14ac:dyDescent="0.2">
      <c r="A507">
        <v>506</v>
      </c>
      <c r="C507" t="s">
        <v>2972</v>
      </c>
      <c r="D507" t="s">
        <v>1434</v>
      </c>
      <c r="E507" s="138" t="s">
        <v>2973</v>
      </c>
      <c r="F507">
        <v>0</v>
      </c>
      <c r="G507" t="s">
        <v>176</v>
      </c>
      <c r="H507" t="s">
        <v>1342</v>
      </c>
      <c r="I507">
        <v>0</v>
      </c>
      <c r="J507">
        <v>10</v>
      </c>
      <c r="K507">
        <v>0</v>
      </c>
      <c r="L507" s="138" t="s">
        <v>11075</v>
      </c>
      <c r="M507">
        <v>0</v>
      </c>
      <c r="N507" t="s">
        <v>2963</v>
      </c>
      <c r="O507" t="s">
        <v>2974</v>
      </c>
      <c r="P507" t="str">
        <f t="shared" si="17"/>
        <v>"The user copies the move last used by the foe. The move can be used until the user is switched out."</v>
      </c>
      <c r="Q507" t="str">
        <f t="shared" si="18"/>
        <v>506,MIMIC,Mimic,05C,0,NORMAL,Status,0,10,0,00,0,b,"The user copies the move last used by the foe. The move can be used until the user is switched out."</v>
      </c>
    </row>
    <row r="508" spans="1:17" x14ac:dyDescent="0.2">
      <c r="A508">
        <v>507</v>
      </c>
      <c r="C508" t="s">
        <v>2975</v>
      </c>
      <c r="D508" t="s">
        <v>1502</v>
      </c>
      <c r="E508" s="138" t="s">
        <v>2954</v>
      </c>
      <c r="F508">
        <v>0</v>
      </c>
      <c r="G508" t="s">
        <v>176</v>
      </c>
      <c r="H508" t="s">
        <v>1342</v>
      </c>
      <c r="I508">
        <v>0</v>
      </c>
      <c r="J508">
        <v>5</v>
      </c>
      <c r="K508">
        <v>0</v>
      </c>
      <c r="L508" s="138" t="s">
        <v>11075</v>
      </c>
      <c r="M508">
        <v>0</v>
      </c>
      <c r="N508" t="s">
        <v>2164</v>
      </c>
      <c r="O508" t="s">
        <v>2976</v>
      </c>
      <c r="P508" t="str">
        <f t="shared" si="17"/>
        <v>"The user senses the foe's movements with its mind to ensure its next attack does not miss the foe."</v>
      </c>
      <c r="Q508" t="str">
        <f t="shared" si="18"/>
        <v>507,MINDREADER,Mind Reader,0A6,0,NORMAL,Status,0,5,0,00,0,be,"The user senses the foe's movements with its mind to ensure its next attack does not miss the foe."</v>
      </c>
    </row>
    <row r="509" spans="1:17" x14ac:dyDescent="0.2">
      <c r="A509">
        <v>508</v>
      </c>
      <c r="C509" t="s">
        <v>2977</v>
      </c>
      <c r="D509" t="s">
        <v>1439</v>
      </c>
      <c r="E509" s="138" t="s">
        <v>11136</v>
      </c>
      <c r="F509">
        <v>0</v>
      </c>
      <c r="G509" t="s">
        <v>176</v>
      </c>
      <c r="H509" t="s">
        <v>1342</v>
      </c>
      <c r="I509">
        <v>0</v>
      </c>
      <c r="J509">
        <v>10</v>
      </c>
      <c r="K509">
        <v>0</v>
      </c>
      <c r="L509" s="138" t="s">
        <v>8771</v>
      </c>
      <c r="M509">
        <v>0</v>
      </c>
      <c r="N509" t="s">
        <v>2102</v>
      </c>
      <c r="O509" t="s">
        <v>2978</v>
      </c>
      <c r="P509" t="str">
        <f t="shared" si="17"/>
        <v>"The user compresses its body to make itself look smaller, which sharply raises its evasiveness."</v>
      </c>
      <c r="Q509" t="str">
        <f t="shared" si="18"/>
        <v>508,MINIMIZE,Minimize,034,0,NORMAL,Status,0,10,0,10,0,d,"The user compresses its body to make itself look smaller, which sharply raises its evasiveness."</v>
      </c>
    </row>
    <row r="510" spans="1:17" x14ac:dyDescent="0.2">
      <c r="A510">
        <v>509</v>
      </c>
      <c r="C510" t="s">
        <v>2981</v>
      </c>
      <c r="D510" t="s">
        <v>1564</v>
      </c>
      <c r="E510" s="138" t="s">
        <v>2603</v>
      </c>
      <c r="F510">
        <v>0</v>
      </c>
      <c r="G510" t="s">
        <v>176</v>
      </c>
      <c r="H510" t="s">
        <v>1342</v>
      </c>
      <c r="I510">
        <v>0</v>
      </c>
      <c r="J510">
        <v>5</v>
      </c>
      <c r="K510">
        <v>0</v>
      </c>
      <c r="L510" s="138" t="s">
        <v>8771</v>
      </c>
      <c r="M510">
        <v>0</v>
      </c>
      <c r="N510" t="s">
        <v>2102</v>
      </c>
      <c r="O510" t="s">
        <v>2604</v>
      </c>
      <c r="P510" t="str">
        <f t="shared" si="17"/>
        <v>"The user restores its own HP. The amount of HP regained varies with the weather."</v>
      </c>
      <c r="Q510" t="str">
        <f t="shared" si="18"/>
        <v>509,MORNINGSUN,Morning Sun,0D8,0,NORMAL,Status,0,5,0,10,0,d,"The user restores its own HP. The amount of HP regained varies with the weather."</v>
      </c>
    </row>
    <row r="511" spans="1:17" x14ac:dyDescent="0.2">
      <c r="A511">
        <v>510</v>
      </c>
      <c r="C511" t="s">
        <v>2982</v>
      </c>
      <c r="D511" t="s">
        <v>1596</v>
      </c>
      <c r="E511" s="138" t="s">
        <v>2983</v>
      </c>
      <c r="F511">
        <v>0</v>
      </c>
      <c r="G511" t="s">
        <v>176</v>
      </c>
      <c r="H511" t="s">
        <v>1342</v>
      </c>
      <c r="I511">
        <v>0</v>
      </c>
      <c r="J511">
        <v>20</v>
      </c>
      <c r="K511">
        <v>0</v>
      </c>
      <c r="L511" s="138" t="s">
        <v>11091</v>
      </c>
      <c r="M511">
        <v>0</v>
      </c>
      <c r="O511" t="s">
        <v>2984</v>
      </c>
      <c r="P511" t="str">
        <f t="shared" si="17"/>
        <v>"An attack that makes use of nature's power. Its effects vary depending on the user's environment."</v>
      </c>
      <c r="Q511" t="str">
        <f t="shared" si="18"/>
        <v>510,NATUREPOWER,Nature Power,0B3,0,NORMAL,Status,0,20,0,01,0,,"An attack that makes use of nature's power. Its effects vary depending on the user's environment."</v>
      </c>
    </row>
    <row r="512" spans="1:17" x14ac:dyDescent="0.2">
      <c r="A512">
        <v>511</v>
      </c>
      <c r="C512" t="s">
        <v>2985</v>
      </c>
      <c r="D512" t="s">
        <v>1645</v>
      </c>
      <c r="E512" s="138" t="s">
        <v>2932</v>
      </c>
      <c r="F512">
        <v>0</v>
      </c>
      <c r="G512" t="s">
        <v>176</v>
      </c>
      <c r="H512" t="s">
        <v>1342</v>
      </c>
      <c r="I512">
        <v>0</v>
      </c>
      <c r="J512">
        <v>40</v>
      </c>
      <c r="K512">
        <v>0</v>
      </c>
      <c r="L512" s="138" t="s">
        <v>11075</v>
      </c>
      <c r="M512">
        <v>0</v>
      </c>
      <c r="N512" t="s">
        <v>2115</v>
      </c>
      <c r="O512" t="s">
        <v>2986</v>
      </c>
      <c r="P512" t="str">
        <f t="shared" si="17"/>
        <v>"Enables the user to hit a Ghost type with any type of move. It also enables the user to hit an evasive foe."</v>
      </c>
      <c r="Q512" t="str">
        <f t="shared" si="18"/>
        <v>511,ODORSLEUTH,Odor Sleuth,0A7,0,NORMAL,Status,0,40,0,00,0,bce,"Enables the user to hit a Ghost type with any type of move. It also enables the user to hit an evasive foe."</v>
      </c>
    </row>
    <row r="513" spans="1:17" x14ac:dyDescent="0.2">
      <c r="A513">
        <v>512</v>
      </c>
      <c r="C513" t="s">
        <v>2987</v>
      </c>
      <c r="D513" t="s">
        <v>1550</v>
      </c>
      <c r="E513" s="138" t="s">
        <v>2988</v>
      </c>
      <c r="F513">
        <v>0</v>
      </c>
      <c r="G513" t="s">
        <v>176</v>
      </c>
      <c r="H513" t="s">
        <v>1342</v>
      </c>
      <c r="I513">
        <v>0</v>
      </c>
      <c r="J513">
        <v>20</v>
      </c>
      <c r="K513">
        <v>0</v>
      </c>
      <c r="L513" s="138" t="s">
        <v>11075</v>
      </c>
      <c r="M513">
        <v>0</v>
      </c>
      <c r="N513" t="s">
        <v>2164</v>
      </c>
      <c r="O513" t="s">
        <v>2989</v>
      </c>
      <c r="P513" t="str">
        <f t="shared" si="17"/>
        <v>"The user adds its HP to the target's HP, then equally shares the combined HP with the target."</v>
      </c>
      <c r="Q513" t="str">
        <f t="shared" si="18"/>
        <v>512,PAINSPLIT,Pain Split,05A,0,NORMAL,Status,0,20,0,00,0,be,"The user adds its HP to the target's HP, then equally shares the combined HP with the target."</v>
      </c>
    </row>
    <row r="514" spans="1:17" x14ac:dyDescent="0.2">
      <c r="A514">
        <v>513</v>
      </c>
      <c r="C514" t="s">
        <v>2990</v>
      </c>
      <c r="D514" t="s">
        <v>1525</v>
      </c>
      <c r="E514" s="138" t="s">
        <v>11135</v>
      </c>
      <c r="F514">
        <v>0</v>
      </c>
      <c r="G514" t="s">
        <v>176</v>
      </c>
      <c r="H514" t="s">
        <v>1342</v>
      </c>
      <c r="I514">
        <v>0</v>
      </c>
      <c r="J514">
        <v>5</v>
      </c>
      <c r="K514">
        <v>0</v>
      </c>
      <c r="L514" s="138" t="s">
        <v>8781</v>
      </c>
      <c r="M514">
        <v>0</v>
      </c>
      <c r="N514" t="s">
        <v>2991</v>
      </c>
      <c r="O514" t="s">
        <v>2992</v>
      </c>
      <c r="P514" t="str">
        <f t="shared" si="17"/>
        <v>"Any Pokémon that hears this song faints in three turns, unless it switches out of battle."</v>
      </c>
      <c r="Q514" t="str">
        <f t="shared" si="18"/>
        <v>513,PERISHSONG,Perish Song,0E5,0,NORMAL,Status,0,5,0,20,0,k,"Any Pokémon that hears this song faints in three turns, unless it switches out of battle."</v>
      </c>
    </row>
    <row r="515" spans="1:17" x14ac:dyDescent="0.2">
      <c r="A515">
        <v>514</v>
      </c>
      <c r="C515" t="s">
        <v>2993</v>
      </c>
      <c r="D515" t="s">
        <v>1513</v>
      </c>
      <c r="E515" s="138" t="s">
        <v>2367</v>
      </c>
      <c r="F515">
        <v>0</v>
      </c>
      <c r="G515" t="s">
        <v>176</v>
      </c>
      <c r="H515" t="s">
        <v>1342</v>
      </c>
      <c r="I515">
        <v>0</v>
      </c>
      <c r="J515">
        <v>10</v>
      </c>
      <c r="K515">
        <v>0</v>
      </c>
      <c r="L515" s="138" t="s">
        <v>8771</v>
      </c>
      <c r="M515">
        <v>4</v>
      </c>
      <c r="O515" t="s">
        <v>2368</v>
      </c>
      <c r="P515" t="str">
        <f t="shared" si="17"/>
        <v>"It enables the user to evade all attacks. Its chance of failing rises if it is used in succession."</v>
      </c>
      <c r="Q515" t="str">
        <f t="shared" si="18"/>
        <v>514,PROTECT,Protect,0AA,0,NORMAL,Status,0,10,0,10,4,,"It enables the user to evade all attacks. Its chance of failing rises if it is used in succession."</v>
      </c>
    </row>
    <row r="516" spans="1:17" x14ac:dyDescent="0.2">
      <c r="A516">
        <v>515</v>
      </c>
      <c r="C516" t="s">
        <v>2994</v>
      </c>
      <c r="D516" t="s">
        <v>1573</v>
      </c>
      <c r="E516" s="138" t="s">
        <v>11134</v>
      </c>
      <c r="F516">
        <v>0</v>
      </c>
      <c r="G516" t="s">
        <v>176</v>
      </c>
      <c r="H516" t="s">
        <v>1342</v>
      </c>
      <c r="I516">
        <v>0</v>
      </c>
      <c r="J516">
        <v>10</v>
      </c>
      <c r="K516">
        <v>0</v>
      </c>
      <c r="L516" s="138" t="s">
        <v>11075</v>
      </c>
      <c r="M516">
        <v>0</v>
      </c>
      <c r="N516" t="s">
        <v>2995</v>
      </c>
      <c r="O516" t="s">
        <v>2996</v>
      </c>
      <c r="P516" t="str">
        <f t="shared" si="17"/>
        <v>"The user hypnotizes itself into copying any stat change made by the target."</v>
      </c>
      <c r="Q516" t="str">
        <f t="shared" si="18"/>
        <v>515,PSYCHUP,Psych Up,055,0,NORMAL,Status,0,10,0,00,0,e,"The user hypnotizes itself into copying any stat change made by the target."</v>
      </c>
    </row>
    <row r="517" spans="1:17" x14ac:dyDescent="0.2">
      <c r="A517">
        <v>516</v>
      </c>
      <c r="C517" t="s">
        <v>2997</v>
      </c>
      <c r="D517" t="s">
        <v>1437</v>
      </c>
      <c r="E517" s="138" t="s">
        <v>2105</v>
      </c>
      <c r="F517">
        <v>0</v>
      </c>
      <c r="G517" t="s">
        <v>176</v>
      </c>
      <c r="H517" t="s">
        <v>1342</v>
      </c>
      <c r="I517">
        <v>0</v>
      </c>
      <c r="J517">
        <v>10</v>
      </c>
      <c r="K517">
        <v>0</v>
      </c>
      <c r="L517" s="138" t="s">
        <v>8771</v>
      </c>
      <c r="M517">
        <v>0</v>
      </c>
      <c r="N517" t="s">
        <v>2102</v>
      </c>
      <c r="O517" t="s">
        <v>2998</v>
      </c>
      <c r="P517" t="str">
        <f t="shared" si="17"/>
        <v>"Restoring its own cells, the user restores its own HP by half of its max HP."</v>
      </c>
      <c r="Q517" t="str">
        <f t="shared" si="18"/>
        <v>516,RECOVER,Recover,0D5,0,NORMAL,Status,0,10,0,10,0,d,"Restoring its own cells, the user restores its own HP by half of its max HP."</v>
      </c>
    </row>
    <row r="518" spans="1:17" x14ac:dyDescent="0.2">
      <c r="A518">
        <v>517</v>
      </c>
      <c r="C518" t="s">
        <v>2999</v>
      </c>
      <c r="D518" t="s">
        <v>1607</v>
      </c>
      <c r="E518" s="138" t="s">
        <v>3000</v>
      </c>
      <c r="F518">
        <v>0</v>
      </c>
      <c r="G518" t="s">
        <v>176</v>
      </c>
      <c r="H518" t="s">
        <v>1342</v>
      </c>
      <c r="I518">
        <v>0</v>
      </c>
      <c r="J518">
        <v>10</v>
      </c>
      <c r="K518">
        <v>0</v>
      </c>
      <c r="L518" s="138" t="s">
        <v>8771</v>
      </c>
      <c r="M518">
        <v>0</v>
      </c>
      <c r="N518" t="s">
        <v>2102</v>
      </c>
      <c r="O518" t="s">
        <v>3001</v>
      </c>
      <c r="P518" t="str">
        <f t="shared" si="17"/>
        <v>"The user recycles a held item that has been used in battle so it can be used again."</v>
      </c>
      <c r="Q518" t="str">
        <f t="shared" si="18"/>
        <v>517,RECYCLE,Recycle,0F6,0,NORMAL,Status,0,10,0,10,0,d,"The user recycles a held item that has been used in battle so it can be used again."</v>
      </c>
    </row>
    <row r="519" spans="1:17" x14ac:dyDescent="0.2">
      <c r="A519">
        <v>518</v>
      </c>
      <c r="C519" t="s">
        <v>3002</v>
      </c>
      <c r="D519" t="s">
        <v>1842</v>
      </c>
      <c r="E519" s="138" t="s">
        <v>11133</v>
      </c>
      <c r="F519">
        <v>0</v>
      </c>
      <c r="G519" t="s">
        <v>176</v>
      </c>
      <c r="H519" t="s">
        <v>1342</v>
      </c>
      <c r="I519">
        <v>0</v>
      </c>
      <c r="J519">
        <v>15</v>
      </c>
      <c r="K519">
        <v>0</v>
      </c>
      <c r="L519" s="138" t="s">
        <v>11075</v>
      </c>
      <c r="M519">
        <v>0</v>
      </c>
      <c r="N519" t="s">
        <v>3003</v>
      </c>
      <c r="O519" t="s">
        <v>3004</v>
      </c>
      <c r="P519" t="str">
        <f t="shared" si="17"/>
        <v>"The user reflects the target's type, making it the same type as the target."</v>
      </c>
      <c r="Q519" t="str">
        <f t="shared" si="18"/>
        <v>518,REFLECTTYPE,Reflect Type,062,0,NORMAL,Status,0,15,0,00,0,bd,"The user reflects the target's type, making it the same type as the target."</v>
      </c>
    </row>
    <row r="520" spans="1:17" x14ac:dyDescent="0.2">
      <c r="A520">
        <v>519</v>
      </c>
      <c r="C520" t="s">
        <v>3005</v>
      </c>
      <c r="D520" t="s">
        <v>1616</v>
      </c>
      <c r="E520" s="138" t="s">
        <v>11132</v>
      </c>
      <c r="F520">
        <v>0</v>
      </c>
      <c r="G520" t="s">
        <v>176</v>
      </c>
      <c r="H520" t="s">
        <v>1342</v>
      </c>
      <c r="I520">
        <v>0</v>
      </c>
      <c r="J520">
        <v>20</v>
      </c>
      <c r="K520">
        <v>0</v>
      </c>
      <c r="L520" s="138" t="s">
        <v>8771</v>
      </c>
      <c r="M520">
        <v>0</v>
      </c>
      <c r="N520" t="s">
        <v>2102</v>
      </c>
      <c r="O520" t="s">
        <v>3006</v>
      </c>
      <c r="P520" t="str">
        <f t="shared" si="17"/>
        <v>"The user rests to cure itself of a poisoning, burn, or paralysis."</v>
      </c>
      <c r="Q520" t="str">
        <f t="shared" si="18"/>
        <v>519,REFRESH,Refresh,018,0,NORMAL,Status,0,20,0,10,0,d,"The user rests to cure itself of a poisoning, burn, or paralysis."</v>
      </c>
    </row>
    <row r="521" spans="1:17" x14ac:dyDescent="0.2">
      <c r="A521">
        <v>520</v>
      </c>
      <c r="C521" t="s">
        <v>3010</v>
      </c>
      <c r="D521" t="s">
        <v>1549</v>
      </c>
      <c r="E521" s="138" t="s">
        <v>3011</v>
      </c>
      <c r="F521">
        <v>0</v>
      </c>
      <c r="G521" t="s">
        <v>176</v>
      </c>
      <c r="H521" t="s">
        <v>1342</v>
      </c>
      <c r="I521">
        <v>0</v>
      </c>
      <c r="J521">
        <v>25</v>
      </c>
      <c r="K521">
        <v>0</v>
      </c>
      <c r="L521" s="138" t="s">
        <v>8801</v>
      </c>
      <c r="M521">
        <v>0</v>
      </c>
      <c r="N521" t="s">
        <v>2102</v>
      </c>
      <c r="O521" t="s">
        <v>3012</v>
      </c>
      <c r="P521" t="str">
        <f t="shared" si="17"/>
        <v>"The user creates a protective field that prevents status problems for five turns."</v>
      </c>
      <c r="Q521" t="str">
        <f t="shared" si="18"/>
        <v>520,SAFEGUARD,Safeguard,01A,0,NORMAL,Status,0,25,0,40,0,d,"The user creates a protective field that prevents status problems for five turns."</v>
      </c>
    </row>
    <row r="522" spans="1:17" x14ac:dyDescent="0.2">
      <c r="A522">
        <v>521</v>
      </c>
      <c r="C522" t="s">
        <v>3013</v>
      </c>
      <c r="D522" t="s">
        <v>1515</v>
      </c>
      <c r="E522" s="138" t="s">
        <v>2118</v>
      </c>
      <c r="F522">
        <v>0</v>
      </c>
      <c r="G522" t="s">
        <v>176</v>
      </c>
      <c r="H522" t="s">
        <v>1342</v>
      </c>
      <c r="I522">
        <v>100</v>
      </c>
      <c r="J522">
        <v>10</v>
      </c>
      <c r="K522">
        <v>0</v>
      </c>
      <c r="L522" s="138" t="s">
        <v>11075</v>
      </c>
      <c r="M522">
        <v>0</v>
      </c>
      <c r="N522" t="s">
        <v>2115</v>
      </c>
      <c r="O522" t="s">
        <v>3014</v>
      </c>
      <c r="P522" t="str">
        <f t="shared" si="17"/>
        <v>"The user frightens the target with a scary face to harshly reduce its Speed stat."</v>
      </c>
      <c r="Q522" t="str">
        <f t="shared" si="18"/>
        <v>521,SCARYFACE,Scary Face,04D,0,NORMAL,Status,100,10,0,00,0,bce,"The user frightens the target with a scary face to harshly reduce its Speed stat."</v>
      </c>
    </row>
    <row r="523" spans="1:17" x14ac:dyDescent="0.2">
      <c r="A523">
        <v>522</v>
      </c>
      <c r="C523" t="s">
        <v>3015</v>
      </c>
      <c r="D523" t="s">
        <v>1435</v>
      </c>
      <c r="E523" s="138" t="s">
        <v>3016</v>
      </c>
      <c r="F523">
        <v>0</v>
      </c>
      <c r="G523" t="s">
        <v>176</v>
      </c>
      <c r="H523" t="s">
        <v>1342</v>
      </c>
      <c r="I523">
        <v>85</v>
      </c>
      <c r="J523">
        <v>40</v>
      </c>
      <c r="K523">
        <v>0</v>
      </c>
      <c r="L523" s="138" t="s">
        <v>11075</v>
      </c>
      <c r="M523">
        <v>0</v>
      </c>
      <c r="N523" t="s">
        <v>2588</v>
      </c>
      <c r="O523" t="s">
        <v>3017</v>
      </c>
      <c r="P523" t="str">
        <f t="shared" si="17"/>
        <v>"An earsplitting screech harshly reduces the target's Defense stat."</v>
      </c>
      <c r="Q523" t="str">
        <f t="shared" si="18"/>
        <v>522,SCREECH,Screech,04C,0,NORMAL,Status,85,40,0,00,0,bcek,"An earsplitting screech harshly reduces the target's Defense stat."</v>
      </c>
    </row>
    <row r="524" spans="1:17" x14ac:dyDescent="0.2">
      <c r="A524">
        <v>523</v>
      </c>
      <c r="C524" t="s">
        <v>3018</v>
      </c>
      <c r="D524" t="s">
        <v>1491</v>
      </c>
      <c r="E524" s="138" t="s">
        <v>2949</v>
      </c>
      <c r="F524">
        <v>0</v>
      </c>
      <c r="G524" t="s">
        <v>176</v>
      </c>
      <c r="H524" t="s">
        <v>1342</v>
      </c>
      <c r="I524">
        <v>0</v>
      </c>
      <c r="J524">
        <v>30</v>
      </c>
      <c r="K524">
        <v>0</v>
      </c>
      <c r="L524" s="138" t="s">
        <v>8771</v>
      </c>
      <c r="M524">
        <v>0</v>
      </c>
      <c r="N524" t="s">
        <v>2102</v>
      </c>
      <c r="O524" t="s">
        <v>3019</v>
      </c>
      <c r="P524" t="str">
        <f t="shared" si="17"/>
        <v>"The user reduces its polygon count to make itself more jagged, raising the Attack stat."</v>
      </c>
      <c r="Q524" t="str">
        <f t="shared" si="18"/>
        <v>523,SHARPEN,Sharpen,01C,0,NORMAL,Status,0,30,0,10,0,d,"The user reduces its polygon count to make itself more jagged, raising the Attack stat."</v>
      </c>
    </row>
    <row r="525" spans="1:17" x14ac:dyDescent="0.2">
      <c r="A525">
        <v>524</v>
      </c>
      <c r="C525" t="s">
        <v>3020</v>
      </c>
      <c r="D525" t="s">
        <v>1833</v>
      </c>
      <c r="E525" s="138" t="s">
        <v>11131</v>
      </c>
      <c r="F525">
        <v>0</v>
      </c>
      <c r="G525" t="s">
        <v>176</v>
      </c>
      <c r="H525" t="s">
        <v>1342</v>
      </c>
      <c r="I525">
        <v>0</v>
      </c>
      <c r="J525">
        <v>15</v>
      </c>
      <c r="K525">
        <v>0</v>
      </c>
      <c r="L525" s="138" t="s">
        <v>8771</v>
      </c>
      <c r="M525">
        <v>0</v>
      </c>
      <c r="N525" t="s">
        <v>2102</v>
      </c>
      <c r="O525" t="s">
        <v>3021</v>
      </c>
      <c r="P525" t="str">
        <f t="shared" si="17"/>
        <v>"The user breaks its shell, lowering its defenses but sharply raising attacking and Speed stats."</v>
      </c>
      <c r="Q525" t="str">
        <f t="shared" si="18"/>
        <v>524,SHELLSMASH,Shell Smash,035,0,NORMAL,Status,0,15,0,10,0,d,"The user breaks its shell, lowering its defenses but sharply raising attacking and Speed stats."</v>
      </c>
    </row>
    <row r="526" spans="1:17" x14ac:dyDescent="0.2">
      <c r="A526">
        <v>525</v>
      </c>
      <c r="C526" t="s">
        <v>3022</v>
      </c>
      <c r="D526" t="s">
        <v>1822</v>
      </c>
      <c r="E526" s="138" t="s">
        <v>11130</v>
      </c>
      <c r="F526">
        <v>0</v>
      </c>
      <c r="G526" t="s">
        <v>176</v>
      </c>
      <c r="H526" t="s">
        <v>1342</v>
      </c>
      <c r="I526">
        <v>100</v>
      </c>
      <c r="J526">
        <v>15</v>
      </c>
      <c r="K526">
        <v>0</v>
      </c>
      <c r="L526" s="138" t="s">
        <v>11075</v>
      </c>
      <c r="M526">
        <v>0</v>
      </c>
      <c r="N526" t="s">
        <v>2115</v>
      </c>
      <c r="O526" t="s">
        <v>3023</v>
      </c>
      <c r="P526" t="str">
        <f t="shared" si="17"/>
        <v>"The user's mysterious psychic wave changes the target's Ability to Simple."</v>
      </c>
      <c r="Q526" t="str">
        <f t="shared" si="18"/>
        <v>525,SIMPLEBEAM,Simple Beam,063,0,NORMAL,Status,100,15,0,00,0,bce,"The user's mysterious psychic wave changes the target's Ability to Simple."</v>
      </c>
    </row>
    <row r="527" spans="1:17" x14ac:dyDescent="0.2">
      <c r="A527">
        <v>526</v>
      </c>
      <c r="C527" t="s">
        <v>3024</v>
      </c>
      <c r="D527" t="s">
        <v>1377</v>
      </c>
      <c r="E527" s="138" t="s">
        <v>11111</v>
      </c>
      <c r="F527">
        <v>0</v>
      </c>
      <c r="G527" t="s">
        <v>176</v>
      </c>
      <c r="H527" t="s">
        <v>1342</v>
      </c>
      <c r="I527">
        <v>55</v>
      </c>
      <c r="J527">
        <v>15</v>
      </c>
      <c r="K527">
        <v>0</v>
      </c>
      <c r="L527" s="138" t="s">
        <v>11075</v>
      </c>
      <c r="M527">
        <v>0</v>
      </c>
      <c r="N527" t="s">
        <v>2588</v>
      </c>
      <c r="O527" t="s">
        <v>3025</v>
      </c>
      <c r="P527" t="str">
        <f t="shared" si="17"/>
        <v>"A soothing lullaby is sung in a calming voice that puts the target into a deep slumber."</v>
      </c>
      <c r="Q527" t="str">
        <f t="shared" si="18"/>
        <v>526,SING,Sing,003,0,NORMAL,Status,55,15,0,00,0,bcek,"A soothing lullaby is sung in a calming voice that puts the target into a deep slumber."</v>
      </c>
    </row>
    <row r="528" spans="1:17" x14ac:dyDescent="0.2">
      <c r="A528">
        <v>527</v>
      </c>
      <c r="C528" t="s">
        <v>3026</v>
      </c>
      <c r="D528" t="s">
        <v>1498</v>
      </c>
      <c r="E528" s="138" t="s">
        <v>3027</v>
      </c>
      <c r="F528">
        <v>0</v>
      </c>
      <c r="G528" t="s">
        <v>176</v>
      </c>
      <c r="H528" t="s">
        <v>1342</v>
      </c>
      <c r="I528">
        <v>0</v>
      </c>
      <c r="J528">
        <v>1</v>
      </c>
      <c r="K528">
        <v>0</v>
      </c>
      <c r="L528" s="138" t="s">
        <v>11075</v>
      </c>
      <c r="M528">
        <v>0</v>
      </c>
      <c r="O528" t="s">
        <v>3028</v>
      </c>
      <c r="P528" t="str">
        <f t="shared" si="17"/>
        <v>"It enables the user to permanently learn the move last used by the foe. Once used, Sketch disappears."</v>
      </c>
      <c r="Q528" t="str">
        <f t="shared" si="18"/>
        <v>527,SKETCH,Sketch,05D,0,NORMAL,Status,0,1,0,00,0,,"It enables the user to permanently learn the move last used by the foe. Once used, Sketch disappears."</v>
      </c>
    </row>
    <row r="529" spans="1:17" x14ac:dyDescent="0.2">
      <c r="A529">
        <v>528</v>
      </c>
      <c r="C529" t="s">
        <v>3029</v>
      </c>
      <c r="D529" t="s">
        <v>1632</v>
      </c>
      <c r="E529" s="138" t="s">
        <v>2105</v>
      </c>
      <c r="F529">
        <v>0</v>
      </c>
      <c r="G529" t="s">
        <v>176</v>
      </c>
      <c r="H529" t="s">
        <v>1342</v>
      </c>
      <c r="I529">
        <v>0</v>
      </c>
      <c r="J529">
        <v>10</v>
      </c>
      <c r="K529">
        <v>0</v>
      </c>
      <c r="L529" s="138" t="s">
        <v>8771</v>
      </c>
      <c r="M529">
        <v>0</v>
      </c>
      <c r="N529" t="s">
        <v>2102</v>
      </c>
      <c r="O529" t="s">
        <v>3030</v>
      </c>
      <c r="P529" t="str">
        <f t="shared" si="17"/>
        <v>"The user slacks off, restoring its own HP by up to half of its maximum HP."</v>
      </c>
      <c r="Q529" t="str">
        <f t="shared" si="18"/>
        <v>528,SLACKOFF,Slack Off,0D5,0,NORMAL,Status,0,10,0,10,0,d,"The user slacks off, restoring its own HP by up to half of its maximum HP."</v>
      </c>
    </row>
    <row r="530" spans="1:17" x14ac:dyDescent="0.2">
      <c r="A530">
        <v>529</v>
      </c>
      <c r="C530" t="s">
        <v>3031</v>
      </c>
      <c r="D530" t="s">
        <v>1544</v>
      </c>
      <c r="E530" s="138" t="s">
        <v>3032</v>
      </c>
      <c r="F530">
        <v>0</v>
      </c>
      <c r="G530" t="s">
        <v>176</v>
      </c>
      <c r="H530" t="s">
        <v>1342</v>
      </c>
      <c r="I530">
        <v>0</v>
      </c>
      <c r="J530">
        <v>10</v>
      </c>
      <c r="K530">
        <v>0</v>
      </c>
      <c r="L530" s="138" t="s">
        <v>8771</v>
      </c>
      <c r="M530">
        <v>0</v>
      </c>
      <c r="O530" t="s">
        <v>3033</v>
      </c>
      <c r="P530" t="str">
        <f t="shared" si="17"/>
        <v>"While it is asleep, the user randomly uses one of the moves it knows."</v>
      </c>
      <c r="Q530" t="str">
        <f t="shared" si="18"/>
        <v>529,SLEEPTALK,Sleep Talk,0B4,0,NORMAL,Status,0,10,0,10,0,,"While it is asleep, the user randomly uses one of the moves it knows."</v>
      </c>
    </row>
    <row r="531" spans="1:17" x14ac:dyDescent="0.2">
      <c r="A531">
        <v>530</v>
      </c>
      <c r="C531" t="s">
        <v>3034</v>
      </c>
      <c r="D531" t="s">
        <v>1440</v>
      </c>
      <c r="E531" s="138" t="s">
        <v>11081</v>
      </c>
      <c r="F531">
        <v>0</v>
      </c>
      <c r="G531" t="s">
        <v>176</v>
      </c>
      <c r="H531" t="s">
        <v>1342</v>
      </c>
      <c r="I531">
        <v>100</v>
      </c>
      <c r="J531">
        <v>20</v>
      </c>
      <c r="K531">
        <v>0</v>
      </c>
      <c r="L531" s="138" t="s">
        <v>11075</v>
      </c>
      <c r="M531">
        <v>0</v>
      </c>
      <c r="N531" t="s">
        <v>2115</v>
      </c>
      <c r="O531" t="s">
        <v>3035</v>
      </c>
      <c r="P531" t="str">
        <f t="shared" si="17"/>
        <v>"The user releases an obscuring cloud of smoke or ink. It reduces the target's accuracy."</v>
      </c>
      <c r="Q531" t="str">
        <f t="shared" si="18"/>
        <v>530,SMOKESCREEN,Smokescreen,047,0,NORMAL,Status,100,20,0,00,0,bce,"The user releases an obscuring cloud of smoke or ink. It reduces the target's accuracy."</v>
      </c>
    </row>
    <row r="532" spans="1:17" x14ac:dyDescent="0.2">
      <c r="A532">
        <v>531</v>
      </c>
      <c r="C532" t="s">
        <v>3036</v>
      </c>
      <c r="D532" t="s">
        <v>1467</v>
      </c>
      <c r="E532" s="138" t="s">
        <v>2105</v>
      </c>
      <c r="F532">
        <v>0</v>
      </c>
      <c r="G532" t="s">
        <v>176</v>
      </c>
      <c r="H532" t="s">
        <v>1342</v>
      </c>
      <c r="I532">
        <v>0</v>
      </c>
      <c r="J532">
        <v>10</v>
      </c>
      <c r="K532">
        <v>0</v>
      </c>
      <c r="L532" s="138" t="s">
        <v>8771</v>
      </c>
      <c r="M532">
        <v>0</v>
      </c>
      <c r="N532" t="s">
        <v>2102</v>
      </c>
      <c r="O532" t="s">
        <v>2971</v>
      </c>
      <c r="P532" t="str">
        <f t="shared" ref="P532:P595" si="19">+""""&amp;O532&amp;""""</f>
        <v>"The user restores its own HP by up to half of its maximum HP. May also be used in the field to heal HP."</v>
      </c>
      <c r="Q532" t="str">
        <f t="shared" si="18"/>
        <v>531,SOFTBOILED,Soft-Boiled,0D5,0,NORMAL,Status,0,10,0,10,0,d,"The user restores its own HP by up to half of its maximum HP. May also be used in the field to heal HP."</v>
      </c>
    </row>
    <row r="533" spans="1:17" x14ac:dyDescent="0.2">
      <c r="A533">
        <v>532</v>
      </c>
      <c r="C533" t="s">
        <v>3037</v>
      </c>
      <c r="D533" t="s">
        <v>1482</v>
      </c>
      <c r="E533" s="138" t="s">
        <v>11129</v>
      </c>
      <c r="F533">
        <v>0</v>
      </c>
      <c r="G533" t="s">
        <v>176</v>
      </c>
      <c r="H533" t="s">
        <v>1342</v>
      </c>
      <c r="I533">
        <v>0</v>
      </c>
      <c r="J533">
        <v>40</v>
      </c>
      <c r="K533">
        <v>0</v>
      </c>
      <c r="L533" s="138" t="s">
        <v>8771</v>
      </c>
      <c r="M533">
        <v>0</v>
      </c>
      <c r="O533" t="s">
        <v>3038</v>
      </c>
      <c r="P533" t="str">
        <f t="shared" si="19"/>
        <v>"The user just flops and splashes around to no effect at all..."</v>
      </c>
      <c r="Q533" t="str">
        <f t="shared" si="18"/>
        <v>532,SPLASH,Splash,001,0,NORMAL,Status,0,40,0,10,0,,"The user just flops and splashes around to no effect at all..."</v>
      </c>
    </row>
    <row r="534" spans="1:17" x14ac:dyDescent="0.2">
      <c r="A534">
        <v>533</v>
      </c>
      <c r="C534" t="s">
        <v>3039</v>
      </c>
      <c r="D534" t="s">
        <v>1583</v>
      </c>
      <c r="E534" s="138" t="s">
        <v>8873</v>
      </c>
      <c r="F534">
        <v>0</v>
      </c>
      <c r="G534" t="s">
        <v>176</v>
      </c>
      <c r="H534" t="s">
        <v>1342</v>
      </c>
      <c r="I534">
        <v>0</v>
      </c>
      <c r="J534">
        <v>20</v>
      </c>
      <c r="K534">
        <v>0</v>
      </c>
      <c r="L534" s="138" t="s">
        <v>8771</v>
      </c>
      <c r="M534">
        <v>0</v>
      </c>
      <c r="N534" t="s">
        <v>2102</v>
      </c>
      <c r="O534" t="s">
        <v>3040</v>
      </c>
      <c r="P534" t="str">
        <f t="shared" si="19"/>
        <v>"The user charges up power and raises both its Defense and Sp. Def. The move can be used three times."</v>
      </c>
      <c r="Q534" t="str">
        <f t="shared" si="18"/>
        <v>533,STOCKPILE,Stockpile,112,0,NORMAL,Status,0,20,0,10,0,d,"The user charges up power and raises both its Defense and Sp. Def. The move can be used three times."</v>
      </c>
    </row>
    <row r="535" spans="1:17" x14ac:dyDescent="0.2">
      <c r="A535">
        <v>534</v>
      </c>
      <c r="C535" t="s">
        <v>3041</v>
      </c>
      <c r="D535" t="s">
        <v>1496</v>
      </c>
      <c r="E535" s="138" t="s">
        <v>3042</v>
      </c>
      <c r="F535">
        <v>0</v>
      </c>
      <c r="G535" t="s">
        <v>176</v>
      </c>
      <c r="H535" t="s">
        <v>1342</v>
      </c>
      <c r="I535">
        <v>0</v>
      </c>
      <c r="J535">
        <v>10</v>
      </c>
      <c r="K535">
        <v>0</v>
      </c>
      <c r="L535" s="138" t="s">
        <v>8771</v>
      </c>
      <c r="M535">
        <v>0</v>
      </c>
      <c r="N535" t="s">
        <v>2102</v>
      </c>
      <c r="O535" t="s">
        <v>3043</v>
      </c>
      <c r="P535" t="str">
        <f t="shared" si="19"/>
        <v>"The user makes a copy of itself using some of its HP. The copy serves as the user's decoy."</v>
      </c>
      <c r="Q535" t="str">
        <f t="shared" si="18"/>
        <v>534,SUBSTITUTE,Substitute,10C,0,NORMAL,Status,0,10,0,10,0,d,"The user makes a copy of itself using some of its HP. The copy serves as the user's decoy."</v>
      </c>
    </row>
    <row r="536" spans="1:17" x14ac:dyDescent="0.2">
      <c r="A536">
        <v>535</v>
      </c>
      <c r="C536" t="s">
        <v>3044</v>
      </c>
      <c r="D536" t="s">
        <v>1378</v>
      </c>
      <c r="E536" s="138" t="s">
        <v>11080</v>
      </c>
      <c r="F536">
        <v>0</v>
      </c>
      <c r="G536" t="s">
        <v>176</v>
      </c>
      <c r="H536" t="s">
        <v>1342</v>
      </c>
      <c r="I536">
        <v>55</v>
      </c>
      <c r="J536">
        <v>20</v>
      </c>
      <c r="K536">
        <v>0</v>
      </c>
      <c r="L536" s="138" t="s">
        <v>11075</v>
      </c>
      <c r="M536">
        <v>0</v>
      </c>
      <c r="N536" t="s">
        <v>2588</v>
      </c>
      <c r="O536" t="s">
        <v>3045</v>
      </c>
      <c r="P536" t="str">
        <f t="shared" si="19"/>
        <v>"The user generates odd sound waves from its body. It may confuse the target."</v>
      </c>
      <c r="Q536" t="str">
        <f t="shared" si="18"/>
        <v>535,SUPERSONIC,Supersonic,013,0,NORMAL,Status,55,20,0,00,0,bcek,"The user generates odd sound waves from its body. It may confuse the target."</v>
      </c>
    </row>
    <row r="537" spans="1:17" x14ac:dyDescent="0.2">
      <c r="A537">
        <v>536</v>
      </c>
      <c r="C537" t="s">
        <v>3046</v>
      </c>
      <c r="D537" t="s">
        <v>1536</v>
      </c>
      <c r="E537" s="138" t="s">
        <v>11128</v>
      </c>
      <c r="F537">
        <v>0</v>
      </c>
      <c r="G537" t="s">
        <v>176</v>
      </c>
      <c r="H537" t="s">
        <v>1342</v>
      </c>
      <c r="I537">
        <v>90</v>
      </c>
      <c r="J537">
        <v>15</v>
      </c>
      <c r="K537">
        <v>0</v>
      </c>
      <c r="L537" s="138" t="s">
        <v>11075</v>
      </c>
      <c r="M537">
        <v>0</v>
      </c>
      <c r="N537" t="s">
        <v>2115</v>
      </c>
      <c r="O537" t="s">
        <v>3047</v>
      </c>
      <c r="P537" t="str">
        <f t="shared" si="19"/>
        <v>"The user enrages and confuses the target. However, it also sharply raises the target's Attack stat."</v>
      </c>
      <c r="Q537" t="str">
        <f t="shared" si="18"/>
        <v>536,SWAGGER,Swagger,041,0,NORMAL,Status,90,15,0,00,0,bce,"The user enrages and confuses the target. However, it also sharply raises the target's Attack stat."</v>
      </c>
    </row>
    <row r="538" spans="1:17" x14ac:dyDescent="0.2">
      <c r="A538">
        <v>537</v>
      </c>
      <c r="C538" t="s">
        <v>3048</v>
      </c>
      <c r="D538" t="s">
        <v>1585</v>
      </c>
      <c r="E538" s="138" t="s">
        <v>8875</v>
      </c>
      <c r="F538">
        <v>0</v>
      </c>
      <c r="G538" t="s">
        <v>176</v>
      </c>
      <c r="H538" t="s">
        <v>1342</v>
      </c>
      <c r="I538">
        <v>0</v>
      </c>
      <c r="J538">
        <v>10</v>
      </c>
      <c r="K538">
        <v>0</v>
      </c>
      <c r="L538" s="138" t="s">
        <v>8771</v>
      </c>
      <c r="M538">
        <v>0</v>
      </c>
      <c r="N538" t="s">
        <v>2102</v>
      </c>
      <c r="O538" t="s">
        <v>3049</v>
      </c>
      <c r="P538" t="str">
        <f t="shared" si="19"/>
        <v>"The power stored using the move Stockpile is absorbed by the user to heal its HP."</v>
      </c>
      <c r="Q538" t="str">
        <f t="shared" si="18"/>
        <v>537,SWALLOW,Swallow,114,0,NORMAL,Status,0,10,0,10,0,d,"The power stored using the move Stockpile is absorbed by the user to heal its HP."</v>
      </c>
    </row>
    <row r="539" spans="1:17" x14ac:dyDescent="0.2">
      <c r="A539">
        <v>538</v>
      </c>
      <c r="C539" t="s">
        <v>3053</v>
      </c>
      <c r="D539" t="s">
        <v>1560</v>
      </c>
      <c r="E539" s="138" t="s">
        <v>11127</v>
      </c>
      <c r="F539">
        <v>0</v>
      </c>
      <c r="G539" t="s">
        <v>176</v>
      </c>
      <c r="H539" t="s">
        <v>1342</v>
      </c>
      <c r="I539">
        <v>100</v>
      </c>
      <c r="J539">
        <v>20</v>
      </c>
      <c r="K539">
        <v>0</v>
      </c>
      <c r="L539" s="138" t="s">
        <v>11078</v>
      </c>
      <c r="M539">
        <v>0</v>
      </c>
      <c r="N539" t="s">
        <v>2115</v>
      </c>
      <c r="O539" t="s">
        <v>3054</v>
      </c>
      <c r="P539" t="str">
        <f t="shared" si="19"/>
        <v>"A sweet scent that lowers the foe's evasiveness. It also lures wild Pokémon if used in grass, etc."</v>
      </c>
      <c r="Q539" t="str">
        <f t="shared" si="18"/>
        <v>538,SWEETSCENT,Sweet Scent,048,0,NORMAL,Status,100,20,0,04,0,bce,"A sweet scent that lowers the foe's evasiveness. It also lures wild Pokémon if used in grass, etc."</v>
      </c>
    </row>
    <row r="540" spans="1:17" x14ac:dyDescent="0.2">
      <c r="A540">
        <v>539</v>
      </c>
      <c r="C540" t="s">
        <v>3055</v>
      </c>
      <c r="D540" t="s">
        <v>1341</v>
      </c>
      <c r="E540" s="138" t="s">
        <v>3056</v>
      </c>
      <c r="F540">
        <v>0</v>
      </c>
      <c r="G540" t="s">
        <v>176</v>
      </c>
      <c r="H540" t="s">
        <v>1342</v>
      </c>
      <c r="I540">
        <v>0</v>
      </c>
      <c r="J540">
        <v>20</v>
      </c>
      <c r="K540">
        <v>0</v>
      </c>
      <c r="L540" s="138" t="s">
        <v>8771</v>
      </c>
      <c r="M540">
        <v>0</v>
      </c>
      <c r="N540" t="s">
        <v>2102</v>
      </c>
      <c r="O540" t="s">
        <v>3057</v>
      </c>
      <c r="P540" t="str">
        <f t="shared" si="19"/>
        <v>"A frenetic dance to uplift the fighting spirit. It sharply raises the user's Attack stat."</v>
      </c>
      <c r="Q540" t="str">
        <f t="shared" si="18"/>
        <v>539,SWORDSDANCE,Swords Dance,02E,0,NORMAL,Status,0,20,0,10,0,d,"A frenetic dance to uplift the fighting spirit. It sharply raises the user's Attack stat."</v>
      </c>
    </row>
    <row r="541" spans="1:17" x14ac:dyDescent="0.2">
      <c r="A541">
        <v>540</v>
      </c>
      <c r="C541" t="s">
        <v>3058</v>
      </c>
      <c r="D541" t="s">
        <v>1367</v>
      </c>
      <c r="E541" s="138" t="s">
        <v>11083</v>
      </c>
      <c r="F541">
        <v>0</v>
      </c>
      <c r="G541" t="s">
        <v>176</v>
      </c>
      <c r="H541" t="s">
        <v>1342</v>
      </c>
      <c r="I541">
        <v>100</v>
      </c>
      <c r="J541">
        <v>30</v>
      </c>
      <c r="K541">
        <v>0</v>
      </c>
      <c r="L541" s="138" t="s">
        <v>11078</v>
      </c>
      <c r="M541">
        <v>0</v>
      </c>
      <c r="N541" t="s">
        <v>2115</v>
      </c>
      <c r="O541" t="s">
        <v>3059</v>
      </c>
      <c r="P541" t="str">
        <f t="shared" si="19"/>
        <v>"The user wags its tail cutely, making opposing Pokémon less wary and lowering their Defense stat."</v>
      </c>
      <c r="Q541" t="str">
        <f t="shared" si="18"/>
        <v>540,TAILWHIP,Tail Whip,043,0,NORMAL,Status,100,30,0,04,0,bce,"The user wags its tail cutely, making opposing Pokémon less wary and lowering their Defense stat."</v>
      </c>
    </row>
    <row r="542" spans="1:17" x14ac:dyDescent="0.2">
      <c r="A542">
        <v>541</v>
      </c>
      <c r="C542" t="s">
        <v>3060</v>
      </c>
      <c r="D542" t="s">
        <v>1627</v>
      </c>
      <c r="E542" s="138" t="s">
        <v>11080</v>
      </c>
      <c r="F542">
        <v>0</v>
      </c>
      <c r="G542" t="s">
        <v>176</v>
      </c>
      <c r="H542" t="s">
        <v>1342</v>
      </c>
      <c r="I542">
        <v>100</v>
      </c>
      <c r="J542">
        <v>20</v>
      </c>
      <c r="K542">
        <v>0</v>
      </c>
      <c r="L542" s="138" t="s">
        <v>11087</v>
      </c>
      <c r="M542">
        <v>0</v>
      </c>
      <c r="N542" t="s">
        <v>2115</v>
      </c>
      <c r="O542" t="s">
        <v>3061</v>
      </c>
      <c r="P542" t="str">
        <f t="shared" si="19"/>
        <v>"The user performs a wobbly dance that confuses the Pokémon around it."</v>
      </c>
      <c r="Q542" t="str">
        <f t="shared" si="18"/>
        <v>541,TEETERDANCE,Teeter Dance,013,0,NORMAL,Status,100,20,0,08,0,bce,"The user performs a wobbly dance that confuses the Pokémon around it."</v>
      </c>
    </row>
    <row r="543" spans="1:17" x14ac:dyDescent="0.2">
      <c r="A543">
        <v>542</v>
      </c>
      <c r="C543" t="s">
        <v>3062</v>
      </c>
      <c r="D543" t="s">
        <v>1650</v>
      </c>
      <c r="E543" s="138" t="s">
        <v>3063</v>
      </c>
      <c r="F543">
        <v>0</v>
      </c>
      <c r="G543" t="s">
        <v>176</v>
      </c>
      <c r="H543" t="s">
        <v>1342</v>
      </c>
      <c r="I543">
        <v>100</v>
      </c>
      <c r="J543">
        <v>20</v>
      </c>
      <c r="K543">
        <v>0</v>
      </c>
      <c r="L543" s="138" t="s">
        <v>11075</v>
      </c>
      <c r="M543">
        <v>0</v>
      </c>
      <c r="N543" t="s">
        <v>2115</v>
      </c>
      <c r="O543" t="s">
        <v>3064</v>
      </c>
      <c r="P543" t="str">
        <f t="shared" si="19"/>
        <v>"The user tickles the target into laughing, reducing its Attack and Defense stats."</v>
      </c>
      <c r="Q543" t="str">
        <f t="shared" si="18"/>
        <v>542,TICKLE,Tickle,04A,0,NORMAL,Status,100,20,0,00,0,bce,"The user tickles the target into laughing, reducing its Attack and Defense stats."</v>
      </c>
    </row>
    <row r="544" spans="1:17" x14ac:dyDescent="0.2">
      <c r="A544">
        <v>543</v>
      </c>
      <c r="C544" t="s">
        <v>3065</v>
      </c>
      <c r="D544" t="s">
        <v>1476</v>
      </c>
      <c r="E544" s="138" t="s">
        <v>11126</v>
      </c>
      <c r="F544">
        <v>0</v>
      </c>
      <c r="G544" t="s">
        <v>176</v>
      </c>
      <c r="H544" t="s">
        <v>1342</v>
      </c>
      <c r="I544">
        <v>0</v>
      </c>
      <c r="J544">
        <v>10</v>
      </c>
      <c r="K544">
        <v>0</v>
      </c>
      <c r="L544" s="138" t="s">
        <v>11075</v>
      </c>
      <c r="M544">
        <v>0</v>
      </c>
      <c r="O544" t="s">
        <v>3066</v>
      </c>
      <c r="P544" t="str">
        <f t="shared" si="19"/>
        <v>"The user transforms into a copy of the target right down to having the same move set."</v>
      </c>
      <c r="Q544" t="str">
        <f t="shared" si="18"/>
        <v>543,TRANSFORM,Transform,069,0,NORMAL,Status,0,10,0,00,0,,"The user transforms into a copy of the target right down to having the same move set."</v>
      </c>
    </row>
    <row r="545" spans="1:17" x14ac:dyDescent="0.2">
      <c r="A545">
        <v>544</v>
      </c>
      <c r="C545" t="s">
        <v>3067</v>
      </c>
      <c r="D545" t="s">
        <v>1346</v>
      </c>
      <c r="E545" s="138" t="s">
        <v>3008</v>
      </c>
      <c r="F545">
        <v>0</v>
      </c>
      <c r="G545" t="s">
        <v>176</v>
      </c>
      <c r="H545" t="s">
        <v>1342</v>
      </c>
      <c r="I545">
        <v>0</v>
      </c>
      <c r="J545">
        <v>20</v>
      </c>
      <c r="K545">
        <v>0</v>
      </c>
      <c r="L545" s="138" t="s">
        <v>11075</v>
      </c>
      <c r="M545">
        <v>-6</v>
      </c>
      <c r="N545" t="s">
        <v>2115</v>
      </c>
      <c r="O545" t="s">
        <v>3068</v>
      </c>
      <c r="P545" t="str">
        <f t="shared" si="19"/>
        <v>"The foe is blown away, to be replaced by another Pokémon in its party. In the wild, the battle ends."</v>
      </c>
      <c r="Q545" t="str">
        <f t="shared" si="18"/>
        <v>544,WHIRLWIND,Whirlwind,0EB,0,NORMAL,Status,0,20,0,00,-6,bce,"The foe is blown away, to be replaced by another Pokémon in its party. In the wild, the battle ends."</v>
      </c>
    </row>
    <row r="546" spans="1:17" x14ac:dyDescent="0.2">
      <c r="A546">
        <v>545</v>
      </c>
      <c r="C546" t="s">
        <v>3069</v>
      </c>
      <c r="D546" t="s">
        <v>1602</v>
      </c>
      <c r="E546" s="138" t="s">
        <v>3070</v>
      </c>
      <c r="F546">
        <v>0</v>
      </c>
      <c r="G546" t="s">
        <v>176</v>
      </c>
      <c r="H546" t="s">
        <v>1342</v>
      </c>
      <c r="I546">
        <v>0</v>
      </c>
      <c r="J546">
        <v>10</v>
      </c>
      <c r="K546">
        <v>0</v>
      </c>
      <c r="L546" s="138" t="s">
        <v>8771</v>
      </c>
      <c r="M546">
        <v>0</v>
      </c>
      <c r="N546" t="s">
        <v>2102</v>
      </c>
      <c r="O546" t="s">
        <v>3071</v>
      </c>
      <c r="P546" t="str">
        <f t="shared" si="19"/>
        <v>"One turn after this move is used, the target's HP is restored by half the user's maximum HP."</v>
      </c>
      <c r="Q546" t="str">
        <f t="shared" si="18"/>
        <v>545,WISH,Wish,0D7,0,NORMAL,Status,0,10,0,10,0,d,"One turn after this move is used, the target's HP is restored by half the user's maximum HP."</v>
      </c>
    </row>
    <row r="547" spans="1:17" x14ac:dyDescent="0.2">
      <c r="A547">
        <v>546</v>
      </c>
      <c r="C547" t="s">
        <v>3072</v>
      </c>
      <c r="D547" t="s">
        <v>1855</v>
      </c>
      <c r="E547" s="138" t="s">
        <v>11125</v>
      </c>
      <c r="F547">
        <v>0</v>
      </c>
      <c r="G547" t="s">
        <v>176</v>
      </c>
      <c r="H547" t="s">
        <v>1342</v>
      </c>
      <c r="I547">
        <v>0</v>
      </c>
      <c r="J547">
        <v>30</v>
      </c>
      <c r="K547">
        <v>0</v>
      </c>
      <c r="L547" s="138" t="s">
        <v>8771</v>
      </c>
      <c r="M547">
        <v>0</v>
      </c>
      <c r="N547" t="s">
        <v>2102</v>
      </c>
      <c r="O547" t="s">
        <v>3073</v>
      </c>
      <c r="P547" t="str">
        <f t="shared" si="19"/>
        <v>"The user is roused, and its Attack and Sp. Atk stats increase."</v>
      </c>
      <c r="Q547" t="str">
        <f t="shared" si="18"/>
        <v>546,WORKUP,Work Up,027,0,NORMAL,Status,0,30,0,10,0,d,"The user is roused, and its Attack and Sp. Atk stats increase."</v>
      </c>
    </row>
    <row r="548" spans="1:17" x14ac:dyDescent="0.2">
      <c r="A548">
        <v>547</v>
      </c>
      <c r="C548" t="s">
        <v>3074</v>
      </c>
      <c r="D548" t="s">
        <v>1610</v>
      </c>
      <c r="E548" s="138" t="s">
        <v>11124</v>
      </c>
      <c r="F548">
        <v>0</v>
      </c>
      <c r="G548" t="s">
        <v>176</v>
      </c>
      <c r="H548" t="s">
        <v>1342</v>
      </c>
      <c r="I548">
        <v>0</v>
      </c>
      <c r="J548">
        <v>10</v>
      </c>
      <c r="K548">
        <v>0</v>
      </c>
      <c r="L548" s="138" t="s">
        <v>11075</v>
      </c>
      <c r="M548">
        <v>0</v>
      </c>
      <c r="N548" t="s">
        <v>2115</v>
      </c>
      <c r="O548" t="s">
        <v>3075</v>
      </c>
      <c r="P548" t="str">
        <f t="shared" si="19"/>
        <v>"The user lets loose a huge yawn that lulls the target into falling asleep on the next turn."</v>
      </c>
      <c r="Q548" t="str">
        <f t="shared" si="18"/>
        <v>547,YAWN,Yawn,004,0,NORMAL,Status,0,10,0,00,0,bce,"The user lets loose a huge yawn that lulls the target into falling asleep on the next turn."</v>
      </c>
    </row>
    <row r="549" spans="1:17" x14ac:dyDescent="0.2">
      <c r="A549">
        <v>548</v>
      </c>
      <c r="C549" t="s">
        <v>3374</v>
      </c>
      <c r="D549" t="s">
        <v>1934</v>
      </c>
      <c r="E549" s="138" t="s">
        <v>8895</v>
      </c>
      <c r="F549">
        <v>0</v>
      </c>
      <c r="G549" t="s">
        <v>176</v>
      </c>
      <c r="H549" t="s">
        <v>1342</v>
      </c>
      <c r="I549">
        <v>100</v>
      </c>
      <c r="J549">
        <v>40</v>
      </c>
      <c r="K549">
        <v>0</v>
      </c>
      <c r="L549" s="138" t="s">
        <v>11075</v>
      </c>
      <c r="M549">
        <v>0</v>
      </c>
      <c r="O549" t="s">
        <v>3375</v>
      </c>
      <c r="P549" t="str">
        <f t="shared" si="19"/>
        <v>"The Pokémon congratulates you on your special day!"</v>
      </c>
      <c r="Q549" t="str">
        <f t="shared" si="18"/>
        <v>548,CELEBRATE,Celebrate,134,0,NORMAL,Status,100,40,0,00,0,,"The Pokémon congratulates you on your special day!"</v>
      </c>
    </row>
    <row r="550" spans="1:17" x14ac:dyDescent="0.2">
      <c r="A550">
        <v>549</v>
      </c>
      <c r="C550" t="s">
        <v>3376</v>
      </c>
      <c r="D550" t="s">
        <v>1919</v>
      </c>
      <c r="E550" s="138" t="s">
        <v>3377</v>
      </c>
      <c r="F550">
        <v>0</v>
      </c>
      <c r="G550" t="s">
        <v>176</v>
      </c>
      <c r="H550" t="s">
        <v>1342</v>
      </c>
      <c r="I550">
        <v>0</v>
      </c>
      <c r="J550">
        <v>20</v>
      </c>
      <c r="K550">
        <v>0</v>
      </c>
      <c r="L550" s="138" t="s">
        <v>11075</v>
      </c>
      <c r="M550">
        <v>0</v>
      </c>
      <c r="N550" t="s">
        <v>3378</v>
      </c>
      <c r="O550" t="s">
        <v>3379</v>
      </c>
      <c r="P550" t="str">
        <f t="shared" si="19"/>
        <v>"The user tells the target a secret, and the target loses its ability to concentrate. This lowers the target's Sp. Atk. stat."</v>
      </c>
      <c r="Q550" t="str">
        <f t="shared" si="18"/>
        <v>549,CONFIDE,Confide,13C,0,NORMAL,Status,0,20,0,00,0,ek,"The user tells the target a secret, and the target loses its ability to concentrate. This lowers the target's Sp. Atk. stat."</v>
      </c>
    </row>
    <row r="551" spans="1:17" x14ac:dyDescent="0.2">
      <c r="A551">
        <v>550</v>
      </c>
      <c r="C551" t="s">
        <v>3418</v>
      </c>
      <c r="D551" t="s">
        <v>1931</v>
      </c>
      <c r="E551" s="138" t="s">
        <v>8918</v>
      </c>
      <c r="F551">
        <v>0</v>
      </c>
      <c r="G551" t="s">
        <v>176</v>
      </c>
      <c r="H551" t="s">
        <v>1342</v>
      </c>
      <c r="I551">
        <v>0</v>
      </c>
      <c r="J551">
        <v>30</v>
      </c>
      <c r="K551">
        <v>0</v>
      </c>
      <c r="L551" s="138" t="s">
        <v>8771</v>
      </c>
      <c r="M551">
        <v>0</v>
      </c>
      <c r="N551" t="s">
        <v>2995</v>
      </c>
      <c r="O551" t="s">
        <v>3419</v>
      </c>
      <c r="P551" t="str">
        <f t="shared" si="19"/>
        <v>"Using Happy Hour doubles the amount of prize money received after battle."</v>
      </c>
      <c r="Q551" t="str">
        <f t="shared" si="18"/>
        <v>550,HAPPYHOUR,Happy Hour,157,0,NORMAL,Status,0,30,0,10,0,e,"Using Happy Hour doubles the amount of prize money received after battle."</v>
      </c>
    </row>
    <row r="552" spans="1:17" x14ac:dyDescent="0.2">
      <c r="A552">
        <v>551</v>
      </c>
      <c r="C552" t="s">
        <v>3439</v>
      </c>
      <c r="D552" t="s">
        <v>1897</v>
      </c>
      <c r="E552" s="138" t="s">
        <v>3440</v>
      </c>
      <c r="F552">
        <v>0</v>
      </c>
      <c r="G552" t="s">
        <v>176</v>
      </c>
      <c r="H552" t="s">
        <v>1342</v>
      </c>
      <c r="I552">
        <v>100</v>
      </c>
      <c r="J552">
        <v>30</v>
      </c>
      <c r="K552">
        <v>0</v>
      </c>
      <c r="L552" s="138" t="s">
        <v>11075</v>
      </c>
      <c r="M552">
        <v>0</v>
      </c>
      <c r="N552" t="s">
        <v>3441</v>
      </c>
      <c r="O552" t="s">
        <v>3442</v>
      </c>
      <c r="P552" t="str">
        <f t="shared" si="19"/>
        <v>"Letting out a noble roar, the user intimidates the target and lowers its Attack and Sp. Atk stats."</v>
      </c>
      <c r="Q552" t="str">
        <f t="shared" si="18"/>
        <v>551,NOBLEROAR,Noble Roar,13A,0,NORMAL,Status,100,30,0,00,0,bcfk,"Letting out a noble roar, the user intimidates the target and lowers its Attack and Sp. Atk stats."</v>
      </c>
    </row>
    <row r="553" spans="1:17" x14ac:dyDescent="0.2">
      <c r="A553">
        <v>552</v>
      </c>
      <c r="C553" t="s">
        <v>3458</v>
      </c>
      <c r="D553" t="s">
        <v>1918</v>
      </c>
      <c r="E553" s="138" t="s">
        <v>8900</v>
      </c>
      <c r="F553">
        <v>0</v>
      </c>
      <c r="G553" t="s">
        <v>176</v>
      </c>
      <c r="H553" t="s">
        <v>1342</v>
      </c>
      <c r="I553">
        <v>0</v>
      </c>
      <c r="J553">
        <v>20</v>
      </c>
      <c r="K553">
        <v>0</v>
      </c>
      <c r="L553" s="138" t="s">
        <v>11075</v>
      </c>
      <c r="M553">
        <v>0</v>
      </c>
      <c r="N553" t="s">
        <v>3459</v>
      </c>
      <c r="O553" t="s">
        <v>3460</v>
      </c>
      <c r="P553" t="str">
        <f t="shared" si="19"/>
        <v>"The user and the target become friends, and the target loses its will to fight. This lowers the target's Attack stat."</v>
      </c>
      <c r="Q553" t="str">
        <f t="shared" si="18"/>
        <v>552,PLAYNICE,Play Nice,139,0,NORMAL,Status,0,20,0,00,0,de,"The user and the target become friends, and the target loses its will to fight. This lowers the target's Attack stat."</v>
      </c>
    </row>
    <row r="554" spans="1:17" x14ac:dyDescent="0.2">
      <c r="A554">
        <v>553</v>
      </c>
      <c r="C554" t="s">
        <v>3510</v>
      </c>
      <c r="D554" t="s">
        <v>1935</v>
      </c>
      <c r="E554" s="138" t="s">
        <v>8894</v>
      </c>
      <c r="F554">
        <v>0</v>
      </c>
      <c r="G554" t="s">
        <v>176</v>
      </c>
      <c r="H554" t="s">
        <v>1342</v>
      </c>
      <c r="I554">
        <v>0</v>
      </c>
      <c r="J554">
        <v>40</v>
      </c>
      <c r="K554">
        <v>0</v>
      </c>
      <c r="L554" s="138" t="s">
        <v>11075</v>
      </c>
      <c r="M554">
        <v>0</v>
      </c>
      <c r="O554" t="s">
        <v>3511</v>
      </c>
      <c r="P554" t="str">
        <f t="shared" si="19"/>
        <v>"The user and an ally hold hands.  This makes them very happy."</v>
      </c>
      <c r="Q554" t="str">
        <f t="shared" si="18"/>
        <v>553,HOLDHANDS,Hold Hands,133,0,NORMAL,Status,0,40,0,00,0,,"The user and an ally hold hands.  This makes them very happy."</v>
      </c>
    </row>
    <row r="555" spans="1:17" x14ac:dyDescent="0.2">
      <c r="A555">
        <v>554</v>
      </c>
      <c r="C555" t="s">
        <v>3553</v>
      </c>
      <c r="D555" t="s">
        <v>1964</v>
      </c>
      <c r="E555" s="138" t="s">
        <v>3554</v>
      </c>
      <c r="F555">
        <v>0</v>
      </c>
      <c r="G555" t="s">
        <v>176</v>
      </c>
      <c r="H555" t="s">
        <v>1342</v>
      </c>
      <c r="I555">
        <v>0</v>
      </c>
      <c r="J555">
        <v>30</v>
      </c>
      <c r="K555">
        <v>0</v>
      </c>
      <c r="L555" s="138" t="s">
        <v>8771</v>
      </c>
      <c r="M555">
        <v>0</v>
      </c>
      <c r="N555" t="s">
        <v>2102</v>
      </c>
      <c r="O555" t="s">
        <v>3555</v>
      </c>
      <c r="P555" t="str">
        <f t="shared" si="19"/>
        <v>"The user concentrates intensely, causing its Attack to increase."</v>
      </c>
      <c r="Q555" t="str">
        <f t="shared" si="18"/>
        <v>554,LASERFOCUS,Laser Focus,CF18,0,NORMAL,Status,0,30,0,10,0,d,"The user concentrates intensely, causing its Attack to increase."</v>
      </c>
    </row>
    <row r="556" spans="1:17" x14ac:dyDescent="0.2">
      <c r="A556">
        <v>555</v>
      </c>
      <c r="C556" t="s">
        <v>3610</v>
      </c>
      <c r="D556" t="s">
        <v>1962</v>
      </c>
      <c r="E556" s="138" t="s">
        <v>9577</v>
      </c>
      <c r="F556">
        <v>0</v>
      </c>
      <c r="G556" t="s">
        <v>176</v>
      </c>
      <c r="H556" t="s">
        <v>1342</v>
      </c>
      <c r="I556">
        <v>0</v>
      </c>
      <c r="J556">
        <v>15</v>
      </c>
      <c r="K556">
        <v>0</v>
      </c>
      <c r="L556" s="138" t="s">
        <v>11075</v>
      </c>
      <c r="M556">
        <v>3</v>
      </c>
      <c r="N556" t="s">
        <v>3180</v>
      </c>
      <c r="O556" t="s">
        <v>3611</v>
      </c>
      <c r="P556" t="str">
        <f t="shared" si="19"/>
        <v>"The user shines a spotlight on the target, making it the center of attention."</v>
      </c>
      <c r="Q556" t="str">
        <f t="shared" si="18"/>
        <v>555,SPOTLIGHT,Spotlight,0,0,NORMAL,Status,0,15,0,00,3,bc,"The user shines a spotlight on the target, making it the center of attention."</v>
      </c>
    </row>
    <row r="557" spans="1:17" x14ac:dyDescent="0.2">
      <c r="A557">
        <v>556</v>
      </c>
      <c r="C557" t="s">
        <v>3618</v>
      </c>
      <c r="D557" t="s">
        <v>1997</v>
      </c>
      <c r="E557" s="138" t="s">
        <v>3619</v>
      </c>
      <c r="F557">
        <v>0</v>
      </c>
      <c r="G557" t="s">
        <v>176</v>
      </c>
      <c r="H557" t="s">
        <v>1342</v>
      </c>
      <c r="I557">
        <v>0</v>
      </c>
      <c r="J557">
        <v>20</v>
      </c>
      <c r="K557">
        <v>0</v>
      </c>
      <c r="L557" s="138" t="s">
        <v>11075</v>
      </c>
      <c r="M557">
        <v>0</v>
      </c>
      <c r="N557" t="s">
        <v>3620</v>
      </c>
      <c r="O557" t="s">
        <v>3621</v>
      </c>
      <c r="P557" t="str">
        <f t="shared" si="19"/>
        <v>"The user gets teary eyed to make the target lose its combative spirit, lowering its Attack and Sp.Atk."</v>
      </c>
      <c r="Q557" t="str">
        <f t="shared" si="18"/>
        <v>556,TEARFULLOOK,Tearful Look,CF14,0,NORMAL,Status,0,20,0,00,0,ce,"The user gets teary eyed to make the target lose its combative spirit, lowering its Attack and Sp.Atk."</v>
      </c>
    </row>
    <row r="558" spans="1:17" x14ac:dyDescent="0.2">
      <c r="A558">
        <v>557</v>
      </c>
      <c r="C558" t="s">
        <v>3102</v>
      </c>
      <c r="D558" t="s">
        <v>1368</v>
      </c>
      <c r="E558" s="138" t="s">
        <v>11120</v>
      </c>
      <c r="F558">
        <v>15</v>
      </c>
      <c r="G558" t="s">
        <v>182</v>
      </c>
      <c r="H558" t="s">
        <v>1326</v>
      </c>
      <c r="I558">
        <v>100</v>
      </c>
      <c r="J558">
        <v>35</v>
      </c>
      <c r="K558">
        <v>30</v>
      </c>
      <c r="L558" s="138" t="s">
        <v>11075</v>
      </c>
      <c r="M558">
        <v>0</v>
      </c>
      <c r="N558" t="s">
        <v>2073</v>
      </c>
      <c r="O558" t="s">
        <v>3103</v>
      </c>
      <c r="P558" t="str">
        <f t="shared" si="19"/>
        <v>"The user stabs the target with a poisonous stinger. This may also poison the target."</v>
      </c>
      <c r="Q558" t="str">
        <f t="shared" si="18"/>
        <v>557,POISONSTING,Poison Sting,005,15,POISON,Physical,100,35,30,00,0,bef,"The user stabs the target with a poisonous stinger. This may also poison the target."</v>
      </c>
    </row>
    <row r="559" spans="1:17" x14ac:dyDescent="0.2">
      <c r="A559">
        <v>558</v>
      </c>
      <c r="C559" t="s">
        <v>3092</v>
      </c>
      <c r="D559" t="s">
        <v>1634</v>
      </c>
      <c r="E559" s="138" t="s">
        <v>11119</v>
      </c>
      <c r="F559">
        <v>50</v>
      </c>
      <c r="G559" t="s">
        <v>182</v>
      </c>
      <c r="H559" t="s">
        <v>1326</v>
      </c>
      <c r="I559">
        <v>100</v>
      </c>
      <c r="J559">
        <v>15</v>
      </c>
      <c r="K559">
        <v>30</v>
      </c>
      <c r="L559" s="138" t="s">
        <v>11075</v>
      </c>
      <c r="M559">
        <v>0</v>
      </c>
      <c r="N559" t="s">
        <v>2127</v>
      </c>
      <c r="O559" t="s">
        <v>3093</v>
      </c>
      <c r="P559" t="str">
        <f t="shared" si="19"/>
        <v>"The user bites the target with toxic fangs. It may also leave the target badly poisoned."</v>
      </c>
      <c r="Q559" t="str">
        <f t="shared" si="18"/>
        <v>558,POISONFANG,Poison Fang,006,50,POISON,Physical,100,15,30,00,0,abefi,"The user bites the target with toxic fangs. It may also leave the target badly poisoned."</v>
      </c>
    </row>
    <row r="560" spans="1:17" x14ac:dyDescent="0.2">
      <c r="A560">
        <v>559</v>
      </c>
      <c r="C560" t="s">
        <v>3094</v>
      </c>
      <c r="D560" t="s">
        <v>1671</v>
      </c>
      <c r="E560" s="138" t="s">
        <v>11120</v>
      </c>
      <c r="F560">
        <v>50</v>
      </c>
      <c r="G560" t="s">
        <v>182</v>
      </c>
      <c r="H560" t="s">
        <v>1326</v>
      </c>
      <c r="I560">
        <v>100</v>
      </c>
      <c r="J560">
        <v>25</v>
      </c>
      <c r="K560">
        <v>10</v>
      </c>
      <c r="L560" s="138" t="s">
        <v>11075</v>
      </c>
      <c r="M560">
        <v>0</v>
      </c>
      <c r="N560" t="s">
        <v>2136</v>
      </c>
      <c r="O560" t="s">
        <v>3095</v>
      </c>
      <c r="P560" t="str">
        <f t="shared" si="19"/>
        <v>"The user hits the target with its tail. It may also poison the target. Critical hits land more easily."</v>
      </c>
      <c r="Q560" t="str">
        <f t="shared" si="18"/>
        <v>559,POISONTAIL,Poison Tail,005,50,POISON,Physical,100,25,10,00,0,abefh,"The user hits the target with its tail. It may also poison the target. Critical hits land more easily."</v>
      </c>
    </row>
    <row r="561" spans="1:17" x14ac:dyDescent="0.2">
      <c r="A561">
        <v>560</v>
      </c>
      <c r="C561" t="s">
        <v>3084</v>
      </c>
      <c r="D561" t="s">
        <v>1769</v>
      </c>
      <c r="E561" s="138" t="s">
        <v>11120</v>
      </c>
      <c r="F561">
        <v>70</v>
      </c>
      <c r="G561" t="s">
        <v>182</v>
      </c>
      <c r="H561" t="s">
        <v>1326</v>
      </c>
      <c r="I561">
        <v>100</v>
      </c>
      <c r="J561">
        <v>20</v>
      </c>
      <c r="K561">
        <v>10</v>
      </c>
      <c r="L561" s="138" t="s">
        <v>11075</v>
      </c>
      <c r="M561">
        <v>0</v>
      </c>
      <c r="N561" t="s">
        <v>2136</v>
      </c>
      <c r="O561" t="s">
        <v>3085</v>
      </c>
      <c r="P561" t="str">
        <f t="shared" si="19"/>
        <v>"A slashing attack with a poisonous blade that may also poison the foe. Critical hits land more easily."</v>
      </c>
      <c r="Q561" t="str">
        <f t="shared" ref="Q561:Q624" si="20">+A561&amp;","&amp;C561&amp;","&amp;D561&amp;","&amp;E561&amp;","&amp;F561&amp;","&amp;G561&amp;","&amp;H561&amp;","&amp;I561&amp;","&amp;J561&amp;","&amp;K561&amp;","&amp;L561&amp;","&amp;M561&amp;","&amp;N561&amp;","&amp;P561</f>
        <v>560,CROSSPOISON,Cross Poison,005,70,POISON,Physical,100,20,10,00,0,abefh,"A slashing attack with a poisonous blade that may also poison the foe. Critical hits land more easily."</v>
      </c>
    </row>
    <row r="562" spans="1:17" x14ac:dyDescent="0.2">
      <c r="A562">
        <v>561</v>
      </c>
      <c r="C562" t="s">
        <v>3082</v>
      </c>
      <c r="D562" t="s">
        <v>1727</v>
      </c>
      <c r="E562" s="138" t="s">
        <v>11120</v>
      </c>
      <c r="F562">
        <v>90</v>
      </c>
      <c r="G562" t="s">
        <v>182</v>
      </c>
      <c r="H562" t="s">
        <v>1326</v>
      </c>
      <c r="I562">
        <v>100</v>
      </c>
      <c r="J562">
        <v>15</v>
      </c>
      <c r="K562">
        <v>30</v>
      </c>
      <c r="L562" s="138" t="s">
        <v>11075</v>
      </c>
      <c r="M562">
        <v>0</v>
      </c>
      <c r="N562" t="s">
        <v>2062</v>
      </c>
      <c r="O562" t="s">
        <v>3083</v>
      </c>
      <c r="P562" t="str">
        <f t="shared" si="19"/>
        <v>"The target is stabbed with a tentacle or arm seeped with poison. It may also poison the target."</v>
      </c>
      <c r="Q562" t="str">
        <f t="shared" si="20"/>
        <v>561,POISONJAB,Poison Jab,005,90,POISON,Physical,100,15,30,00,0,abef,"The target is stabbed with a tentacle or arm seeped with poison. It may also poison the target."</v>
      </c>
    </row>
    <row r="563" spans="1:17" x14ac:dyDescent="0.2">
      <c r="A563">
        <v>562</v>
      </c>
      <c r="C563" t="s">
        <v>3076</v>
      </c>
      <c r="D563" t="s">
        <v>1770</v>
      </c>
      <c r="E563" s="138" t="s">
        <v>11120</v>
      </c>
      <c r="F563">
        <v>120</v>
      </c>
      <c r="G563" t="s">
        <v>182</v>
      </c>
      <c r="H563" t="s">
        <v>1326</v>
      </c>
      <c r="I563">
        <v>80</v>
      </c>
      <c r="J563">
        <v>5</v>
      </c>
      <c r="K563">
        <v>30</v>
      </c>
      <c r="L563" s="138" t="s">
        <v>11075</v>
      </c>
      <c r="M563">
        <v>0</v>
      </c>
      <c r="N563" t="s">
        <v>2073</v>
      </c>
      <c r="O563" t="s">
        <v>3077</v>
      </c>
      <c r="P563" t="str">
        <f t="shared" si="19"/>
        <v>"The user shoots filthy garbage at the target to attack. It may also poison the target."</v>
      </c>
      <c r="Q563" t="str">
        <f t="shared" si="20"/>
        <v>562,GUNKSHOT,Gunk Shot,005,120,POISON,Physical,80,5,30,00,0,bef,"The user shoots filthy garbage at the target to attack. It may also poison the target."</v>
      </c>
    </row>
    <row r="564" spans="1:17" x14ac:dyDescent="0.2">
      <c r="A564">
        <v>563</v>
      </c>
      <c r="C564" t="s">
        <v>3100</v>
      </c>
      <c r="D564" t="s">
        <v>1455</v>
      </c>
      <c r="E564" s="138" t="s">
        <v>11120</v>
      </c>
      <c r="F564">
        <v>30</v>
      </c>
      <c r="G564" t="s">
        <v>182</v>
      </c>
      <c r="H564" t="s">
        <v>1340</v>
      </c>
      <c r="I564">
        <v>70</v>
      </c>
      <c r="J564">
        <v>20</v>
      </c>
      <c r="K564">
        <v>40</v>
      </c>
      <c r="L564" s="138" t="s">
        <v>11075</v>
      </c>
      <c r="M564">
        <v>0</v>
      </c>
      <c r="N564" t="s">
        <v>2073</v>
      </c>
      <c r="O564" t="s">
        <v>3101</v>
      </c>
      <c r="P564" t="str">
        <f t="shared" si="19"/>
        <v>"The target is attacked with a discharge of filthy gases. It may also poison the target."</v>
      </c>
      <c r="Q564" t="str">
        <f t="shared" si="20"/>
        <v>563,SMOG,Smog,005,30,POISON,Special,70,20,40,00,0,bef,"The target is attacked with a discharge of filthy gases. It may also poison the target."</v>
      </c>
    </row>
    <row r="565" spans="1:17" x14ac:dyDescent="0.2">
      <c r="A565">
        <v>564</v>
      </c>
      <c r="C565" t="s">
        <v>3096</v>
      </c>
      <c r="D565" t="s">
        <v>1381</v>
      </c>
      <c r="E565" s="138" t="s">
        <v>11093</v>
      </c>
      <c r="F565">
        <v>40</v>
      </c>
      <c r="G565" t="s">
        <v>182</v>
      </c>
      <c r="H565" t="s">
        <v>1340</v>
      </c>
      <c r="I565">
        <v>100</v>
      </c>
      <c r="J565">
        <v>30</v>
      </c>
      <c r="K565">
        <v>10</v>
      </c>
      <c r="L565" s="138" t="s">
        <v>11078</v>
      </c>
      <c r="M565">
        <v>0</v>
      </c>
      <c r="N565" t="s">
        <v>2073</v>
      </c>
      <c r="O565" t="s">
        <v>3097</v>
      </c>
      <c r="P565" t="str">
        <f t="shared" si="19"/>
        <v>"The foe is attacked with a spray of harsh acid. It may also lower the target's Sp. Def stat."</v>
      </c>
      <c r="Q565" t="str">
        <f t="shared" si="20"/>
        <v>564,ACID,Acid,046,40,POISON,Special,100,30,10,04,0,bef,"The foe is attacked with a spray of harsh acid. It may also lower the target's Sp. Def stat."</v>
      </c>
    </row>
    <row r="566" spans="1:17" x14ac:dyDescent="0.2">
      <c r="A566">
        <v>565</v>
      </c>
      <c r="C566" t="s">
        <v>3098</v>
      </c>
      <c r="D566" t="s">
        <v>1820</v>
      </c>
      <c r="E566" s="138" t="s">
        <v>2175</v>
      </c>
      <c r="F566">
        <v>40</v>
      </c>
      <c r="G566" t="s">
        <v>182</v>
      </c>
      <c r="H566" t="s">
        <v>1340</v>
      </c>
      <c r="I566">
        <v>100</v>
      </c>
      <c r="J566">
        <v>20</v>
      </c>
      <c r="K566">
        <v>100</v>
      </c>
      <c r="L566" s="138" t="s">
        <v>11075</v>
      </c>
      <c r="M566">
        <v>0</v>
      </c>
      <c r="N566" t="s">
        <v>2241</v>
      </c>
      <c r="O566" t="s">
        <v>3099</v>
      </c>
      <c r="P566" t="str">
        <f t="shared" si="19"/>
        <v>"The user spits fluid that works to melt the target. This harshly reduces the target's Sp. Def stat."</v>
      </c>
      <c r="Q566" t="str">
        <f t="shared" si="20"/>
        <v>565,ACIDSPRAY,Acid Spray,04F,40,POISON,Special,100,20,100,00,0,befn,"The user spits fluid that works to melt the target. This harshly reduces the target's Sp. Def stat."</v>
      </c>
    </row>
    <row r="567" spans="1:17" x14ac:dyDescent="0.2">
      <c r="A567">
        <v>566</v>
      </c>
      <c r="C567" t="s">
        <v>3090</v>
      </c>
      <c r="D567" t="s">
        <v>1828</v>
      </c>
      <c r="E567" s="138" t="s">
        <v>11123</v>
      </c>
      <c r="F567">
        <v>50</v>
      </c>
      <c r="G567" t="s">
        <v>182</v>
      </c>
      <c r="H567" t="s">
        <v>1340</v>
      </c>
      <c r="I567">
        <v>0</v>
      </c>
      <c r="J567">
        <v>15</v>
      </c>
      <c r="K567">
        <v>0</v>
      </c>
      <c r="L567" s="138" t="s">
        <v>11075</v>
      </c>
      <c r="M567">
        <v>0</v>
      </c>
      <c r="N567" t="s">
        <v>2073</v>
      </c>
      <c r="O567" t="s">
        <v>3091</v>
      </c>
      <c r="P567" t="str">
        <f t="shared" si="19"/>
        <v>"The user attacks by throwing a clump of special mud. All status changes are returned to normal."</v>
      </c>
      <c r="Q567" t="str">
        <f t="shared" si="20"/>
        <v>566,CLEARSMOG,Clear Smog,050,50,POISON,Special,0,15,0,00,0,bef,"The user attacks by throwing a clump of special mud. All status changes are returned to normal."</v>
      </c>
    </row>
    <row r="568" spans="1:17" x14ac:dyDescent="0.2">
      <c r="A568">
        <v>567</v>
      </c>
      <c r="C568" t="s">
        <v>3086</v>
      </c>
      <c r="D568" t="s">
        <v>1456</v>
      </c>
      <c r="E568" s="138" t="s">
        <v>11120</v>
      </c>
      <c r="F568">
        <v>65</v>
      </c>
      <c r="G568" t="s">
        <v>182</v>
      </c>
      <c r="H568" t="s">
        <v>1340</v>
      </c>
      <c r="I568">
        <v>100</v>
      </c>
      <c r="J568">
        <v>20</v>
      </c>
      <c r="K568">
        <v>30</v>
      </c>
      <c r="L568" s="138" t="s">
        <v>11075</v>
      </c>
      <c r="M568">
        <v>0</v>
      </c>
      <c r="N568" t="s">
        <v>2073</v>
      </c>
      <c r="O568" t="s">
        <v>3081</v>
      </c>
      <c r="P568" t="str">
        <f t="shared" si="19"/>
        <v>"Unsanitary sludge is hurled at the target. It may also poison the target."</v>
      </c>
      <c r="Q568" t="str">
        <f t="shared" si="20"/>
        <v>567,SLUDGE,Sludge,005,65,POISON,Special,100,20,30,00,0,bef,"Unsanitary sludge is hurled at the target. It may also poison the target."</v>
      </c>
    </row>
    <row r="569" spans="1:17" x14ac:dyDescent="0.2">
      <c r="A569">
        <v>568</v>
      </c>
      <c r="C569" t="s">
        <v>3087</v>
      </c>
      <c r="D569" t="s">
        <v>1803</v>
      </c>
      <c r="E569" s="138" t="s">
        <v>3088</v>
      </c>
      <c r="F569">
        <v>65</v>
      </c>
      <c r="G569" t="s">
        <v>182</v>
      </c>
      <c r="H569" t="s">
        <v>1340</v>
      </c>
      <c r="I569">
        <v>100</v>
      </c>
      <c r="J569">
        <v>10</v>
      </c>
      <c r="K569">
        <v>0</v>
      </c>
      <c r="L569" s="138" t="s">
        <v>11075</v>
      </c>
      <c r="M569">
        <v>0</v>
      </c>
      <c r="N569" t="s">
        <v>2073</v>
      </c>
      <c r="O569" t="s">
        <v>3089</v>
      </c>
      <c r="P569" t="str">
        <f t="shared" si="19"/>
        <v>"The user drenches the foe in a special poisonous liquid. Its power doubles if the target is poisoned."</v>
      </c>
      <c r="Q569" t="str">
        <f t="shared" si="20"/>
        <v>568,VENOSHOCK,Venoshock,07B,65,POISON,Special,100,10,0,00,0,bef,"The user drenches the foe in a special poisonous liquid. Its power doubles if the target is poisoned."</v>
      </c>
    </row>
    <row r="570" spans="1:17" x14ac:dyDescent="0.2">
      <c r="A570">
        <v>569</v>
      </c>
      <c r="C570" t="s">
        <v>3080</v>
      </c>
      <c r="D570" t="s">
        <v>1518</v>
      </c>
      <c r="E570" s="138" t="s">
        <v>11120</v>
      </c>
      <c r="F570">
        <v>90</v>
      </c>
      <c r="G570" t="s">
        <v>182</v>
      </c>
      <c r="H570" t="s">
        <v>1340</v>
      </c>
      <c r="I570">
        <v>100</v>
      </c>
      <c r="J570">
        <v>15</v>
      </c>
      <c r="K570">
        <v>30</v>
      </c>
      <c r="L570" s="138" t="s">
        <v>11075</v>
      </c>
      <c r="M570">
        <v>0</v>
      </c>
      <c r="N570" t="s">
        <v>2241</v>
      </c>
      <c r="O570" t="s">
        <v>3081</v>
      </c>
      <c r="P570" t="str">
        <f t="shared" si="19"/>
        <v>"Unsanitary sludge is hurled at the target. It may also poison the target."</v>
      </c>
      <c r="Q570" t="str">
        <f t="shared" si="20"/>
        <v>569,SLUDGEBOMB,Sludge Bomb,005,90,POISON,Special,100,15,30,00,0,befn,"Unsanitary sludge is hurled at the target. It may also poison the target."</v>
      </c>
    </row>
    <row r="571" spans="1:17" x14ac:dyDescent="0.2">
      <c r="A571">
        <v>570</v>
      </c>
      <c r="C571" t="s">
        <v>3078</v>
      </c>
      <c r="D571" t="s">
        <v>1811</v>
      </c>
      <c r="E571" s="138" t="s">
        <v>11120</v>
      </c>
      <c r="F571">
        <v>95</v>
      </c>
      <c r="G571" t="s">
        <v>182</v>
      </c>
      <c r="H571" t="s">
        <v>1340</v>
      </c>
      <c r="I571">
        <v>100</v>
      </c>
      <c r="J571">
        <v>10</v>
      </c>
      <c r="K571">
        <v>10</v>
      </c>
      <c r="L571" s="138" t="s">
        <v>11087</v>
      </c>
      <c r="M571">
        <v>0</v>
      </c>
      <c r="N571" t="s">
        <v>2073</v>
      </c>
      <c r="O571" t="s">
        <v>3079</v>
      </c>
      <c r="P571" t="str">
        <f t="shared" si="19"/>
        <v>"It swamps the area around the user with a giant sludge wave. It may also poison those hit."</v>
      </c>
      <c r="Q571" t="str">
        <f t="shared" si="20"/>
        <v>570,SLUDGEWAVE,Sludge Wave,005,95,POISON,Special,100,10,10,08,0,bef,"It swamps the area around the user with a giant sludge wave. It may also poison those hit."</v>
      </c>
    </row>
    <row r="572" spans="1:17" x14ac:dyDescent="0.2">
      <c r="A572">
        <v>571</v>
      </c>
      <c r="C572" t="s">
        <v>3370</v>
      </c>
      <c r="D572" t="s">
        <v>1891</v>
      </c>
      <c r="E572" s="138" t="s">
        <v>8919</v>
      </c>
      <c r="F572">
        <v>120</v>
      </c>
      <c r="G572" t="s">
        <v>182</v>
      </c>
      <c r="H572" t="s">
        <v>1340</v>
      </c>
      <c r="I572">
        <v>90</v>
      </c>
      <c r="J572">
        <v>10</v>
      </c>
      <c r="K572">
        <v>0</v>
      </c>
      <c r="L572" s="138" t="s">
        <v>11075</v>
      </c>
      <c r="M572">
        <v>0</v>
      </c>
      <c r="N572" t="s">
        <v>2164</v>
      </c>
      <c r="O572" t="s">
        <v>3371</v>
      </c>
      <c r="P572" t="str">
        <f t="shared" si="19"/>
        <v>"The user lets out a damaging belch on the target. The user must eat a Berry to use this move."</v>
      </c>
      <c r="Q572" t="str">
        <f t="shared" si="20"/>
        <v>571,BELCH,Belch,158,120,POISON,Special,90,10,0,00,0,be,"The user lets out a damaging belch on the target. The user must eat a Berry to use this move."</v>
      </c>
    </row>
    <row r="573" spans="1:17" x14ac:dyDescent="0.2">
      <c r="A573">
        <v>572</v>
      </c>
      <c r="C573" t="s">
        <v>3104</v>
      </c>
      <c r="D573" t="s">
        <v>1483</v>
      </c>
      <c r="E573" s="138" t="s">
        <v>3105</v>
      </c>
      <c r="F573">
        <v>0</v>
      </c>
      <c r="G573" t="s">
        <v>182</v>
      </c>
      <c r="H573" t="s">
        <v>1342</v>
      </c>
      <c r="I573">
        <v>0</v>
      </c>
      <c r="J573">
        <v>20</v>
      </c>
      <c r="K573">
        <v>0</v>
      </c>
      <c r="L573" s="138" t="s">
        <v>8771</v>
      </c>
      <c r="M573">
        <v>0</v>
      </c>
      <c r="N573" t="s">
        <v>2102</v>
      </c>
      <c r="O573" t="s">
        <v>3106</v>
      </c>
      <c r="P573" t="str">
        <f t="shared" si="19"/>
        <v>"The user alters its cellular structure to liquefy itself, sharply raising its Defense stat."</v>
      </c>
      <c r="Q573" t="str">
        <f t="shared" si="20"/>
        <v>572,ACIDARMOR,Acid Armor,02F,0,POISON,Status,0,20,0,10,0,d,"The user alters its cellular structure to liquefy itself, sharply raising its Defense stat."</v>
      </c>
    </row>
    <row r="574" spans="1:17" x14ac:dyDescent="0.2">
      <c r="A574">
        <v>573</v>
      </c>
      <c r="C574" t="s">
        <v>3107</v>
      </c>
      <c r="D574" t="s">
        <v>1818</v>
      </c>
      <c r="E574" s="138" t="s">
        <v>11122</v>
      </c>
      <c r="F574">
        <v>0</v>
      </c>
      <c r="G574" t="s">
        <v>182</v>
      </c>
      <c r="H574" t="s">
        <v>1342</v>
      </c>
      <c r="I574">
        <v>0</v>
      </c>
      <c r="J574">
        <v>20</v>
      </c>
      <c r="K574">
        <v>0</v>
      </c>
      <c r="L574" s="138" t="s">
        <v>8771</v>
      </c>
      <c r="M574">
        <v>0</v>
      </c>
      <c r="N574" t="s">
        <v>2102</v>
      </c>
      <c r="O574" t="s">
        <v>3108</v>
      </c>
      <c r="P574" t="str">
        <f t="shared" si="19"/>
        <v>"The user coils up and concentrates. This raises its Attack and Defense stats as well as its accuracy."</v>
      </c>
      <c r="Q574" t="str">
        <f t="shared" si="20"/>
        <v>573,COIL,Coil,025,0,POISON,Status,0,20,0,10,0,d,"The user coils up and concentrates. This raises its Attack and Defense stats as well as its accuracy."</v>
      </c>
    </row>
    <row r="575" spans="1:17" x14ac:dyDescent="0.2">
      <c r="A575">
        <v>574</v>
      </c>
      <c r="C575" t="s">
        <v>3109</v>
      </c>
      <c r="D575" t="s">
        <v>1709</v>
      </c>
      <c r="E575" s="138" t="s">
        <v>11121</v>
      </c>
      <c r="F575">
        <v>0</v>
      </c>
      <c r="G575" t="s">
        <v>182</v>
      </c>
      <c r="H575" t="s">
        <v>1342</v>
      </c>
      <c r="I575">
        <v>100</v>
      </c>
      <c r="J575">
        <v>10</v>
      </c>
      <c r="K575">
        <v>0</v>
      </c>
      <c r="L575" s="138" t="s">
        <v>11075</v>
      </c>
      <c r="M575">
        <v>0</v>
      </c>
      <c r="N575" t="s">
        <v>2115</v>
      </c>
      <c r="O575" t="s">
        <v>3110</v>
      </c>
      <c r="P575" t="str">
        <f t="shared" si="19"/>
        <v>"The user hurls up its stomach acids on the foe. The fluid negates the effect of the target's Ability."</v>
      </c>
      <c r="Q575" t="str">
        <f t="shared" si="20"/>
        <v>574,GASTROACID,Gastro Acid,068,0,POISON,Status,100,10,0,00,0,bce,"The user hurls up its stomach acids on the foe. The fluid negates the effect of the target's Ability."</v>
      </c>
    </row>
    <row r="576" spans="1:17" x14ac:dyDescent="0.2">
      <c r="A576">
        <v>575</v>
      </c>
      <c r="C576" t="s">
        <v>3111</v>
      </c>
      <c r="D576" t="s">
        <v>1471</v>
      </c>
      <c r="E576" s="138" t="s">
        <v>11120</v>
      </c>
      <c r="F576">
        <v>0</v>
      </c>
      <c r="G576" t="s">
        <v>182</v>
      </c>
      <c r="H576" t="s">
        <v>1342</v>
      </c>
      <c r="I576">
        <v>90</v>
      </c>
      <c r="J576">
        <v>40</v>
      </c>
      <c r="K576">
        <v>0</v>
      </c>
      <c r="L576" s="138" t="s">
        <v>11078</v>
      </c>
      <c r="M576">
        <v>0</v>
      </c>
      <c r="N576" t="s">
        <v>2115</v>
      </c>
      <c r="O576" t="s">
        <v>3112</v>
      </c>
      <c r="P576" t="str">
        <f t="shared" si="19"/>
        <v>"A cloud of poison gas is sprayed in the face of opposing Pokémon. It may poison those hit."</v>
      </c>
      <c r="Q576" t="str">
        <f t="shared" si="20"/>
        <v>575,POISONGAS,Poison Gas,005,0,POISON,Status,90,40,0,04,0,bce,"A cloud of poison gas is sprayed in the face of opposing Pokémon. It may poison those hit."</v>
      </c>
    </row>
    <row r="577" spans="1:17" x14ac:dyDescent="0.2">
      <c r="A577">
        <v>576</v>
      </c>
      <c r="C577" t="s">
        <v>3113</v>
      </c>
      <c r="D577" t="s">
        <v>1408</v>
      </c>
      <c r="E577" s="138" t="s">
        <v>11120</v>
      </c>
      <c r="F577">
        <v>0</v>
      </c>
      <c r="G577" t="s">
        <v>182</v>
      </c>
      <c r="H577" t="s">
        <v>1342</v>
      </c>
      <c r="I577">
        <v>75</v>
      </c>
      <c r="J577">
        <v>35</v>
      </c>
      <c r="K577">
        <v>0</v>
      </c>
      <c r="L577" s="138" t="s">
        <v>11075</v>
      </c>
      <c r="M577">
        <v>0</v>
      </c>
      <c r="N577" t="s">
        <v>2585</v>
      </c>
      <c r="O577" t="s">
        <v>3114</v>
      </c>
      <c r="P577" t="str">
        <f t="shared" si="19"/>
        <v>"The user scatters a cloud of poisonous dust on the target. It may poison the target."</v>
      </c>
      <c r="Q577" t="str">
        <f t="shared" si="20"/>
        <v>576,POISONPOWDER,Poison Powder,005,0,POISON,Status,75,35,0,00,0,bcel,"The user scatters a cloud of poisonous dust on the target. It may poison the target."</v>
      </c>
    </row>
    <row r="578" spans="1:17" x14ac:dyDescent="0.2">
      <c r="A578">
        <v>577</v>
      </c>
      <c r="C578" t="s">
        <v>3115</v>
      </c>
      <c r="D578" t="s">
        <v>1425</v>
      </c>
      <c r="E578" s="138" t="s">
        <v>11119</v>
      </c>
      <c r="F578">
        <v>0</v>
      </c>
      <c r="G578" t="s">
        <v>182</v>
      </c>
      <c r="H578" t="s">
        <v>1342</v>
      </c>
      <c r="I578">
        <v>90</v>
      </c>
      <c r="J578">
        <v>10</v>
      </c>
      <c r="K578">
        <v>0</v>
      </c>
      <c r="L578" s="138" t="s">
        <v>11075</v>
      </c>
      <c r="M578">
        <v>0</v>
      </c>
      <c r="N578" t="s">
        <v>2115</v>
      </c>
      <c r="O578" t="s">
        <v>3116</v>
      </c>
      <c r="P578" t="str">
        <f t="shared" si="19"/>
        <v>"A move that leaves the target badly poisoned. Its poison damage worsens every turn."</v>
      </c>
      <c r="Q578" t="str">
        <f t="shared" si="20"/>
        <v>577,TOXIC,Toxic,006,0,POISON,Status,90,10,0,00,0,bce,"A move that leaves the target badly poisoned. Its poison damage worsens every turn."</v>
      </c>
    </row>
    <row r="579" spans="1:17" x14ac:dyDescent="0.2">
      <c r="A579">
        <v>578</v>
      </c>
      <c r="C579" t="s">
        <v>3117</v>
      </c>
      <c r="D579" t="s">
        <v>1719</v>
      </c>
      <c r="E579" s="138" t="s">
        <v>8865</v>
      </c>
      <c r="F579">
        <v>0</v>
      </c>
      <c r="G579" t="s">
        <v>182</v>
      </c>
      <c r="H579" t="s">
        <v>1342</v>
      </c>
      <c r="I579">
        <v>0</v>
      </c>
      <c r="J579">
        <v>20</v>
      </c>
      <c r="K579">
        <v>0</v>
      </c>
      <c r="L579" s="138" t="s">
        <v>8841</v>
      </c>
      <c r="M579">
        <v>0</v>
      </c>
      <c r="N579" t="s">
        <v>2643</v>
      </c>
      <c r="O579" t="s">
        <v>3118</v>
      </c>
      <c r="P579" t="str">
        <f t="shared" si="19"/>
        <v>"The user lays a trap of poison spikes at the foe's feet. They poison foes that switch into battle."</v>
      </c>
      <c r="Q579" t="str">
        <f t="shared" si="20"/>
        <v>578,TOXICSPIKES,Toxic Spikes,104,0,POISON,Status,0,20,0,80,0,c,"The user lays a trap of poison spikes at the foe's feet. They poison foes that switch into battle."</v>
      </c>
    </row>
    <row r="580" spans="1:17" x14ac:dyDescent="0.2">
      <c r="A580">
        <v>579</v>
      </c>
      <c r="C580" t="s">
        <v>3481</v>
      </c>
      <c r="D580" t="s">
        <v>1927</v>
      </c>
      <c r="E580" s="138" t="s">
        <v>8901</v>
      </c>
      <c r="F580">
        <v>0</v>
      </c>
      <c r="G580" t="s">
        <v>182</v>
      </c>
      <c r="H580" t="s">
        <v>1342</v>
      </c>
      <c r="I580">
        <v>100</v>
      </c>
      <c r="J580">
        <v>20</v>
      </c>
      <c r="K580">
        <v>0</v>
      </c>
      <c r="L580" s="138" t="s">
        <v>11075</v>
      </c>
      <c r="M580">
        <v>0</v>
      </c>
      <c r="N580" t="s">
        <v>3180</v>
      </c>
      <c r="O580" t="s">
        <v>3482</v>
      </c>
      <c r="P580" t="str">
        <f t="shared" si="19"/>
        <v>"Opposing Pokémon are drenched in an odd poisonous liquid. This lowers the Attack, Sp. Atk, and Speed stats of a poisoned target."</v>
      </c>
      <c r="Q580" t="str">
        <f t="shared" si="20"/>
        <v>579,VENOMDRENCH,Venom Drench,140,0,POISON,Status,100,20,0,00,0,bc,"Opposing Pokémon are drenched in an odd poisonous liquid. This lowers the Attack, Sp. Atk, and Speed stats of a poisoned target."</v>
      </c>
    </row>
    <row r="581" spans="1:17" x14ac:dyDescent="0.2">
      <c r="A581">
        <v>580</v>
      </c>
      <c r="C581" t="s">
        <v>3579</v>
      </c>
      <c r="D581" t="s">
        <v>1976</v>
      </c>
      <c r="E581" s="138" t="s">
        <v>3580</v>
      </c>
      <c r="F581">
        <v>0</v>
      </c>
      <c r="G581" t="s">
        <v>182</v>
      </c>
      <c r="H581" t="s">
        <v>1342</v>
      </c>
      <c r="I581">
        <v>0</v>
      </c>
      <c r="J581">
        <v>20</v>
      </c>
      <c r="K581">
        <v>0</v>
      </c>
      <c r="L581" s="138" t="s">
        <v>11075</v>
      </c>
      <c r="M581">
        <v>0</v>
      </c>
      <c r="N581" t="s">
        <v>3180</v>
      </c>
      <c r="O581" t="s">
        <v>3581</v>
      </c>
      <c r="P581" t="str">
        <f t="shared" si="19"/>
        <v>"The user heals the target's status condition. If it succeeds, it also restores it's own HP."</v>
      </c>
      <c r="Q581" t="str">
        <f t="shared" si="20"/>
        <v>580,PURIFY,Purify,CF3,0,POISON,Status,0,20,0,00,0,bc,"The user heals the target's status condition. If it succeeds, it also restores it's own HP."</v>
      </c>
    </row>
    <row r="582" spans="1:17" x14ac:dyDescent="0.2">
      <c r="A582">
        <v>581</v>
      </c>
      <c r="C582" t="s">
        <v>3624</v>
      </c>
      <c r="D582" t="s">
        <v>1963</v>
      </c>
      <c r="E582" s="138" t="s">
        <v>3625</v>
      </c>
      <c r="F582">
        <v>0</v>
      </c>
      <c r="G582" t="s">
        <v>182</v>
      </c>
      <c r="H582" t="s">
        <v>1342</v>
      </c>
      <c r="I582">
        <v>100</v>
      </c>
      <c r="J582">
        <v>20</v>
      </c>
      <c r="K582">
        <v>0</v>
      </c>
      <c r="L582" s="138" t="s">
        <v>11075</v>
      </c>
      <c r="M582">
        <v>0</v>
      </c>
      <c r="N582" t="s">
        <v>2115</v>
      </c>
      <c r="O582" t="s">
        <v>3626</v>
      </c>
      <c r="P582" t="str">
        <f t="shared" si="19"/>
        <v>"The user shoots poisonous threads to poison the target and lower the target's Speed."</v>
      </c>
      <c r="Q582" t="str">
        <f t="shared" si="20"/>
        <v>581,TOXICTHREAD,Toxic Thread,CF16,0,POISON,Status,100,20,0,00,0,bce,"The user shoots poisonous threads to poison the target and lower the target's Speed."</v>
      </c>
    </row>
    <row r="583" spans="1:17" x14ac:dyDescent="0.2">
      <c r="A583">
        <v>582</v>
      </c>
      <c r="C583" t="s">
        <v>3631</v>
      </c>
      <c r="D583" t="s">
        <v>1952</v>
      </c>
      <c r="E583" s="138" t="s">
        <v>9577</v>
      </c>
      <c r="F583">
        <v>0</v>
      </c>
      <c r="G583" t="s">
        <v>182</v>
      </c>
      <c r="H583" t="s">
        <v>1342</v>
      </c>
      <c r="I583">
        <v>0</v>
      </c>
      <c r="J583">
        <v>10</v>
      </c>
      <c r="K583">
        <v>0</v>
      </c>
      <c r="L583" s="138" t="s">
        <v>8771</v>
      </c>
      <c r="M583">
        <v>4</v>
      </c>
      <c r="O583" t="s">
        <v>3632</v>
      </c>
      <c r="P583" t="str">
        <f t="shared" si="19"/>
        <v>"In addition to protecting the user from attacks, this move also poisons any attacker that makes contact."</v>
      </c>
      <c r="Q583" t="str">
        <f t="shared" si="20"/>
        <v>582,BANEFULBUNKER,Baneful Bunker,0,0,POISON,Status,0,10,0,10,4,,"In addition to protecting the user from attacks, this move also poisons any attacker that makes contact."</v>
      </c>
    </row>
    <row r="584" spans="1:17" x14ac:dyDescent="0.2">
      <c r="A584">
        <v>583</v>
      </c>
      <c r="C584" t="s">
        <v>3144</v>
      </c>
      <c r="D584" t="s">
        <v>1860</v>
      </c>
      <c r="E584" s="138" t="s">
        <v>2130</v>
      </c>
      <c r="F584">
        <v>60</v>
      </c>
      <c r="G584" t="s">
        <v>185</v>
      </c>
      <c r="H584" t="s">
        <v>1326</v>
      </c>
      <c r="I584">
        <v>100</v>
      </c>
      <c r="J584">
        <v>25</v>
      </c>
      <c r="K584">
        <v>30</v>
      </c>
      <c r="L584" s="138" t="s">
        <v>11075</v>
      </c>
      <c r="M584">
        <v>0</v>
      </c>
      <c r="N584" t="s">
        <v>2079</v>
      </c>
      <c r="O584" t="s">
        <v>3145</v>
      </c>
      <c r="P584" t="str">
        <f t="shared" si="19"/>
        <v>"The user unleashes a vicious blow after its cute act makes the foe less wary. It may also cause flinching."</v>
      </c>
      <c r="Q584" t="str">
        <f t="shared" si="20"/>
        <v>583,HEARTSTAMP,Heart Stamp,00F,60,PSYCHIC,Physical,100,25,30,00,0,abe,"The user unleashes a vicious blow after its cute act makes the foe less wary. It may also cause flinching."</v>
      </c>
    </row>
    <row r="585" spans="1:17" x14ac:dyDescent="0.2">
      <c r="A585">
        <v>584</v>
      </c>
      <c r="C585" t="s">
        <v>3138</v>
      </c>
      <c r="D585" t="s">
        <v>1756</v>
      </c>
      <c r="E585" s="138" t="s">
        <v>11077</v>
      </c>
      <c r="F585">
        <v>70</v>
      </c>
      <c r="G585" t="s">
        <v>185</v>
      </c>
      <c r="H585" t="s">
        <v>1326</v>
      </c>
      <c r="I585">
        <v>100</v>
      </c>
      <c r="J585">
        <v>20</v>
      </c>
      <c r="K585">
        <v>0</v>
      </c>
      <c r="L585" s="138" t="s">
        <v>11075</v>
      </c>
      <c r="M585">
        <v>0</v>
      </c>
      <c r="N585" t="s">
        <v>2065</v>
      </c>
      <c r="O585" t="s">
        <v>3139</v>
      </c>
      <c r="P585" t="str">
        <f t="shared" si="19"/>
        <v>"The user tears at the target with blades formed by psychic power. Critical hits land more easily."</v>
      </c>
      <c r="Q585" t="str">
        <f t="shared" si="20"/>
        <v>584,PSYCHOCUT,Psycho Cut,000,70,PSYCHIC,Physical,100,20,0,00,0,befh,"The user tears at the target with blades formed by psychic power. Critical hits land more easily."</v>
      </c>
    </row>
    <row r="586" spans="1:17" x14ac:dyDescent="0.2">
      <c r="A586">
        <v>585</v>
      </c>
      <c r="C586" t="s">
        <v>3575</v>
      </c>
      <c r="D586" t="s">
        <v>1988</v>
      </c>
      <c r="E586" s="138" t="s">
        <v>2313</v>
      </c>
      <c r="F586">
        <v>85</v>
      </c>
      <c r="G586" t="s">
        <v>185</v>
      </c>
      <c r="H586" t="s">
        <v>1326</v>
      </c>
      <c r="I586">
        <v>100</v>
      </c>
      <c r="J586">
        <v>10</v>
      </c>
      <c r="K586">
        <v>0</v>
      </c>
      <c r="L586" s="138" t="s">
        <v>11075</v>
      </c>
      <c r="M586">
        <v>0</v>
      </c>
      <c r="N586" t="s">
        <v>2062</v>
      </c>
      <c r="O586" t="s">
        <v>3576</v>
      </c>
      <c r="P586" t="str">
        <f t="shared" si="19"/>
        <v>"The user bites the target with its psychic capabilities. This destroys Light Screens and Reflect barriers."</v>
      </c>
      <c r="Q586" t="str">
        <f t="shared" si="20"/>
        <v>585,PSYCHICFANGS,Psychic Fangs,10A,85,PSYCHIC,Physical,100,10,0,00,0,abef,"The user bites the target with its psychic capabilities. This destroys Light Screens and Reflect barriers."</v>
      </c>
    </row>
    <row r="587" spans="1:17" x14ac:dyDescent="0.2">
      <c r="A587">
        <v>586</v>
      </c>
      <c r="C587" t="s">
        <v>3132</v>
      </c>
      <c r="D587" t="s">
        <v>1757</v>
      </c>
      <c r="E587" s="138" t="s">
        <v>2130</v>
      </c>
      <c r="F587">
        <v>90</v>
      </c>
      <c r="G587" t="s">
        <v>185</v>
      </c>
      <c r="H587" t="s">
        <v>1326</v>
      </c>
      <c r="I587">
        <v>100</v>
      </c>
      <c r="J587">
        <v>15</v>
      </c>
      <c r="K587">
        <v>20</v>
      </c>
      <c r="L587" s="138" t="s">
        <v>11075</v>
      </c>
      <c r="M587">
        <v>0</v>
      </c>
      <c r="N587" t="s">
        <v>2079</v>
      </c>
      <c r="O587" t="s">
        <v>3133</v>
      </c>
      <c r="P587" t="str">
        <f t="shared" si="19"/>
        <v>"The user focuses its willpower to its head and attacks the foe. It may also make the target flinch."</v>
      </c>
      <c r="Q587" t="str">
        <f t="shared" si="20"/>
        <v>586,ZENHEADBUTT,Zen Headbutt,00F,90,PSYCHIC,Physical,100,15,20,00,0,abe,"The user focuses its willpower to its head and attacks the foe. It may also make the target flinch."</v>
      </c>
    </row>
    <row r="588" spans="1:17" x14ac:dyDescent="0.2">
      <c r="A588">
        <v>587</v>
      </c>
      <c r="C588" t="s">
        <v>3148</v>
      </c>
      <c r="D588" t="s">
        <v>1572</v>
      </c>
      <c r="E588" s="138" t="s">
        <v>11117</v>
      </c>
      <c r="F588">
        <v>1</v>
      </c>
      <c r="G588" t="s">
        <v>185</v>
      </c>
      <c r="H588" t="s">
        <v>1340</v>
      </c>
      <c r="I588">
        <v>100</v>
      </c>
      <c r="J588">
        <v>20</v>
      </c>
      <c r="K588">
        <v>0</v>
      </c>
      <c r="L588" s="138" t="s">
        <v>11091</v>
      </c>
      <c r="M588">
        <v>-5</v>
      </c>
      <c r="N588" t="s">
        <v>2863</v>
      </c>
      <c r="O588" t="s">
        <v>3149</v>
      </c>
      <c r="P588" t="str">
        <f t="shared" si="19"/>
        <v>"A retaliation move that counters any special attack, inflicting double the damage taken."</v>
      </c>
      <c r="Q588" t="str">
        <f t="shared" si="20"/>
        <v>587,MIRRORCOAT,Mirror Coat,072,1,PSYCHIC,Special,100,20,0,01,-5,bf,"A retaliation move that counters any special attack, inflicting double the damage taken."</v>
      </c>
    </row>
    <row r="589" spans="1:17" x14ac:dyDescent="0.2">
      <c r="A589">
        <v>588</v>
      </c>
      <c r="C589" t="s">
        <v>3150</v>
      </c>
      <c r="D589" t="s">
        <v>1481</v>
      </c>
      <c r="E589" s="138" t="s">
        <v>3151</v>
      </c>
      <c r="F589">
        <v>1</v>
      </c>
      <c r="G589" t="s">
        <v>185</v>
      </c>
      <c r="H589" t="s">
        <v>1340</v>
      </c>
      <c r="I589">
        <v>100</v>
      </c>
      <c r="J589">
        <v>15</v>
      </c>
      <c r="K589">
        <v>0</v>
      </c>
      <c r="L589" s="138" t="s">
        <v>11075</v>
      </c>
      <c r="M589">
        <v>0</v>
      </c>
      <c r="N589" t="s">
        <v>2073</v>
      </c>
      <c r="O589" t="s">
        <v>3152</v>
      </c>
      <c r="P589" t="str">
        <f t="shared" si="19"/>
        <v>"The target is attacked with an odd psychic wave. The attack varies in intensity."</v>
      </c>
      <c r="Q589" t="str">
        <f t="shared" si="20"/>
        <v>588,PSYWAVE,Psywave,06F,1,PSYCHIC,Special,100,15,0,00,0,bef,"The target is attacked with an odd psychic wave. The attack varies in intensity."</v>
      </c>
    </row>
    <row r="590" spans="1:17" x14ac:dyDescent="0.2">
      <c r="A590">
        <v>589</v>
      </c>
      <c r="C590" t="s">
        <v>3153</v>
      </c>
      <c r="D590" t="s">
        <v>1829</v>
      </c>
      <c r="E590" s="138" t="s">
        <v>3154</v>
      </c>
      <c r="F590">
        <v>1</v>
      </c>
      <c r="G590" t="s">
        <v>185</v>
      </c>
      <c r="H590" t="s">
        <v>1340</v>
      </c>
      <c r="I590">
        <v>100</v>
      </c>
      <c r="J590">
        <v>10</v>
      </c>
      <c r="K590">
        <v>0</v>
      </c>
      <c r="L590" s="138" t="s">
        <v>11075</v>
      </c>
      <c r="M590">
        <v>0</v>
      </c>
      <c r="N590" t="s">
        <v>2073</v>
      </c>
      <c r="O590" t="s">
        <v>3155</v>
      </c>
      <c r="P590" t="str">
        <f t="shared" si="19"/>
        <v>"The user attacks with stored power. The more the user's stats are raised, the greater the damage."</v>
      </c>
      <c r="Q590" t="str">
        <f t="shared" si="20"/>
        <v>589,STOREDPOWER,Stored Power,08E,1,PSYCHIC,Special,100,10,0,00,0,bef,"The user attacks with stored power. The more the user's stats are raised, the greater the damage."</v>
      </c>
    </row>
    <row r="591" spans="1:17" x14ac:dyDescent="0.2">
      <c r="A591">
        <v>590</v>
      </c>
      <c r="C591" t="s">
        <v>3146</v>
      </c>
      <c r="D591" t="s">
        <v>1426</v>
      </c>
      <c r="E591" s="138" t="s">
        <v>11080</v>
      </c>
      <c r="F591">
        <v>50</v>
      </c>
      <c r="G591" t="s">
        <v>185</v>
      </c>
      <c r="H591" t="s">
        <v>1340</v>
      </c>
      <c r="I591">
        <v>100</v>
      </c>
      <c r="J591">
        <v>25</v>
      </c>
      <c r="K591">
        <v>10</v>
      </c>
      <c r="L591" s="138" t="s">
        <v>11075</v>
      </c>
      <c r="M591">
        <v>0</v>
      </c>
      <c r="N591" t="s">
        <v>2073</v>
      </c>
      <c r="O591" t="s">
        <v>3147</v>
      </c>
      <c r="P591" t="str">
        <f t="shared" si="19"/>
        <v>"The target is hit by a weak telekinetic force. It may also leave the target confused."</v>
      </c>
      <c r="Q591" t="str">
        <f t="shared" si="20"/>
        <v>590,CONFUSION,Confusion,013,50,PSYCHIC,Special,100,25,10,00,0,bef,"The target is hit by a weak telekinetic force. It may also leave the target confused."</v>
      </c>
    </row>
    <row r="592" spans="1:17" x14ac:dyDescent="0.2">
      <c r="A592">
        <v>591</v>
      </c>
      <c r="C592" t="s">
        <v>3142</v>
      </c>
      <c r="D592" t="s">
        <v>1390</v>
      </c>
      <c r="E592" s="138" t="s">
        <v>11080</v>
      </c>
      <c r="F592">
        <v>65</v>
      </c>
      <c r="G592" t="s">
        <v>185</v>
      </c>
      <c r="H592" t="s">
        <v>1340</v>
      </c>
      <c r="I592">
        <v>100</v>
      </c>
      <c r="J592">
        <v>20</v>
      </c>
      <c r="K592">
        <v>10</v>
      </c>
      <c r="L592" s="138" t="s">
        <v>11075</v>
      </c>
      <c r="M592">
        <v>0</v>
      </c>
      <c r="N592" t="s">
        <v>2073</v>
      </c>
      <c r="O592" t="s">
        <v>3143</v>
      </c>
      <c r="P592" t="str">
        <f t="shared" si="19"/>
        <v>"The target is attacked with a peculiar ray. It may also cause confusion."</v>
      </c>
      <c r="Q592" t="str">
        <f t="shared" si="20"/>
        <v>591,PSYBEAM,Psybeam,013,65,PSYCHIC,Special,100,20,10,00,0,bef,"The target is attacked with a peculiar ray. It may also cause confusion."</v>
      </c>
    </row>
    <row r="593" spans="1:17" x14ac:dyDescent="0.2">
      <c r="A593">
        <v>592</v>
      </c>
      <c r="C593" t="s">
        <v>3134</v>
      </c>
      <c r="D593" t="s">
        <v>1624</v>
      </c>
      <c r="E593" s="138" t="s">
        <v>11093</v>
      </c>
      <c r="F593">
        <v>70</v>
      </c>
      <c r="G593" t="s">
        <v>185</v>
      </c>
      <c r="H593" t="s">
        <v>1340</v>
      </c>
      <c r="I593">
        <v>100</v>
      </c>
      <c r="J593">
        <v>5</v>
      </c>
      <c r="K593">
        <v>50</v>
      </c>
      <c r="L593" s="138" t="s">
        <v>11075</v>
      </c>
      <c r="M593">
        <v>0</v>
      </c>
      <c r="N593" t="s">
        <v>2073</v>
      </c>
      <c r="O593" t="s">
        <v>3135</v>
      </c>
      <c r="P593" t="str">
        <f t="shared" si="19"/>
        <v>"The user lets loose a damaging burst of light. It may also reduce the target's Sp. Def stat."</v>
      </c>
      <c r="Q593" t="str">
        <f t="shared" si="20"/>
        <v>592,LUSTERPURGE,Luster Purge,046,70,PSYCHIC,Special,100,5,50,00,0,bef,"The user lets loose a damaging burst of light. It may also reduce the target's Sp. Def stat."</v>
      </c>
    </row>
    <row r="594" spans="1:17" x14ac:dyDescent="0.2">
      <c r="A594">
        <v>593</v>
      </c>
      <c r="C594" t="s">
        <v>3136</v>
      </c>
      <c r="D594" t="s">
        <v>1625</v>
      </c>
      <c r="E594" s="138" t="s">
        <v>11118</v>
      </c>
      <c r="F594">
        <v>70</v>
      </c>
      <c r="G594" t="s">
        <v>185</v>
      </c>
      <c r="H594" t="s">
        <v>1340</v>
      </c>
      <c r="I594">
        <v>100</v>
      </c>
      <c r="J594">
        <v>5</v>
      </c>
      <c r="K594">
        <v>50</v>
      </c>
      <c r="L594" s="138" t="s">
        <v>11075</v>
      </c>
      <c r="M594">
        <v>0</v>
      </c>
      <c r="N594" t="s">
        <v>2241</v>
      </c>
      <c r="O594" t="s">
        <v>3137</v>
      </c>
      <c r="P594" t="str">
        <f t="shared" si="19"/>
        <v>"A mistlike flurry of down envelops and damages the target. It may also lower the target's Sp. Atk."</v>
      </c>
      <c r="Q594" t="str">
        <f t="shared" si="20"/>
        <v>593,MISTBALL,Mist Ball,045,70,PSYCHIC,Special,100,5,50,00,0,befn,"A mistlike flurry of down envelops and damages the target. It may also lower the target's Sp. Atk."</v>
      </c>
    </row>
    <row r="595" spans="1:17" x14ac:dyDescent="0.2">
      <c r="A595">
        <v>594</v>
      </c>
      <c r="C595" t="s">
        <v>3131</v>
      </c>
      <c r="D595" t="s">
        <v>1802</v>
      </c>
      <c r="E595" s="138" t="s">
        <v>8883</v>
      </c>
      <c r="F595">
        <v>80</v>
      </c>
      <c r="G595" t="s">
        <v>185</v>
      </c>
      <c r="H595" t="s">
        <v>1340</v>
      </c>
      <c r="I595">
        <v>100</v>
      </c>
      <c r="J595">
        <v>10</v>
      </c>
      <c r="K595">
        <v>0</v>
      </c>
      <c r="L595" s="138" t="s">
        <v>11075</v>
      </c>
      <c r="M595">
        <v>0</v>
      </c>
      <c r="N595" t="s">
        <v>2073</v>
      </c>
      <c r="O595" t="s">
        <v>3127</v>
      </c>
      <c r="P595" t="str">
        <f t="shared" si="19"/>
        <v>"The user materializes an odd psychic wave to attack the target. This attack does physical damage."</v>
      </c>
      <c r="Q595" t="str">
        <f t="shared" si="20"/>
        <v>594,PSYSHOCK,Psyshock,122,80,PSYCHIC,Special,100,10,0,00,0,bef,"The user materializes an odd psychic wave to attack the target. This attack does physical damage."</v>
      </c>
    </row>
    <row r="596" spans="1:17" x14ac:dyDescent="0.2">
      <c r="A596">
        <v>595</v>
      </c>
      <c r="C596" t="s">
        <v>3488</v>
      </c>
      <c r="D596" t="s">
        <v>1922</v>
      </c>
      <c r="E596" s="138" t="s">
        <v>8908</v>
      </c>
      <c r="F596">
        <v>80</v>
      </c>
      <c r="G596" t="s">
        <v>185</v>
      </c>
      <c r="H596" t="s">
        <v>1340</v>
      </c>
      <c r="I596">
        <v>0</v>
      </c>
      <c r="J596">
        <v>5</v>
      </c>
      <c r="K596">
        <v>0</v>
      </c>
      <c r="L596" s="138" t="s">
        <v>11075</v>
      </c>
      <c r="M596">
        <v>0</v>
      </c>
      <c r="O596" t="s">
        <v>3489</v>
      </c>
      <c r="P596" t="str">
        <f t="shared" ref="P596:P659" si="21">+""""&amp;O596&amp;""""</f>
        <v>"Using a hyperspace hole, the user appears right next to the target and strikes. This also hits a target using Protect or Detect."</v>
      </c>
      <c r="Q596" t="str">
        <f t="shared" si="20"/>
        <v>595,HYPERSPACEHOLE,Hyperspace Hole,147,80,PSYCHIC,Special,0,5,0,00,0,,"Using a hyperspace hole, the user appears right next to the target and strikes. This also hits a target using Protect or Detect."</v>
      </c>
    </row>
    <row r="597" spans="1:17" x14ac:dyDescent="0.2">
      <c r="A597">
        <v>596</v>
      </c>
      <c r="C597" t="s">
        <v>185</v>
      </c>
      <c r="D597" t="s">
        <v>1391</v>
      </c>
      <c r="E597" s="138" t="s">
        <v>11093</v>
      </c>
      <c r="F597">
        <v>90</v>
      </c>
      <c r="G597" t="s">
        <v>185</v>
      </c>
      <c r="H597" t="s">
        <v>1340</v>
      </c>
      <c r="I597">
        <v>100</v>
      </c>
      <c r="J597">
        <v>10</v>
      </c>
      <c r="K597">
        <v>10</v>
      </c>
      <c r="L597" s="138" t="s">
        <v>11075</v>
      </c>
      <c r="M597">
        <v>0</v>
      </c>
      <c r="N597" t="s">
        <v>2073</v>
      </c>
      <c r="O597" t="s">
        <v>3128</v>
      </c>
      <c r="P597" t="str">
        <f t="shared" si="21"/>
        <v>"The target is hit by a strong telekinetic force. It may also reduce the target's Sp. Def stat."</v>
      </c>
      <c r="Q597" t="str">
        <f t="shared" si="20"/>
        <v>596,PSYCHIC,Psychic,046,90,PSYCHIC,Special,100,10,10,00,0,bef,"The target is hit by a strong telekinetic force. It may also reduce the target's Sp. Def stat."</v>
      </c>
    </row>
    <row r="598" spans="1:17" x14ac:dyDescent="0.2">
      <c r="A598">
        <v>597</v>
      </c>
      <c r="C598" t="s">
        <v>3129</v>
      </c>
      <c r="D598" t="s">
        <v>1655</v>
      </c>
      <c r="E598" s="138" t="s">
        <v>2130</v>
      </c>
      <c r="F598">
        <v>90</v>
      </c>
      <c r="G598" t="s">
        <v>185</v>
      </c>
      <c r="H598" t="s">
        <v>1340</v>
      </c>
      <c r="I598">
        <v>100</v>
      </c>
      <c r="J598">
        <v>15</v>
      </c>
      <c r="K598">
        <v>10</v>
      </c>
      <c r="L598" s="138" t="s">
        <v>11075</v>
      </c>
      <c r="M598">
        <v>0</v>
      </c>
      <c r="N598" t="s">
        <v>2164</v>
      </c>
      <c r="O598" t="s">
        <v>3130</v>
      </c>
      <c r="P598" t="str">
        <f t="shared" si="21"/>
        <v>"The user attacks with an odd, unseeable power. It may also make the target flinch."</v>
      </c>
      <c r="Q598" t="str">
        <f t="shared" si="20"/>
        <v>597,EXTRASENSORY,Extrasensory,00F,90,PSYCHIC,Special,100,15,10,00,0,be,"The user attacks with an odd, unseeable power. It may also make the target flinch."</v>
      </c>
    </row>
    <row r="599" spans="1:17" x14ac:dyDescent="0.2">
      <c r="A599">
        <v>598</v>
      </c>
      <c r="C599" t="s">
        <v>3121</v>
      </c>
      <c r="D599" t="s">
        <v>1470</v>
      </c>
      <c r="E599" s="138" t="s">
        <v>3122</v>
      </c>
      <c r="F599">
        <v>100</v>
      </c>
      <c r="G599" t="s">
        <v>185</v>
      </c>
      <c r="H599" t="s">
        <v>1340</v>
      </c>
      <c r="I599">
        <v>100</v>
      </c>
      <c r="J599">
        <v>15</v>
      </c>
      <c r="K599">
        <v>0</v>
      </c>
      <c r="L599" s="138" t="s">
        <v>11075</v>
      </c>
      <c r="M599">
        <v>0</v>
      </c>
      <c r="N599" t="s">
        <v>2073</v>
      </c>
      <c r="O599" t="s">
        <v>3123</v>
      </c>
      <c r="P599" t="str">
        <f t="shared" si="21"/>
        <v>"The user eats the dreams of a sleeping foe. It absorbs half the damage caused to heal the user's HP."</v>
      </c>
      <c r="Q599" t="str">
        <f t="shared" si="20"/>
        <v>598,DREAMEATER,Dream Eater,0DE,100,PSYCHIC,Special,100,15,0,00,0,bef,"The user eats the dreams of a sleeping foe. It absorbs half the damage caused to heal the user's HP."</v>
      </c>
    </row>
    <row r="600" spans="1:17" x14ac:dyDescent="0.2">
      <c r="A600">
        <v>599</v>
      </c>
      <c r="C600" t="s">
        <v>3126</v>
      </c>
      <c r="D600" t="s">
        <v>1869</v>
      </c>
      <c r="E600" s="138" t="s">
        <v>8883</v>
      </c>
      <c r="F600">
        <v>100</v>
      </c>
      <c r="G600" t="s">
        <v>185</v>
      </c>
      <c r="H600" t="s">
        <v>1340</v>
      </c>
      <c r="I600">
        <v>100</v>
      </c>
      <c r="J600">
        <v>10</v>
      </c>
      <c r="K600">
        <v>0</v>
      </c>
      <c r="L600" s="138" t="s">
        <v>11075</v>
      </c>
      <c r="M600">
        <v>0</v>
      </c>
      <c r="N600" t="s">
        <v>2073</v>
      </c>
      <c r="O600" t="s">
        <v>3127</v>
      </c>
      <c r="P600" t="str">
        <f t="shared" si="21"/>
        <v>"The user materializes an odd psychic wave to attack the target. This attack does physical damage."</v>
      </c>
      <c r="Q600" t="str">
        <f t="shared" si="20"/>
        <v>599,PSYSTRIKE,Psystrike,122,100,PSYCHIC,Special,100,10,0,00,0,bef,"The user materializes an odd psychic wave to attack the target. This attack does physical damage."</v>
      </c>
    </row>
    <row r="601" spans="1:17" x14ac:dyDescent="0.2">
      <c r="A601">
        <v>600</v>
      </c>
      <c r="C601" t="s">
        <v>3640</v>
      </c>
      <c r="D601" t="s">
        <v>2003</v>
      </c>
      <c r="E601" s="138" t="s">
        <v>11077</v>
      </c>
      <c r="F601">
        <v>100</v>
      </c>
      <c r="G601" t="s">
        <v>185</v>
      </c>
      <c r="H601" t="s">
        <v>1340</v>
      </c>
      <c r="I601">
        <v>100</v>
      </c>
      <c r="J601">
        <v>5</v>
      </c>
      <c r="K601">
        <v>0</v>
      </c>
      <c r="L601" s="138" t="s">
        <v>11075</v>
      </c>
      <c r="M601">
        <v>0</v>
      </c>
      <c r="N601" t="s">
        <v>2073</v>
      </c>
      <c r="O601" t="s">
        <v>3641</v>
      </c>
      <c r="P601" t="str">
        <f t="shared" si="21"/>
        <v>"The user attacks a target with a pillar of light. This move inflicts Attack or Sp. Atk damage—whichever stat is higher for the user."</v>
      </c>
      <c r="Q601" t="str">
        <f t="shared" si="20"/>
        <v>600,PHOTONGEYSER,Photon Geyser,000,100,PSYCHIC,Special,100,5,0,00,0,bef,"The user attacks a target with a pillar of light. This move inflicts Attack or Sp. Atk damage—whichever stat is higher for the user."</v>
      </c>
    </row>
    <row r="602" spans="1:17" x14ac:dyDescent="0.2">
      <c r="A602">
        <v>601</v>
      </c>
      <c r="C602" t="s">
        <v>3124</v>
      </c>
      <c r="D602" t="s">
        <v>1577</v>
      </c>
      <c r="E602" s="138" t="s">
        <v>8872</v>
      </c>
      <c r="F602">
        <v>120</v>
      </c>
      <c r="G602" t="s">
        <v>185</v>
      </c>
      <c r="H602" t="s">
        <v>1340</v>
      </c>
      <c r="I602">
        <v>100</v>
      </c>
      <c r="J602">
        <v>10</v>
      </c>
      <c r="K602">
        <v>0</v>
      </c>
      <c r="L602" s="138" t="s">
        <v>11075</v>
      </c>
      <c r="M602">
        <v>0</v>
      </c>
      <c r="O602" t="s">
        <v>3125</v>
      </c>
      <c r="P602" t="str">
        <f t="shared" si="21"/>
        <v>"Two turns after this move is used, a hunk of psychic energy attacks the target."</v>
      </c>
      <c r="Q602" t="str">
        <f t="shared" si="20"/>
        <v>601,FUTURESIGHT,Future Sight,111,120,PSYCHIC,Special,100,10,0,00,0,,"Two turns after this move is used, a hunk of psychic energy attacks the target."</v>
      </c>
    </row>
    <row r="603" spans="1:17" x14ac:dyDescent="0.2">
      <c r="A603">
        <v>602</v>
      </c>
      <c r="C603" t="s">
        <v>3140</v>
      </c>
      <c r="D603" t="s">
        <v>1814</v>
      </c>
      <c r="E603" s="138" t="s">
        <v>8884</v>
      </c>
      <c r="F603">
        <v>120</v>
      </c>
      <c r="G603" t="s">
        <v>185</v>
      </c>
      <c r="H603" t="s">
        <v>1340</v>
      </c>
      <c r="I603">
        <v>100</v>
      </c>
      <c r="J603">
        <v>15</v>
      </c>
      <c r="K603">
        <v>0</v>
      </c>
      <c r="L603" s="138" t="s">
        <v>11087</v>
      </c>
      <c r="M603">
        <v>0</v>
      </c>
      <c r="N603" t="s">
        <v>2073</v>
      </c>
      <c r="O603" t="s">
        <v>3141</v>
      </c>
      <c r="P603" t="str">
        <f t="shared" si="21"/>
        <v>"Using an odd shock wave, the user damages any Pokémon of the same type as the user."</v>
      </c>
      <c r="Q603" t="str">
        <f t="shared" si="20"/>
        <v>602,SYNCHRONOISE,Synchronoise,123,120,PSYCHIC,Special,100,15,0,08,0,bef,"Using an odd shock wave, the user damages any Pokémon of the same type as the user."</v>
      </c>
    </row>
    <row r="604" spans="1:17" x14ac:dyDescent="0.2">
      <c r="A604">
        <v>603</v>
      </c>
      <c r="C604" t="s">
        <v>3119</v>
      </c>
      <c r="D604" t="s">
        <v>1683</v>
      </c>
      <c r="E604" s="138" t="s">
        <v>2204</v>
      </c>
      <c r="F604">
        <v>140</v>
      </c>
      <c r="G604" t="s">
        <v>185</v>
      </c>
      <c r="H604" t="s">
        <v>1340</v>
      </c>
      <c r="I604">
        <v>90</v>
      </c>
      <c r="J604">
        <v>5</v>
      </c>
      <c r="K604">
        <v>0</v>
      </c>
      <c r="L604" s="138" t="s">
        <v>11075</v>
      </c>
      <c r="M604">
        <v>0</v>
      </c>
      <c r="N604" t="s">
        <v>2073</v>
      </c>
      <c r="O604" t="s">
        <v>3120</v>
      </c>
      <c r="P604" t="str">
        <f t="shared" si="21"/>
        <v>"The user attacks the target at full power. The attack's recoil harshly reduces the user's Sp. Atk stat."</v>
      </c>
      <c r="Q604" t="str">
        <f t="shared" si="20"/>
        <v>603,PSYCHOBOOST,Psycho Boost,03F,140,PSYCHIC,Special,90,5,0,00,0,bef,"The user attacks the target at full power. The attack's recoil harshly reduces the user's Sp. Atk stat."</v>
      </c>
    </row>
    <row r="605" spans="1:17" x14ac:dyDescent="0.2">
      <c r="A605">
        <v>604</v>
      </c>
      <c r="C605" t="s">
        <v>3573</v>
      </c>
      <c r="D605" t="s">
        <v>1993</v>
      </c>
      <c r="E605" s="138" t="s">
        <v>2201</v>
      </c>
      <c r="F605">
        <v>160</v>
      </c>
      <c r="G605" t="s">
        <v>185</v>
      </c>
      <c r="H605" t="s">
        <v>1340</v>
      </c>
      <c r="I605">
        <v>100</v>
      </c>
      <c r="J605">
        <v>10</v>
      </c>
      <c r="K605">
        <v>0</v>
      </c>
      <c r="L605" s="138" t="s">
        <v>11075</v>
      </c>
      <c r="M605">
        <v>0</v>
      </c>
      <c r="O605" t="s">
        <v>3574</v>
      </c>
      <c r="P605" t="str">
        <f t="shared" si="21"/>
        <v>"The user shoots powerful lasers using the power of a prism. The user can't move the next turn."</v>
      </c>
      <c r="Q605" t="str">
        <f t="shared" si="20"/>
        <v>604,PRISMATICLASER,Prismatic Laser,0C2,160,PSYCHIC,Special,100,10,0,00,0,,"The user shoots powerful lasers using the power of a prism. The user can't move the next turn."</v>
      </c>
    </row>
    <row r="606" spans="1:17" x14ac:dyDescent="0.2">
      <c r="A606">
        <v>605</v>
      </c>
      <c r="C606" t="s">
        <v>3156</v>
      </c>
      <c r="D606" t="s">
        <v>1429</v>
      </c>
      <c r="E606" s="138" t="s">
        <v>11100</v>
      </c>
      <c r="F606">
        <v>0</v>
      </c>
      <c r="G606" t="s">
        <v>185</v>
      </c>
      <c r="H606" t="s">
        <v>1342</v>
      </c>
      <c r="I606">
        <v>0</v>
      </c>
      <c r="J606">
        <v>30</v>
      </c>
      <c r="K606">
        <v>0</v>
      </c>
      <c r="L606" s="138" t="s">
        <v>8771</v>
      </c>
      <c r="M606">
        <v>0</v>
      </c>
      <c r="N606" t="s">
        <v>2102</v>
      </c>
      <c r="O606" t="s">
        <v>3157</v>
      </c>
      <c r="P606" t="str">
        <f t="shared" si="21"/>
        <v>"The user relaxes and lightens its body to move faster. It sharply boosts the Speed stat."</v>
      </c>
      <c r="Q606" t="str">
        <f t="shared" si="20"/>
        <v>605,AGILITY,Agility,030,0,PSYCHIC,Status,0,30,0,10,0,d,"The user relaxes and lightens its body to move faster. It sharply boosts the Speed stat."</v>
      </c>
    </row>
    <row r="607" spans="1:17" x14ac:dyDescent="0.2">
      <c r="A607">
        <v>606</v>
      </c>
      <c r="C607" t="s">
        <v>3158</v>
      </c>
      <c r="D607" t="s">
        <v>1831</v>
      </c>
      <c r="E607" s="138" t="s">
        <v>8881</v>
      </c>
      <c r="F607">
        <v>0</v>
      </c>
      <c r="G607" t="s">
        <v>185</v>
      </c>
      <c r="H607" t="s">
        <v>1342</v>
      </c>
      <c r="I607">
        <v>0</v>
      </c>
      <c r="J607">
        <v>15</v>
      </c>
      <c r="K607">
        <v>0</v>
      </c>
      <c r="L607" s="138" t="s">
        <v>8771</v>
      </c>
      <c r="M607">
        <v>1</v>
      </c>
      <c r="O607" t="s">
        <v>3159</v>
      </c>
      <c r="P607" t="str">
        <f t="shared" si="21"/>
        <v>"The user teleports using a strange power and switches its place with one of its allies."</v>
      </c>
      <c r="Q607" t="str">
        <f t="shared" si="20"/>
        <v>606,ALLYSWITCH,Ally Switch,120,0,PSYCHIC,Status,0,15,0,10,1,,"The user teleports using a strange power and switches its place with one of its allies."</v>
      </c>
    </row>
    <row r="608" spans="1:17" x14ac:dyDescent="0.2">
      <c r="A608">
        <v>607</v>
      </c>
      <c r="C608" t="s">
        <v>3160</v>
      </c>
      <c r="D608" t="s">
        <v>1465</v>
      </c>
      <c r="E608" s="138" t="s">
        <v>11116</v>
      </c>
      <c r="F608">
        <v>0</v>
      </c>
      <c r="G608" t="s">
        <v>185</v>
      </c>
      <c r="H608" t="s">
        <v>1342</v>
      </c>
      <c r="I608">
        <v>0</v>
      </c>
      <c r="J608">
        <v>20</v>
      </c>
      <c r="K608">
        <v>0</v>
      </c>
      <c r="L608" s="138" t="s">
        <v>8771</v>
      </c>
      <c r="M608">
        <v>0</v>
      </c>
      <c r="N608" t="s">
        <v>2102</v>
      </c>
      <c r="O608" t="s">
        <v>3161</v>
      </c>
      <c r="P608" t="str">
        <f t="shared" si="21"/>
        <v>"The user temporarily empties its mind to forget its concerns. It sharply raises the user's Sp. Def stat."</v>
      </c>
      <c r="Q608" t="str">
        <f t="shared" si="20"/>
        <v>607,AMNESIA,Amnesia,033,0,PSYCHIC,Status,0,20,0,10,0,d,"The user temporarily empties its mind to forget its concerns. It sharply raises the user's Sp. Def stat."</v>
      </c>
    </row>
    <row r="609" spans="1:17" x14ac:dyDescent="0.2">
      <c r="A609">
        <v>608</v>
      </c>
      <c r="C609" t="s">
        <v>3162</v>
      </c>
      <c r="D609" t="s">
        <v>1444</v>
      </c>
      <c r="E609" s="138" t="s">
        <v>3105</v>
      </c>
      <c r="F609">
        <v>0</v>
      </c>
      <c r="G609" t="s">
        <v>185</v>
      </c>
      <c r="H609" t="s">
        <v>1342</v>
      </c>
      <c r="I609">
        <v>0</v>
      </c>
      <c r="J609">
        <v>20</v>
      </c>
      <c r="K609">
        <v>0</v>
      </c>
      <c r="L609" s="138" t="s">
        <v>8771</v>
      </c>
      <c r="M609">
        <v>0</v>
      </c>
      <c r="N609" t="s">
        <v>2102</v>
      </c>
      <c r="O609" t="s">
        <v>3163</v>
      </c>
      <c r="P609" t="str">
        <f t="shared" si="21"/>
        <v>"The user throws up a sturdy wall that sharply raises its Defense stat."</v>
      </c>
      <c r="Q609" t="str">
        <f t="shared" si="20"/>
        <v>608,BARRIER,Barrier,02F,0,PSYCHIC,Status,0,20,0,10,0,d,"The user throws up a sturdy wall that sharply raises its Defense stat."</v>
      </c>
    </row>
    <row r="610" spans="1:17" x14ac:dyDescent="0.2">
      <c r="A610">
        <v>609</v>
      </c>
      <c r="C610" t="s">
        <v>3164</v>
      </c>
      <c r="D610" t="s">
        <v>1676</v>
      </c>
      <c r="E610" s="138" t="s">
        <v>3165</v>
      </c>
      <c r="F610">
        <v>0</v>
      </c>
      <c r="G610" t="s">
        <v>185</v>
      </c>
      <c r="H610" t="s">
        <v>1342</v>
      </c>
      <c r="I610">
        <v>0</v>
      </c>
      <c r="J610">
        <v>20</v>
      </c>
      <c r="K610">
        <v>0</v>
      </c>
      <c r="L610" s="138" t="s">
        <v>8771</v>
      </c>
      <c r="M610">
        <v>0</v>
      </c>
      <c r="N610" t="s">
        <v>2102</v>
      </c>
      <c r="O610" t="s">
        <v>3166</v>
      </c>
      <c r="P610" t="str">
        <f t="shared" si="21"/>
        <v>"The user quietly focuses its mind and calms its spirit to raise its Sp. Atk and Sp. Def stats."</v>
      </c>
      <c r="Q610" t="str">
        <f t="shared" si="20"/>
        <v>609,CALMMIND,Calm Mind,02C,0,PSYCHIC,Status,0,20,0,10,0,d,"The user quietly focuses its mind and calms its spirit to raise its Sp. Atk and Sp. Def stats."</v>
      </c>
    </row>
    <row r="611" spans="1:17" x14ac:dyDescent="0.2">
      <c r="A611">
        <v>610</v>
      </c>
      <c r="C611" t="s">
        <v>3167</v>
      </c>
      <c r="D611" t="s">
        <v>1651</v>
      </c>
      <c r="E611" s="138" t="s">
        <v>2101</v>
      </c>
      <c r="F611">
        <v>0</v>
      </c>
      <c r="G611" t="s">
        <v>185</v>
      </c>
      <c r="H611" t="s">
        <v>1342</v>
      </c>
      <c r="I611">
        <v>0</v>
      </c>
      <c r="J611">
        <v>20</v>
      </c>
      <c r="K611">
        <v>0</v>
      </c>
      <c r="L611" s="138" t="s">
        <v>8771</v>
      </c>
      <c r="M611">
        <v>0</v>
      </c>
      <c r="N611" t="s">
        <v>2102</v>
      </c>
      <c r="O611" t="s">
        <v>3168</v>
      </c>
      <c r="P611" t="str">
        <f t="shared" si="21"/>
        <v>"The user absorbs a mystical power from space to raise its Defense and Sp. Def stats."</v>
      </c>
      <c r="Q611" t="str">
        <f t="shared" si="20"/>
        <v>610,COSMICPOWER,Cosmic Power,02A,0,PSYCHIC,Status,0,20,0,10,0,d,"The user absorbs a mystical power from space to raise its Defense and Sp. Def stats."</v>
      </c>
    </row>
    <row r="612" spans="1:17" x14ac:dyDescent="0.2">
      <c r="A612">
        <v>611</v>
      </c>
      <c r="C612" t="s">
        <v>3169</v>
      </c>
      <c r="D612" t="s">
        <v>1685</v>
      </c>
      <c r="E612" s="138" t="s">
        <v>8879</v>
      </c>
      <c r="F612">
        <v>0</v>
      </c>
      <c r="G612" t="s">
        <v>185</v>
      </c>
      <c r="H612" t="s">
        <v>1342</v>
      </c>
      <c r="I612">
        <v>0</v>
      </c>
      <c r="J612">
        <v>5</v>
      </c>
      <c r="K612">
        <v>0</v>
      </c>
      <c r="L612" s="138" t="s">
        <v>8781</v>
      </c>
      <c r="M612">
        <v>0</v>
      </c>
      <c r="O612" t="s">
        <v>3170</v>
      </c>
      <c r="P612" t="str">
        <f t="shared" si="21"/>
        <v>"Gravity is intensified for five turns, making moves involving flying unusable and negating Levitation."</v>
      </c>
      <c r="Q612" t="str">
        <f t="shared" si="20"/>
        <v>611,GRAVITY,Gravity,118,0,PSYCHIC,Status,0,5,0,20,0,,"Gravity is intensified for five turns, making moves involving flying unusable and negating Levitation."</v>
      </c>
    </row>
    <row r="613" spans="1:17" x14ac:dyDescent="0.2">
      <c r="A613">
        <v>612</v>
      </c>
      <c r="C613" t="s">
        <v>3171</v>
      </c>
      <c r="D613" t="s">
        <v>1799</v>
      </c>
      <c r="E613" s="138" t="s">
        <v>11115</v>
      </c>
      <c r="F613">
        <v>0</v>
      </c>
      <c r="G613" t="s">
        <v>185</v>
      </c>
      <c r="H613" t="s">
        <v>1342</v>
      </c>
      <c r="I613">
        <v>0</v>
      </c>
      <c r="J613">
        <v>10</v>
      </c>
      <c r="K613">
        <v>0</v>
      </c>
      <c r="L613" s="138" t="s">
        <v>11075</v>
      </c>
      <c r="M613">
        <v>0</v>
      </c>
      <c r="N613" t="s">
        <v>2963</v>
      </c>
      <c r="O613" t="s">
        <v>3172</v>
      </c>
      <c r="P613" t="str">
        <f t="shared" si="21"/>
        <v>"The user employs its psychic power to average its Defense and Sp. Def stats with those of its target's."</v>
      </c>
      <c r="Q613" t="str">
        <f t="shared" si="20"/>
        <v>612,GUARDSPLIT,Guard Split,059,0,PSYCHIC,Status,0,10,0,00,0,b,"The user employs its psychic power to average its Defense and Sp. Def stats with those of its target's."</v>
      </c>
    </row>
    <row r="614" spans="1:17" x14ac:dyDescent="0.2">
      <c r="A614">
        <v>613</v>
      </c>
      <c r="C614" t="s">
        <v>3173</v>
      </c>
      <c r="D614" t="s">
        <v>1714</v>
      </c>
      <c r="E614" s="138" t="s">
        <v>11114</v>
      </c>
      <c r="F614">
        <v>0</v>
      </c>
      <c r="G614" t="s">
        <v>185</v>
      </c>
      <c r="H614" t="s">
        <v>1342</v>
      </c>
      <c r="I614">
        <v>0</v>
      </c>
      <c r="J614">
        <v>10</v>
      </c>
      <c r="K614">
        <v>0</v>
      </c>
      <c r="L614" s="138" t="s">
        <v>11075</v>
      </c>
      <c r="M614">
        <v>0</v>
      </c>
      <c r="N614" t="s">
        <v>2164</v>
      </c>
      <c r="O614" t="s">
        <v>3174</v>
      </c>
      <c r="P614" t="str">
        <f t="shared" si="21"/>
        <v>"The user employs its psychic power to switch changes to its Defense and Sp. Def with the target."</v>
      </c>
      <c r="Q614" t="str">
        <f t="shared" si="20"/>
        <v>613,GUARDSWAP,Guard Swap,053,0,PSYCHIC,Status,0,10,0,00,0,be,"The user employs its psychic power to switch changes to its Defense and Sp. Def with the target."</v>
      </c>
    </row>
    <row r="615" spans="1:17" x14ac:dyDescent="0.2">
      <c r="A615">
        <v>614</v>
      </c>
      <c r="C615" t="s">
        <v>3175</v>
      </c>
      <c r="D615" t="s">
        <v>1706</v>
      </c>
      <c r="E615" s="138" t="s">
        <v>3176</v>
      </c>
      <c r="F615">
        <v>0</v>
      </c>
      <c r="G615" t="s">
        <v>185</v>
      </c>
      <c r="H615" t="s">
        <v>1342</v>
      </c>
      <c r="I615">
        <v>100</v>
      </c>
      <c r="J615">
        <v>15</v>
      </c>
      <c r="K615">
        <v>0</v>
      </c>
      <c r="L615" s="138" t="s">
        <v>11078</v>
      </c>
      <c r="M615">
        <v>0</v>
      </c>
      <c r="N615" t="s">
        <v>2115</v>
      </c>
      <c r="O615" t="s">
        <v>3177</v>
      </c>
      <c r="P615" t="str">
        <f t="shared" si="21"/>
        <v>"For five turns, the foe is prevented from using any moves, Abilities, or held items that recover HP."</v>
      </c>
      <c r="Q615" t="str">
        <f t="shared" si="20"/>
        <v>614,HEALBLOCK,Heal Block,0BB,0,PSYCHIC,Status,100,15,0,04,0,bce,"For five turns, the foe is prevented from using any moves, Abilities, or held items that recover HP."</v>
      </c>
    </row>
    <row r="616" spans="1:17" x14ac:dyDescent="0.2">
      <c r="A616">
        <v>615</v>
      </c>
      <c r="C616" t="s">
        <v>3178</v>
      </c>
      <c r="D616" t="s">
        <v>1834</v>
      </c>
      <c r="E616" s="138" t="s">
        <v>3179</v>
      </c>
      <c r="F616">
        <v>0</v>
      </c>
      <c r="G616" t="s">
        <v>185</v>
      </c>
      <c r="H616" t="s">
        <v>1342</v>
      </c>
      <c r="I616">
        <v>0</v>
      </c>
      <c r="J616">
        <v>10</v>
      </c>
      <c r="K616">
        <v>0</v>
      </c>
      <c r="L616" s="138" t="s">
        <v>11075</v>
      </c>
      <c r="M616">
        <v>0</v>
      </c>
      <c r="N616" t="s">
        <v>3180</v>
      </c>
      <c r="O616" t="s">
        <v>3181</v>
      </c>
      <c r="P616" t="str">
        <f t="shared" si="21"/>
        <v>"The user emits a healing pulse which restores the target's HP by up to half of its max HP."</v>
      </c>
      <c r="Q616" t="str">
        <f t="shared" si="20"/>
        <v>615,HEALPULSE,Heal Pulse,0DF,0,PSYCHIC,Status,0,10,0,00,0,bc,"The user emits a healing pulse which restores the target's HP by up to half of its max HP."</v>
      </c>
    </row>
    <row r="617" spans="1:17" x14ac:dyDescent="0.2">
      <c r="A617">
        <v>616</v>
      </c>
      <c r="C617" t="s">
        <v>3182</v>
      </c>
      <c r="D617" t="s">
        <v>1690</v>
      </c>
      <c r="E617" s="138" t="s">
        <v>11113</v>
      </c>
      <c r="F617">
        <v>0</v>
      </c>
      <c r="G617" t="s">
        <v>185</v>
      </c>
      <c r="H617" t="s">
        <v>1342</v>
      </c>
      <c r="I617">
        <v>0</v>
      </c>
      <c r="J617">
        <v>10</v>
      </c>
      <c r="K617">
        <v>0</v>
      </c>
      <c r="L617" s="138" t="s">
        <v>8771</v>
      </c>
      <c r="M617">
        <v>0</v>
      </c>
      <c r="N617" t="s">
        <v>2102</v>
      </c>
      <c r="O617" t="s">
        <v>3183</v>
      </c>
      <c r="P617" t="str">
        <f t="shared" si="21"/>
        <v>"The user faints. In return, the Pokémon taking its place will have its HP restored and status cured."</v>
      </c>
      <c r="Q617" t="str">
        <f t="shared" si="20"/>
        <v>616,HEALINGWISH,Healing Wish,0E3,0,PSYCHIC,Status,0,10,0,10,0,d,"The user faints. In return, the Pokémon taking its place will have its HP restored and status cured."</v>
      </c>
    </row>
    <row r="618" spans="1:17" x14ac:dyDescent="0.2">
      <c r="A618">
        <v>617</v>
      </c>
      <c r="C618" t="s">
        <v>3184</v>
      </c>
      <c r="D618" t="s">
        <v>1720</v>
      </c>
      <c r="E618" s="138" t="s">
        <v>11112</v>
      </c>
      <c r="F618">
        <v>0</v>
      </c>
      <c r="G618" t="s">
        <v>185</v>
      </c>
      <c r="H618" t="s">
        <v>1342</v>
      </c>
      <c r="I618">
        <v>0</v>
      </c>
      <c r="J618">
        <v>10</v>
      </c>
      <c r="K618">
        <v>0</v>
      </c>
      <c r="L618" s="138" t="s">
        <v>11075</v>
      </c>
      <c r="M618">
        <v>0</v>
      </c>
      <c r="N618" t="s">
        <v>2164</v>
      </c>
      <c r="O618" t="s">
        <v>3185</v>
      </c>
      <c r="P618" t="str">
        <f t="shared" si="21"/>
        <v>"The user employs its psychic power to switch stat changes with the target."</v>
      </c>
      <c r="Q618" t="str">
        <f t="shared" si="20"/>
        <v>617,HEARTSWAP,Heart Swap,054,0,PSYCHIC,Status,0,10,0,00,0,be,"The user employs its psychic power to switch stat changes with the target."</v>
      </c>
    </row>
    <row r="619" spans="1:17" x14ac:dyDescent="0.2">
      <c r="A619">
        <v>618</v>
      </c>
      <c r="C619" t="s">
        <v>3186</v>
      </c>
      <c r="D619" t="s">
        <v>1427</v>
      </c>
      <c r="E619" s="138" t="s">
        <v>11111</v>
      </c>
      <c r="F619">
        <v>0</v>
      </c>
      <c r="G619" t="s">
        <v>185</v>
      </c>
      <c r="H619" t="s">
        <v>1342</v>
      </c>
      <c r="I619">
        <v>60</v>
      </c>
      <c r="J619">
        <v>20</v>
      </c>
      <c r="K619">
        <v>0</v>
      </c>
      <c r="L619" s="138" t="s">
        <v>11075</v>
      </c>
      <c r="M619">
        <v>0</v>
      </c>
      <c r="N619" t="s">
        <v>2115</v>
      </c>
      <c r="O619" t="s">
        <v>3187</v>
      </c>
      <c r="P619" t="str">
        <f t="shared" si="21"/>
        <v>"The user employs hypnotic suggestion to make the target fall into a deep sleep."</v>
      </c>
      <c r="Q619" t="str">
        <f t="shared" si="20"/>
        <v>618,HYPNOSIS,Hypnosis,003,0,PSYCHIC,Status,60,20,0,00,0,bce,"The user employs hypnotic suggestion to make the target fall into a deep sleep."</v>
      </c>
    </row>
    <row r="620" spans="1:17" x14ac:dyDescent="0.2">
      <c r="A620">
        <v>619</v>
      </c>
      <c r="C620" t="s">
        <v>3188</v>
      </c>
      <c r="D620" t="s">
        <v>1615</v>
      </c>
      <c r="E620" s="138" t="s">
        <v>3189</v>
      </c>
      <c r="F620">
        <v>0</v>
      </c>
      <c r="G620" t="s">
        <v>185</v>
      </c>
      <c r="H620" t="s">
        <v>1342</v>
      </c>
      <c r="I620">
        <v>0</v>
      </c>
      <c r="J620">
        <v>10</v>
      </c>
      <c r="K620">
        <v>0</v>
      </c>
      <c r="L620" s="138" t="s">
        <v>8841</v>
      </c>
      <c r="M620">
        <v>0</v>
      </c>
      <c r="N620" t="s">
        <v>2102</v>
      </c>
      <c r="O620" t="s">
        <v>3190</v>
      </c>
      <c r="P620" t="str">
        <f t="shared" si="21"/>
        <v>"If the foe knows any move also known by the user, the foe is prevented from using it."</v>
      </c>
      <c r="Q620" t="str">
        <f t="shared" si="20"/>
        <v>619,IMPRISON,Imprison,0B8,0,PSYCHIC,Status,0,10,0,80,0,d,"If the foe knows any move also known by the user, the foe is prevented from using it."</v>
      </c>
    </row>
    <row r="621" spans="1:17" x14ac:dyDescent="0.2">
      <c r="A621">
        <v>620</v>
      </c>
      <c r="C621" t="s">
        <v>3191</v>
      </c>
      <c r="D621" t="s">
        <v>1466</v>
      </c>
      <c r="E621" s="138" t="s">
        <v>11081</v>
      </c>
      <c r="F621">
        <v>0</v>
      </c>
      <c r="G621" t="s">
        <v>185</v>
      </c>
      <c r="H621" t="s">
        <v>1342</v>
      </c>
      <c r="I621">
        <v>80</v>
      </c>
      <c r="J621">
        <v>15</v>
      </c>
      <c r="K621">
        <v>0</v>
      </c>
      <c r="L621" s="138" t="s">
        <v>11075</v>
      </c>
      <c r="M621">
        <v>0</v>
      </c>
      <c r="N621" t="s">
        <v>2115</v>
      </c>
      <c r="O621" t="s">
        <v>3192</v>
      </c>
      <c r="P621" t="str">
        <f t="shared" si="21"/>
        <v>"The user distracts the target by bending a spoon. It lowers the target's accuracy."</v>
      </c>
      <c r="Q621" t="str">
        <f t="shared" si="20"/>
        <v>620,KINESIS,Kinesis,047,0,PSYCHIC,Status,80,15,0,00,0,bce,"The user distracts the target by bending a spoon. It lowers the target's accuracy."</v>
      </c>
    </row>
    <row r="622" spans="1:17" x14ac:dyDescent="0.2">
      <c r="A622">
        <v>621</v>
      </c>
      <c r="C622" t="s">
        <v>3193</v>
      </c>
      <c r="D622" t="s">
        <v>1445</v>
      </c>
      <c r="E622" s="138" t="s">
        <v>3194</v>
      </c>
      <c r="F622">
        <v>0</v>
      </c>
      <c r="G622" t="s">
        <v>185</v>
      </c>
      <c r="H622" t="s">
        <v>1342</v>
      </c>
      <c r="I622">
        <v>0</v>
      </c>
      <c r="J622">
        <v>30</v>
      </c>
      <c r="K622">
        <v>0</v>
      </c>
      <c r="L622" s="138" t="s">
        <v>8801</v>
      </c>
      <c r="M622">
        <v>0</v>
      </c>
      <c r="N622" t="s">
        <v>2102</v>
      </c>
      <c r="O622" t="s">
        <v>3195</v>
      </c>
      <c r="P622" t="str">
        <f t="shared" si="21"/>
        <v>"A wondrous wall of light is put up to suppress damage from special attacks for five turns."</v>
      </c>
      <c r="Q622" t="str">
        <f t="shared" si="20"/>
        <v>621,LIGHTSCREEN,Light Screen,0A3,0,PSYCHIC,Status,0,30,0,40,0,d,"A wondrous wall of light is put up to suppress damage from special attacks for five turns."</v>
      </c>
    </row>
    <row r="623" spans="1:17" x14ac:dyDescent="0.2">
      <c r="A623">
        <v>622</v>
      </c>
      <c r="C623" t="s">
        <v>3196</v>
      </c>
      <c r="D623" t="s">
        <v>1790</v>
      </c>
      <c r="E623" s="138" t="s">
        <v>11110</v>
      </c>
      <c r="F623">
        <v>0</v>
      </c>
      <c r="G623" t="s">
        <v>185</v>
      </c>
      <c r="H623" t="s">
        <v>1342</v>
      </c>
      <c r="I623">
        <v>0</v>
      </c>
      <c r="J623">
        <v>10</v>
      </c>
      <c r="K623">
        <v>0</v>
      </c>
      <c r="L623" s="138" t="s">
        <v>8771</v>
      </c>
      <c r="M623">
        <v>0</v>
      </c>
      <c r="N623" t="s">
        <v>2102</v>
      </c>
      <c r="O623" t="s">
        <v>3197</v>
      </c>
      <c r="P623" t="str">
        <f t="shared" si="21"/>
        <v>"The user faints. In return, the Pokémon taking its place will have its status and HP fully restored."</v>
      </c>
      <c r="Q623" t="str">
        <f t="shared" si="20"/>
        <v>622,LUNARDANCE,Lunar Dance,0E4,0,PSYCHIC,Status,0,10,0,10,0,d,"The user faints. In return, the Pokémon taking its place will have its status and HP fully restored."</v>
      </c>
    </row>
    <row r="624" spans="1:17" x14ac:dyDescent="0.2">
      <c r="A624">
        <v>623</v>
      </c>
      <c r="C624" t="s">
        <v>3198</v>
      </c>
      <c r="D624" t="s">
        <v>1606</v>
      </c>
      <c r="E624" s="138" t="s">
        <v>3199</v>
      </c>
      <c r="F624">
        <v>0</v>
      </c>
      <c r="G624" t="s">
        <v>185</v>
      </c>
      <c r="H624" t="s">
        <v>1342</v>
      </c>
      <c r="I624">
        <v>0</v>
      </c>
      <c r="J624">
        <v>15</v>
      </c>
      <c r="K624">
        <v>0</v>
      </c>
      <c r="L624" s="138" t="s">
        <v>8771</v>
      </c>
      <c r="M624">
        <v>4</v>
      </c>
      <c r="O624" t="s">
        <v>3200</v>
      </c>
      <c r="P624" t="str">
        <f t="shared" si="21"/>
        <v>"A barrier reflects back to the target moves like Leech Seed and moves that damage status."</v>
      </c>
      <c r="Q624" t="str">
        <f t="shared" si="20"/>
        <v>623,MAGICCOAT,Magic Coat,0B1,0,PSYCHIC,Status,0,15,0,10,4,,"A barrier reflects back to the target moves like Leech Seed and moves that damage status."</v>
      </c>
    </row>
    <row r="625" spans="1:17" x14ac:dyDescent="0.2">
      <c r="A625">
        <v>624</v>
      </c>
      <c r="C625" t="s">
        <v>3201</v>
      </c>
      <c r="D625" t="s">
        <v>1807</v>
      </c>
      <c r="E625" s="138" t="s">
        <v>3202</v>
      </c>
      <c r="F625">
        <v>0</v>
      </c>
      <c r="G625" t="s">
        <v>185</v>
      </c>
      <c r="H625" t="s">
        <v>1342</v>
      </c>
      <c r="I625">
        <v>0</v>
      </c>
      <c r="J625">
        <v>10</v>
      </c>
      <c r="K625">
        <v>0</v>
      </c>
      <c r="L625" s="138" t="s">
        <v>8781</v>
      </c>
      <c r="M625">
        <v>0</v>
      </c>
      <c r="O625" t="s">
        <v>3203</v>
      </c>
      <c r="P625" t="str">
        <f t="shared" si="21"/>
        <v>"The user creates a bizarre area in which Pokémon's held items lose their effects for five turns."</v>
      </c>
      <c r="Q625" t="str">
        <f t="shared" ref="Q625:Q688" si="22">+A625&amp;","&amp;C625&amp;","&amp;D625&amp;","&amp;E625&amp;","&amp;F625&amp;","&amp;G625&amp;","&amp;H625&amp;","&amp;I625&amp;","&amp;J625&amp;","&amp;K625&amp;","&amp;L625&amp;","&amp;M625&amp;","&amp;N625&amp;","&amp;P625</f>
        <v>624,MAGICROOM,Magic Room,0F9,0,PSYCHIC,Status,0,10,0,20,0,,"The user creates a bizarre area in which Pokémon's held items lose their effects for five turns."</v>
      </c>
    </row>
    <row r="626" spans="1:17" x14ac:dyDescent="0.2">
      <c r="A626">
        <v>625</v>
      </c>
      <c r="C626" t="s">
        <v>3204</v>
      </c>
      <c r="D626" t="s">
        <v>1428</v>
      </c>
      <c r="E626" s="138" t="s">
        <v>2949</v>
      </c>
      <c r="F626">
        <v>0</v>
      </c>
      <c r="G626" t="s">
        <v>185</v>
      </c>
      <c r="H626" t="s">
        <v>1342</v>
      </c>
      <c r="I626">
        <v>0</v>
      </c>
      <c r="J626">
        <v>40</v>
      </c>
      <c r="K626">
        <v>0</v>
      </c>
      <c r="L626" s="138" t="s">
        <v>8771</v>
      </c>
      <c r="M626">
        <v>0</v>
      </c>
      <c r="N626" t="s">
        <v>2102</v>
      </c>
      <c r="O626" t="s">
        <v>3205</v>
      </c>
      <c r="P626" t="str">
        <f t="shared" si="21"/>
        <v>"The user meditates to awaken the power deep within its body and raise its Attack stat."</v>
      </c>
      <c r="Q626" t="str">
        <f t="shared" si="22"/>
        <v>625,MEDITATE,Meditate,01C,0,PSYCHIC,Status,0,40,0,10,0,d,"The user meditates to awaken the power deep within its body and raise its Attack stat."</v>
      </c>
    </row>
    <row r="627" spans="1:17" x14ac:dyDescent="0.2">
      <c r="A627">
        <v>626</v>
      </c>
      <c r="C627" t="s">
        <v>3206</v>
      </c>
      <c r="D627" t="s">
        <v>1686</v>
      </c>
      <c r="E627" s="138" t="s">
        <v>3207</v>
      </c>
      <c r="F627">
        <v>0</v>
      </c>
      <c r="G627" t="s">
        <v>185</v>
      </c>
      <c r="H627" t="s">
        <v>1342</v>
      </c>
      <c r="I627">
        <v>0</v>
      </c>
      <c r="J627">
        <v>40</v>
      </c>
      <c r="K627">
        <v>0</v>
      </c>
      <c r="L627" s="138" t="s">
        <v>11075</v>
      </c>
      <c r="M627">
        <v>0</v>
      </c>
      <c r="N627" t="s">
        <v>2115</v>
      </c>
      <c r="O627" t="s">
        <v>3208</v>
      </c>
      <c r="P627" t="str">
        <f t="shared" si="21"/>
        <v>"Enables the user to hit a Dark type with any type of move. It also enables the user to hit an evasive foe."</v>
      </c>
      <c r="Q627" t="str">
        <f t="shared" si="22"/>
        <v>626,MIRACLEEYE,Miracle Eye,0A8,0,PSYCHIC,Status,0,40,0,00,0,bce,"Enables the user to hit a Dark type with any type of move. It also enables the user to hit an evasive foe."</v>
      </c>
    </row>
    <row r="628" spans="1:17" x14ac:dyDescent="0.2">
      <c r="A628">
        <v>627</v>
      </c>
      <c r="C628" t="s">
        <v>3209</v>
      </c>
      <c r="D628" t="s">
        <v>1800</v>
      </c>
      <c r="E628" s="138" t="s">
        <v>11109</v>
      </c>
      <c r="F628">
        <v>0</v>
      </c>
      <c r="G628" t="s">
        <v>185</v>
      </c>
      <c r="H628" t="s">
        <v>1342</v>
      </c>
      <c r="I628">
        <v>0</v>
      </c>
      <c r="J628">
        <v>10</v>
      </c>
      <c r="K628">
        <v>0</v>
      </c>
      <c r="L628" s="138" t="s">
        <v>11075</v>
      </c>
      <c r="M628">
        <v>0</v>
      </c>
      <c r="N628" t="s">
        <v>2963</v>
      </c>
      <c r="O628" t="s">
        <v>3210</v>
      </c>
      <c r="P628" t="str">
        <f t="shared" si="21"/>
        <v>"The user employs its psychic power to average its Attack and Sp. Atk stats with those of the target's."</v>
      </c>
      <c r="Q628" t="str">
        <f t="shared" si="22"/>
        <v>627,POWERSPLIT,Power Split,058,0,PSYCHIC,Status,0,10,0,00,0,b,"The user employs its psychic power to average its Attack and Sp. Atk stats with those of the target's."</v>
      </c>
    </row>
    <row r="629" spans="1:17" x14ac:dyDescent="0.2">
      <c r="A629">
        <v>628</v>
      </c>
      <c r="C629" t="s">
        <v>3211</v>
      </c>
      <c r="D629" t="s">
        <v>1713</v>
      </c>
      <c r="E629" s="138" t="s">
        <v>11108</v>
      </c>
      <c r="F629">
        <v>0</v>
      </c>
      <c r="G629" t="s">
        <v>185</v>
      </c>
      <c r="H629" t="s">
        <v>1342</v>
      </c>
      <c r="I629">
        <v>0</v>
      </c>
      <c r="J629">
        <v>10</v>
      </c>
      <c r="K629">
        <v>0</v>
      </c>
      <c r="L629" s="138" t="s">
        <v>11075</v>
      </c>
      <c r="M629">
        <v>0</v>
      </c>
      <c r="N629" t="s">
        <v>2164</v>
      </c>
      <c r="O629" t="s">
        <v>3212</v>
      </c>
      <c r="P629" t="str">
        <f t="shared" si="21"/>
        <v>"The user employs its psychic power to switch changes to its Attack and Sp. Atk with the target."</v>
      </c>
      <c r="Q629" t="str">
        <f t="shared" si="22"/>
        <v>628,POWERSWAP,Power Swap,052,0,PSYCHIC,Status,0,10,0,00,0,be,"The user employs its psychic power to switch changes to its Attack and Sp. Atk with the target."</v>
      </c>
    </row>
    <row r="630" spans="1:17" x14ac:dyDescent="0.2">
      <c r="A630">
        <v>629</v>
      </c>
      <c r="C630" t="s">
        <v>3213</v>
      </c>
      <c r="D630" t="s">
        <v>1708</v>
      </c>
      <c r="E630" s="138" t="s">
        <v>11107</v>
      </c>
      <c r="F630">
        <v>0</v>
      </c>
      <c r="G630" t="s">
        <v>185</v>
      </c>
      <c r="H630" t="s">
        <v>1342</v>
      </c>
      <c r="I630">
        <v>0</v>
      </c>
      <c r="J630">
        <v>10</v>
      </c>
      <c r="K630">
        <v>0</v>
      </c>
      <c r="L630" s="138" t="s">
        <v>8771</v>
      </c>
      <c r="M630">
        <v>0</v>
      </c>
      <c r="N630" t="s">
        <v>2102</v>
      </c>
      <c r="O630" t="s">
        <v>3214</v>
      </c>
      <c r="P630" t="str">
        <f t="shared" si="21"/>
        <v>"The user employs its psychic power to switch its Attack with its Defense stat."</v>
      </c>
      <c r="Q630" t="str">
        <f t="shared" si="22"/>
        <v>629,POWERTRICK,Power Trick,057,0,PSYCHIC,Status,0,10,0,10,0,d,"The user employs its psychic power to switch its Attack with its Defense stat."</v>
      </c>
    </row>
    <row r="631" spans="1:17" x14ac:dyDescent="0.2">
      <c r="A631">
        <v>630</v>
      </c>
      <c r="C631" t="s">
        <v>3215</v>
      </c>
      <c r="D631" t="s">
        <v>1704</v>
      </c>
      <c r="E631" s="138" t="s">
        <v>3216</v>
      </c>
      <c r="F631">
        <v>0</v>
      </c>
      <c r="G631" t="s">
        <v>185</v>
      </c>
      <c r="H631" t="s">
        <v>1342</v>
      </c>
      <c r="I631">
        <v>100</v>
      </c>
      <c r="J631">
        <v>10</v>
      </c>
      <c r="K631">
        <v>0</v>
      </c>
      <c r="L631" s="138" t="s">
        <v>11075</v>
      </c>
      <c r="M631">
        <v>0</v>
      </c>
      <c r="N631" t="s">
        <v>2164</v>
      </c>
      <c r="O631" t="s">
        <v>3217</v>
      </c>
      <c r="P631" t="str">
        <f t="shared" si="21"/>
        <v>"Using its psychic power of suggestion, the user transfers its status problems to the target."</v>
      </c>
      <c r="Q631" t="str">
        <f t="shared" si="22"/>
        <v>630,PSYCHOSHIFT,Psycho Shift,01B,0,PSYCHIC,Status,100,10,0,00,0,be,"Using its psychic power of suggestion, the user transfers its status problems to the target."</v>
      </c>
    </row>
    <row r="632" spans="1:17" x14ac:dyDescent="0.2">
      <c r="A632">
        <v>631</v>
      </c>
      <c r="C632" t="s">
        <v>3218</v>
      </c>
      <c r="D632" t="s">
        <v>1447</v>
      </c>
      <c r="E632" s="138" t="s">
        <v>3219</v>
      </c>
      <c r="F632">
        <v>0</v>
      </c>
      <c r="G632" t="s">
        <v>185</v>
      </c>
      <c r="H632" t="s">
        <v>1342</v>
      </c>
      <c r="I632">
        <v>0</v>
      </c>
      <c r="J632">
        <v>20</v>
      </c>
      <c r="K632">
        <v>0</v>
      </c>
      <c r="L632" s="138" t="s">
        <v>8801</v>
      </c>
      <c r="M632">
        <v>0</v>
      </c>
      <c r="N632" t="s">
        <v>2102</v>
      </c>
      <c r="O632" t="s">
        <v>3220</v>
      </c>
      <c r="P632" t="str">
        <f t="shared" si="21"/>
        <v>"A wondrous wall of light is put up to suppress damage from physical attacks for five turns."</v>
      </c>
      <c r="Q632" t="str">
        <f t="shared" si="22"/>
        <v>631,REFLECT,Reflect,0A2,0,PSYCHIC,Status,0,20,0,40,0,d,"A wondrous wall of light is put up to suppress damage from physical attacks for five turns."</v>
      </c>
    </row>
    <row r="633" spans="1:17" x14ac:dyDescent="0.2">
      <c r="A633">
        <v>632</v>
      </c>
      <c r="C633" t="s">
        <v>3221</v>
      </c>
      <c r="D633" t="s">
        <v>1488</v>
      </c>
      <c r="E633" s="138" t="s">
        <v>3222</v>
      </c>
      <c r="F633">
        <v>0</v>
      </c>
      <c r="G633" t="s">
        <v>185</v>
      </c>
      <c r="H633" t="s">
        <v>1342</v>
      </c>
      <c r="I633">
        <v>0</v>
      </c>
      <c r="J633">
        <v>10</v>
      </c>
      <c r="K633">
        <v>0</v>
      </c>
      <c r="L633" s="138" t="s">
        <v>8771</v>
      </c>
      <c r="M633">
        <v>0</v>
      </c>
      <c r="N633" t="s">
        <v>2102</v>
      </c>
      <c r="O633" t="s">
        <v>3223</v>
      </c>
      <c r="P633" t="str">
        <f t="shared" si="21"/>
        <v>"The user goes to sleep for two turns. It fully restores the user's HP and heals any status problem."</v>
      </c>
      <c r="Q633" t="str">
        <f t="shared" si="22"/>
        <v>632,REST,Rest,0D9,0,PSYCHIC,Status,0,10,0,10,0,d,"The user goes to sleep for two turns. It fully restores the user's HP and heals any status problem."</v>
      </c>
    </row>
    <row r="634" spans="1:17" x14ac:dyDescent="0.2">
      <c r="A634">
        <v>633</v>
      </c>
      <c r="C634" t="s">
        <v>3224</v>
      </c>
      <c r="D634" t="s">
        <v>1601</v>
      </c>
      <c r="E634" s="138" t="s">
        <v>11106</v>
      </c>
      <c r="F634">
        <v>0</v>
      </c>
      <c r="G634" t="s">
        <v>185</v>
      </c>
      <c r="H634" t="s">
        <v>1342</v>
      </c>
      <c r="I634">
        <v>0</v>
      </c>
      <c r="J634">
        <v>10</v>
      </c>
      <c r="K634">
        <v>0</v>
      </c>
      <c r="L634" s="138" t="s">
        <v>11075</v>
      </c>
      <c r="M634">
        <v>0</v>
      </c>
      <c r="O634" t="s">
        <v>3225</v>
      </c>
      <c r="P634" t="str">
        <f t="shared" si="21"/>
        <v>"The user mimics the target completely, copying the target's natural Ability."</v>
      </c>
      <c r="Q634" t="str">
        <f t="shared" si="22"/>
        <v>633,ROLEPLAY,Role Play,065,0,PSYCHIC,Status,0,10,0,00,0,,"The user mimics the target completely, copying the target's natural Ability."</v>
      </c>
    </row>
    <row r="635" spans="1:17" x14ac:dyDescent="0.2">
      <c r="A635">
        <v>634</v>
      </c>
      <c r="C635" t="s">
        <v>3226</v>
      </c>
      <c r="D635" t="s">
        <v>1614</v>
      </c>
      <c r="E635" s="138" t="s">
        <v>11105</v>
      </c>
      <c r="F635">
        <v>0</v>
      </c>
      <c r="G635" t="s">
        <v>185</v>
      </c>
      <c r="H635" t="s">
        <v>1342</v>
      </c>
      <c r="I635">
        <v>0</v>
      </c>
      <c r="J635">
        <v>10</v>
      </c>
      <c r="K635">
        <v>0</v>
      </c>
      <c r="L635" s="138" t="s">
        <v>11075</v>
      </c>
      <c r="M635">
        <v>0</v>
      </c>
      <c r="N635" t="s">
        <v>2164</v>
      </c>
      <c r="O635" t="s">
        <v>3227</v>
      </c>
      <c r="P635" t="str">
        <f t="shared" si="21"/>
        <v>"The user employs its psychic power to exchange Abilities with the target."</v>
      </c>
      <c r="Q635" t="str">
        <f t="shared" si="22"/>
        <v>634,SKILLSWAP,Skill Swap,067,0,PSYCHIC,Status,0,10,0,00,0,be,"The user employs its psychic power to exchange Abilities with the target."</v>
      </c>
    </row>
    <row r="636" spans="1:17" x14ac:dyDescent="0.2">
      <c r="A636">
        <v>635</v>
      </c>
      <c r="C636" t="s">
        <v>3228</v>
      </c>
      <c r="D636" t="s">
        <v>1806</v>
      </c>
      <c r="E636" s="138" t="s">
        <v>3229</v>
      </c>
      <c r="F636">
        <v>0</v>
      </c>
      <c r="G636" t="s">
        <v>185</v>
      </c>
      <c r="H636" t="s">
        <v>1342</v>
      </c>
      <c r="I636">
        <v>0</v>
      </c>
      <c r="J636">
        <v>15</v>
      </c>
      <c r="K636">
        <v>0</v>
      </c>
      <c r="L636" s="138" t="s">
        <v>11075</v>
      </c>
      <c r="M636">
        <v>0</v>
      </c>
      <c r="N636" t="s">
        <v>2115</v>
      </c>
      <c r="O636" t="s">
        <v>3230</v>
      </c>
      <c r="P636" t="str">
        <f t="shared" si="21"/>
        <v>"The user makes the target float with its psychic power. The target is easier to hit for three turns."</v>
      </c>
      <c r="Q636" t="str">
        <f t="shared" si="22"/>
        <v>635,TELEKINESIS,Telekinesis,11A,0,PSYCHIC,Status,0,15,0,00,0,bce,"The user makes the target float with its psychic power. The target is easier to hit for three turns."</v>
      </c>
    </row>
    <row r="637" spans="1:17" x14ac:dyDescent="0.2">
      <c r="A637">
        <v>636</v>
      </c>
      <c r="C637" t="s">
        <v>3231</v>
      </c>
      <c r="D637" t="s">
        <v>1432</v>
      </c>
      <c r="E637" s="138" t="s">
        <v>3232</v>
      </c>
      <c r="F637">
        <v>0</v>
      </c>
      <c r="G637" t="s">
        <v>185</v>
      </c>
      <c r="H637" t="s">
        <v>1342</v>
      </c>
      <c r="I637">
        <v>0</v>
      </c>
      <c r="J637">
        <v>20</v>
      </c>
      <c r="K637">
        <v>0</v>
      </c>
      <c r="L637" s="138" t="s">
        <v>8771</v>
      </c>
      <c r="M637">
        <v>0</v>
      </c>
      <c r="O637" t="s">
        <v>3233</v>
      </c>
      <c r="P637" t="str">
        <f t="shared" si="21"/>
        <v>"Use it to flee from any wild Pokémon. It can also warp to the last Pokémon Center visited."</v>
      </c>
      <c r="Q637" t="str">
        <f t="shared" si="22"/>
        <v>636,TELEPORT,Teleport,0EA,0,PSYCHIC,Status,0,20,0,10,0,,"Use it to flee from any wild Pokémon. It can also warp to the last Pokémon Center visited."</v>
      </c>
    </row>
    <row r="638" spans="1:17" x14ac:dyDescent="0.2">
      <c r="A638">
        <v>637</v>
      </c>
      <c r="C638" t="s">
        <v>3234</v>
      </c>
      <c r="D638" t="s">
        <v>1600</v>
      </c>
      <c r="E638" s="138" t="s">
        <v>2192</v>
      </c>
      <c r="F638">
        <v>0</v>
      </c>
      <c r="G638" t="s">
        <v>185</v>
      </c>
      <c r="H638" t="s">
        <v>1342</v>
      </c>
      <c r="I638">
        <v>100</v>
      </c>
      <c r="J638">
        <v>10</v>
      </c>
      <c r="K638">
        <v>0</v>
      </c>
      <c r="L638" s="138" t="s">
        <v>11075</v>
      </c>
      <c r="M638">
        <v>0</v>
      </c>
      <c r="N638" t="s">
        <v>2164</v>
      </c>
      <c r="O638" t="s">
        <v>3235</v>
      </c>
      <c r="P638" t="str">
        <f t="shared" si="21"/>
        <v>"The user catches the target off guard and swaps its held item with its own."</v>
      </c>
      <c r="Q638" t="str">
        <f t="shared" si="22"/>
        <v>637,TRICK,Trick,0F2,0,PSYCHIC,Status,100,10,0,00,0,be,"The user catches the target off guard and swaps its held item with its own."</v>
      </c>
    </row>
    <row r="639" spans="1:17" x14ac:dyDescent="0.2">
      <c r="A639">
        <v>638</v>
      </c>
      <c r="C639" t="s">
        <v>3236</v>
      </c>
      <c r="D639" t="s">
        <v>1762</v>
      </c>
      <c r="E639" s="138" t="s">
        <v>3237</v>
      </c>
      <c r="F639">
        <v>0</v>
      </c>
      <c r="G639" t="s">
        <v>185</v>
      </c>
      <c r="H639" t="s">
        <v>1342</v>
      </c>
      <c r="I639">
        <v>0</v>
      </c>
      <c r="J639">
        <v>5</v>
      </c>
      <c r="K639">
        <v>0</v>
      </c>
      <c r="L639" s="138" t="s">
        <v>8781</v>
      </c>
      <c r="M639">
        <v>-7</v>
      </c>
      <c r="O639" t="s">
        <v>3238</v>
      </c>
      <c r="P639" t="str">
        <f t="shared" si="21"/>
        <v>"The user creates a bizarre area in which slower Pokémon get to move first for five turns."</v>
      </c>
      <c r="Q639" t="str">
        <f t="shared" si="22"/>
        <v>638,TRICKROOM,Trick Room,11F,0,PSYCHIC,Status,0,5,0,20,-7,,"The user creates a bizarre area in which slower Pokémon get to move first for five turns."</v>
      </c>
    </row>
    <row r="640" spans="1:17" x14ac:dyDescent="0.2">
      <c r="A640">
        <v>639</v>
      </c>
      <c r="C640" t="s">
        <v>3239</v>
      </c>
      <c r="D640" t="s">
        <v>1801</v>
      </c>
      <c r="E640" s="138" t="s">
        <v>8885</v>
      </c>
      <c r="F640">
        <v>0</v>
      </c>
      <c r="G640" t="s">
        <v>185</v>
      </c>
      <c r="H640" t="s">
        <v>1342</v>
      </c>
      <c r="I640">
        <v>0</v>
      </c>
      <c r="J640">
        <v>10</v>
      </c>
      <c r="K640">
        <v>0</v>
      </c>
      <c r="L640" s="138" t="s">
        <v>8781</v>
      </c>
      <c r="M640">
        <v>0</v>
      </c>
      <c r="O640" t="s">
        <v>3240</v>
      </c>
      <c r="P640" t="str">
        <f t="shared" si="21"/>
        <v>"The user creates a bizarre area in which Pokémon's Defense and Sp. Def stats are swapped for 5 turns."</v>
      </c>
      <c r="Q640" t="str">
        <f t="shared" si="22"/>
        <v>639,WONDERROOM,Wonder Room,124,0,PSYCHIC,Status,0,10,0,20,0,,"The user creates a bizarre area in which Pokémon's Defense and Sp. Def stats are swapped for 5 turns."</v>
      </c>
    </row>
    <row r="641" spans="1:17" x14ac:dyDescent="0.2">
      <c r="A641">
        <v>640</v>
      </c>
      <c r="C641" t="s">
        <v>3550</v>
      </c>
      <c r="D641" t="s">
        <v>1980</v>
      </c>
      <c r="E641" s="138" t="s">
        <v>3551</v>
      </c>
      <c r="F641">
        <v>0</v>
      </c>
      <c r="G641" t="s">
        <v>185</v>
      </c>
      <c r="H641" t="s">
        <v>1342</v>
      </c>
      <c r="I641">
        <v>0</v>
      </c>
      <c r="J641">
        <v>15</v>
      </c>
      <c r="K641">
        <v>0</v>
      </c>
      <c r="L641" s="138" t="s">
        <v>11075</v>
      </c>
      <c r="M641">
        <v>0</v>
      </c>
      <c r="N641" t="s">
        <v>2102</v>
      </c>
      <c r="O641" t="s">
        <v>3552</v>
      </c>
      <c r="P641" t="str">
        <f t="shared" si="21"/>
        <v>"The user instructs the target to use its last move again."</v>
      </c>
      <c r="Q641" t="str">
        <f t="shared" si="22"/>
        <v>640,INSTRUCT,Instruct,CF0,0,PSYCHIC,Status,0,15,0,00,0,d,"The user instructs the target to use its last move again."</v>
      </c>
    </row>
    <row r="642" spans="1:17" x14ac:dyDescent="0.2">
      <c r="A642">
        <v>641</v>
      </c>
      <c r="C642" t="s">
        <v>3577</v>
      </c>
      <c r="D642" t="s">
        <v>1969</v>
      </c>
      <c r="E642" s="138" t="s">
        <v>8920</v>
      </c>
      <c r="F642">
        <v>0</v>
      </c>
      <c r="G642" t="s">
        <v>185</v>
      </c>
      <c r="H642" t="s">
        <v>1342</v>
      </c>
      <c r="I642">
        <v>0</v>
      </c>
      <c r="J642">
        <v>10</v>
      </c>
      <c r="K642">
        <v>0</v>
      </c>
      <c r="L642" s="138" t="s">
        <v>11091</v>
      </c>
      <c r="M642">
        <v>0</v>
      </c>
      <c r="O642" t="s">
        <v>3578</v>
      </c>
      <c r="P642" t="str">
        <f t="shared" si="21"/>
        <v>"This protects Pokémon on the ground from priority moves and boost Psychic-type moves for five turns."</v>
      </c>
      <c r="Q642" t="str">
        <f t="shared" si="22"/>
        <v>641,PSYCHICTERRAIN,Psychic Terrain,159,0,PSYCHIC,Status,0,10,0,01,0,,"This protects Pokémon on the ground from priority moves and boost Psychic-type moves for five turns."</v>
      </c>
    </row>
    <row r="643" spans="1:17" x14ac:dyDescent="0.2">
      <c r="A643">
        <v>642</v>
      </c>
      <c r="C643" t="s">
        <v>3604</v>
      </c>
      <c r="D643" t="s">
        <v>1974</v>
      </c>
      <c r="E643" s="138" t="s">
        <v>3605</v>
      </c>
      <c r="F643">
        <v>0</v>
      </c>
      <c r="G643" t="s">
        <v>185</v>
      </c>
      <c r="H643" t="s">
        <v>1342</v>
      </c>
      <c r="I643">
        <v>0</v>
      </c>
      <c r="J643">
        <v>10</v>
      </c>
      <c r="K643">
        <v>0</v>
      </c>
      <c r="L643" s="138" t="s">
        <v>11075</v>
      </c>
      <c r="M643">
        <v>0</v>
      </c>
      <c r="N643" t="s">
        <v>2164</v>
      </c>
      <c r="O643" t="s">
        <v>3606</v>
      </c>
      <c r="P643" t="str">
        <f t="shared" si="21"/>
        <v>"The user exchanges speed stats with the target."</v>
      </c>
      <c r="Q643" t="str">
        <f t="shared" si="22"/>
        <v>642,SPEEDSWAP,Speed Swap,CF10,0,PSYCHIC,Status,0,10,0,00,0,be,"The user exchanges speed stats with the target."</v>
      </c>
    </row>
    <row r="644" spans="1:17" x14ac:dyDescent="0.2">
      <c r="A644">
        <v>643</v>
      </c>
      <c r="C644" t="s">
        <v>11104</v>
      </c>
      <c r="D644" t="s">
        <v>1444</v>
      </c>
      <c r="E644" s="138" t="s">
        <v>3105</v>
      </c>
      <c r="F644">
        <v>0</v>
      </c>
      <c r="G644" t="s">
        <v>185</v>
      </c>
      <c r="H644" t="s">
        <v>1342</v>
      </c>
      <c r="I644">
        <v>0</v>
      </c>
      <c r="J644">
        <v>20</v>
      </c>
      <c r="K644">
        <v>0</v>
      </c>
      <c r="L644" s="138" t="s">
        <v>8771</v>
      </c>
      <c r="M644">
        <v>0</v>
      </c>
      <c r="N644" t="s">
        <v>2102</v>
      </c>
      <c r="O644" t="s">
        <v>3163</v>
      </c>
      <c r="P644" t="str">
        <f t="shared" si="21"/>
        <v>"The user throws up a sturdy wall that sharply raises its Defense stat."</v>
      </c>
      <c r="Q644" t="str">
        <f t="shared" si="22"/>
        <v>643,INVISIBLEBOX,Barrier,02F,0,PSYCHIC,Status,0,20,0,10,0,d,"The user throws up a sturdy wall that sharply raises its Defense stat."</v>
      </c>
    </row>
    <row r="645" spans="1:17" x14ac:dyDescent="0.2">
      <c r="A645">
        <v>644</v>
      </c>
      <c r="C645" t="s">
        <v>3262</v>
      </c>
      <c r="D645" t="s">
        <v>1679</v>
      </c>
      <c r="E645" s="138" t="s">
        <v>2098</v>
      </c>
      <c r="F645">
        <v>25</v>
      </c>
      <c r="G645" t="s">
        <v>186</v>
      </c>
      <c r="H645" t="s">
        <v>1326</v>
      </c>
      <c r="I645">
        <v>90</v>
      </c>
      <c r="J645">
        <v>10</v>
      </c>
      <c r="K645">
        <v>0</v>
      </c>
      <c r="L645" s="138" t="s">
        <v>11075</v>
      </c>
      <c r="M645">
        <v>0</v>
      </c>
      <c r="N645" t="s">
        <v>2073</v>
      </c>
      <c r="O645" t="s">
        <v>3263</v>
      </c>
      <c r="P645" t="str">
        <f t="shared" si="21"/>
        <v>"The user hurls hard rocks at the target. Two to five rocks are launched in quick succession."</v>
      </c>
      <c r="Q645" t="str">
        <f t="shared" si="22"/>
        <v>644,ROCKBLAST,Rock Blast,0C0,25,ROCK,Physical,90,10,0,00,0,bef,"The user hurls hard rocks at the target. Two to five rocks are launched in quick succession."</v>
      </c>
    </row>
    <row r="646" spans="1:17" x14ac:dyDescent="0.2">
      <c r="A646">
        <v>645</v>
      </c>
      <c r="C646" t="s">
        <v>3673</v>
      </c>
      <c r="D646" t="s">
        <v>3674</v>
      </c>
      <c r="E646" s="138" t="s">
        <v>11077</v>
      </c>
      <c r="F646">
        <v>25</v>
      </c>
      <c r="G646" t="s">
        <v>186</v>
      </c>
      <c r="H646" t="s">
        <v>1326</v>
      </c>
      <c r="I646">
        <v>100</v>
      </c>
      <c r="J646">
        <v>35</v>
      </c>
      <c r="K646">
        <v>0</v>
      </c>
      <c r="L646" s="138" t="s">
        <v>11075</v>
      </c>
      <c r="M646">
        <v>0</v>
      </c>
      <c r="N646" t="s">
        <v>2062</v>
      </c>
      <c r="O646" t="s">
        <v>3675</v>
      </c>
      <c r="P646" t="str">
        <f t="shared" si="21"/>
        <v>"The user trows a small pebble against the target to inflict damage."</v>
      </c>
      <c r="Q646" t="str">
        <f t="shared" si="22"/>
        <v>645,PEBBLE,Pebble,000,25,ROCK,Physical,100,35,0,00,0,abef,"The user trows a small pebble against the target to inflict damage."</v>
      </c>
    </row>
    <row r="647" spans="1:17" x14ac:dyDescent="0.2">
      <c r="A647">
        <v>646</v>
      </c>
      <c r="C647" t="s">
        <v>3261</v>
      </c>
      <c r="D647" t="s">
        <v>1534</v>
      </c>
      <c r="E647" s="138" t="s">
        <v>2678</v>
      </c>
      <c r="F647">
        <v>30</v>
      </c>
      <c r="G647" t="s">
        <v>186</v>
      </c>
      <c r="H647" t="s">
        <v>1326</v>
      </c>
      <c r="I647">
        <v>90</v>
      </c>
      <c r="J647">
        <v>20</v>
      </c>
      <c r="K647">
        <v>0</v>
      </c>
      <c r="L647" s="138" t="s">
        <v>11075</v>
      </c>
      <c r="M647">
        <v>0</v>
      </c>
      <c r="N647" t="s">
        <v>2062</v>
      </c>
      <c r="O647" t="s">
        <v>2680</v>
      </c>
      <c r="P647" t="str">
        <f t="shared" si="21"/>
        <v>"The user continually rolls into the target over five turns. It becomes stronger each time it hits."</v>
      </c>
      <c r="Q647" t="str">
        <f t="shared" si="22"/>
        <v>646,ROLLOUT,Rollout,0D3,30,ROCK,Physical,90,20,0,00,0,abef,"The user continually rolls into the target over five turns. It becomes stronger each time it hits."</v>
      </c>
    </row>
    <row r="648" spans="1:17" x14ac:dyDescent="0.2">
      <c r="A648">
        <v>647</v>
      </c>
      <c r="C648" t="s">
        <v>3512</v>
      </c>
      <c r="D648" t="s">
        <v>1991</v>
      </c>
      <c r="E648" s="138" t="s">
        <v>9577</v>
      </c>
      <c r="F648">
        <v>40</v>
      </c>
      <c r="G648" t="s">
        <v>186</v>
      </c>
      <c r="H648" t="s">
        <v>1326</v>
      </c>
      <c r="I648">
        <v>100</v>
      </c>
      <c r="J648">
        <v>20</v>
      </c>
      <c r="K648">
        <v>0</v>
      </c>
      <c r="L648" s="138" t="s">
        <v>11075</v>
      </c>
      <c r="M648">
        <v>1</v>
      </c>
      <c r="N648" t="s">
        <v>2062</v>
      </c>
      <c r="O648" t="s">
        <v>3513</v>
      </c>
      <c r="P648" t="str">
        <f t="shared" si="21"/>
        <v>"The user smashed into the target at high speed. This move always goes first."</v>
      </c>
      <c r="Q648" t="str">
        <f t="shared" si="22"/>
        <v>647,ACCELEROCK,Accelerock,0,40,ROCK,Physical,100,20,0,00,1,abef,"The user smashed into the target at high speed. This move always goes first."</v>
      </c>
    </row>
    <row r="649" spans="1:17" x14ac:dyDescent="0.2">
      <c r="A649">
        <v>648</v>
      </c>
      <c r="C649" t="s">
        <v>3254</v>
      </c>
      <c r="D649" t="s">
        <v>1420</v>
      </c>
      <c r="E649" s="138" t="s">
        <v>11077</v>
      </c>
      <c r="F649">
        <v>50</v>
      </c>
      <c r="G649" t="s">
        <v>186</v>
      </c>
      <c r="H649" t="s">
        <v>1326</v>
      </c>
      <c r="I649">
        <v>90</v>
      </c>
      <c r="J649">
        <v>15</v>
      </c>
      <c r="K649">
        <v>0</v>
      </c>
      <c r="L649" s="138" t="s">
        <v>11075</v>
      </c>
      <c r="M649">
        <v>0</v>
      </c>
      <c r="N649" t="s">
        <v>2073</v>
      </c>
      <c r="O649" t="s">
        <v>3255</v>
      </c>
      <c r="P649" t="str">
        <f t="shared" si="21"/>
        <v>"The user picks up and throws a small rock at the target to attack."</v>
      </c>
      <c r="Q649" t="str">
        <f t="shared" si="22"/>
        <v>648,ROCKTHROW,Rock Throw,000,50,ROCK,Physical,90,15,0,00,0,bef,"The user picks up and throws a small rock at the target to attack."</v>
      </c>
    </row>
    <row r="650" spans="1:17" x14ac:dyDescent="0.2">
      <c r="A650">
        <v>649</v>
      </c>
      <c r="C650" t="s">
        <v>3258</v>
      </c>
      <c r="D650" t="s">
        <v>1808</v>
      </c>
      <c r="E650" s="138" t="s">
        <v>3259</v>
      </c>
      <c r="F650">
        <v>50</v>
      </c>
      <c r="G650" t="s">
        <v>186</v>
      </c>
      <c r="H650" t="s">
        <v>1326</v>
      </c>
      <c r="I650">
        <v>100</v>
      </c>
      <c r="J650">
        <v>15</v>
      </c>
      <c r="K650">
        <v>0</v>
      </c>
      <c r="L650" s="138" t="s">
        <v>11075</v>
      </c>
      <c r="M650">
        <v>0</v>
      </c>
      <c r="N650" t="s">
        <v>2073</v>
      </c>
      <c r="O650" t="s">
        <v>3260</v>
      </c>
      <c r="P650" t="str">
        <f t="shared" si="21"/>
        <v>"The user throws a stone or projectile to attack. A flying Pokémon will fall to the ground when hit."</v>
      </c>
      <c r="Q650" t="str">
        <f t="shared" si="22"/>
        <v>649,SMACKDOWN,Smack Down,11C,50,ROCK,Physical,100,15,0,00,0,bef,"The user throws a stone or projectile to attack. A flying Pokémon will fall to the ground when hit."</v>
      </c>
    </row>
    <row r="651" spans="1:17" x14ac:dyDescent="0.2">
      <c r="A651">
        <v>650</v>
      </c>
      <c r="C651" t="s">
        <v>3256</v>
      </c>
      <c r="D651" t="s">
        <v>1646</v>
      </c>
      <c r="E651" s="138" t="s">
        <v>11079</v>
      </c>
      <c r="F651">
        <v>60</v>
      </c>
      <c r="G651" t="s">
        <v>186</v>
      </c>
      <c r="H651" t="s">
        <v>1326</v>
      </c>
      <c r="I651">
        <v>95</v>
      </c>
      <c r="J651">
        <v>15</v>
      </c>
      <c r="K651">
        <v>100</v>
      </c>
      <c r="L651" s="138" t="s">
        <v>11075</v>
      </c>
      <c r="M651">
        <v>0</v>
      </c>
      <c r="N651" t="s">
        <v>2073</v>
      </c>
      <c r="O651" t="s">
        <v>3257</v>
      </c>
      <c r="P651" t="str">
        <f t="shared" si="21"/>
        <v>"Boulders are hurled at the target. It also lowers the target's Speed by preventing its movement."</v>
      </c>
      <c r="Q651" t="str">
        <f t="shared" si="22"/>
        <v>650,ROCKTOMB,Rock Tomb,044,60,ROCK,Physical,95,15,100,00,0,bef,"Boulders are hurled at the target. It also lowers the target's Speed by preventing its movement."</v>
      </c>
    </row>
    <row r="652" spans="1:17" x14ac:dyDescent="0.2">
      <c r="A652">
        <v>651</v>
      </c>
      <c r="C652" t="s">
        <v>3248</v>
      </c>
      <c r="D652" t="s">
        <v>1489</v>
      </c>
      <c r="E652" s="138" t="s">
        <v>2130</v>
      </c>
      <c r="F652">
        <v>75</v>
      </c>
      <c r="G652" t="s">
        <v>186</v>
      </c>
      <c r="H652" t="s">
        <v>1326</v>
      </c>
      <c r="I652">
        <v>90</v>
      </c>
      <c r="J652">
        <v>10</v>
      </c>
      <c r="K652">
        <v>30</v>
      </c>
      <c r="L652" s="138" t="s">
        <v>11078</v>
      </c>
      <c r="M652">
        <v>0</v>
      </c>
      <c r="N652" t="s">
        <v>2164</v>
      </c>
      <c r="O652" t="s">
        <v>3249</v>
      </c>
      <c r="P652" t="str">
        <f t="shared" si="21"/>
        <v>"Large boulders are hurled at the foes to inflict damage. It may also make the targets flinch."</v>
      </c>
      <c r="Q652" t="str">
        <f t="shared" si="22"/>
        <v>651,ROCKSLIDE,Rock Slide,00F,75,ROCK,Physical,90,10,30,04,0,be,"Large boulders are hurled at the foes to inflict damage. It may also make the targets flinch."</v>
      </c>
    </row>
    <row r="653" spans="1:17" x14ac:dyDescent="0.2">
      <c r="A653">
        <v>652</v>
      </c>
      <c r="C653" t="s">
        <v>11103</v>
      </c>
      <c r="D653" t="s">
        <v>11102</v>
      </c>
      <c r="E653" s="138" t="s">
        <v>11077</v>
      </c>
      <c r="F653">
        <v>90</v>
      </c>
      <c r="G653" t="s">
        <v>186</v>
      </c>
      <c r="H653" t="s">
        <v>1326</v>
      </c>
      <c r="I653">
        <v>100</v>
      </c>
      <c r="J653">
        <v>15</v>
      </c>
      <c r="K653">
        <v>0</v>
      </c>
      <c r="L653" s="138" t="s">
        <v>11075</v>
      </c>
      <c r="M653">
        <v>0</v>
      </c>
      <c r="N653" t="s">
        <v>2062</v>
      </c>
      <c r="O653" t="s">
        <v>11101</v>
      </c>
      <c r="P653" t="str">
        <f t="shared" si="21"/>
        <v>"The user throws a mayhem of rocks at the opponent causing sever damage."</v>
      </c>
      <c r="Q653" t="str">
        <f t="shared" si="22"/>
        <v>652,ROCKSTORM,Rock Storm,000,90,ROCK,Physical,100,15,0,00,0,abef,"The user throws a mayhem of rocks at the opponent causing sever damage."</v>
      </c>
    </row>
    <row r="654" spans="1:17" x14ac:dyDescent="0.2">
      <c r="A654">
        <v>653</v>
      </c>
      <c r="C654" t="s">
        <v>3486</v>
      </c>
      <c r="D654" t="s">
        <v>1920</v>
      </c>
      <c r="E654" s="138" t="s">
        <v>8897</v>
      </c>
      <c r="F654">
        <v>100</v>
      </c>
      <c r="G654" t="s">
        <v>186</v>
      </c>
      <c r="H654" t="s">
        <v>1326</v>
      </c>
      <c r="I654">
        <v>95</v>
      </c>
      <c r="J654">
        <v>5</v>
      </c>
      <c r="K654">
        <v>50</v>
      </c>
      <c r="L654" s="138" t="s">
        <v>11075</v>
      </c>
      <c r="M654">
        <v>0</v>
      </c>
      <c r="N654" t="s">
        <v>2073</v>
      </c>
      <c r="O654" t="s">
        <v>3487</v>
      </c>
      <c r="P654" t="str">
        <f t="shared" si="21"/>
        <v>"The user whips up a storm of diamonds to damage opposing Pokémon. This may also raise the user's Defense stat."</v>
      </c>
      <c r="Q654" t="str">
        <f t="shared" si="22"/>
        <v>653,DIAMONDSTORM,Diamond Storm,136,100,ROCK,Physical,95,5,50,00,0,bef,"The user whips up a storm of diamonds to damage opposing Pokémon. This may also raise the user's Defense stat."</v>
      </c>
    </row>
    <row r="655" spans="1:17" x14ac:dyDescent="0.2">
      <c r="A655">
        <v>654</v>
      </c>
      <c r="C655" t="s">
        <v>3246</v>
      </c>
      <c r="D655" t="s">
        <v>1773</v>
      </c>
      <c r="E655" s="138" t="s">
        <v>11077</v>
      </c>
      <c r="F655">
        <v>110</v>
      </c>
      <c r="G655" t="s">
        <v>186</v>
      </c>
      <c r="H655" t="s">
        <v>1326</v>
      </c>
      <c r="I655">
        <v>80</v>
      </c>
      <c r="J655">
        <v>5</v>
      </c>
      <c r="K655">
        <v>0</v>
      </c>
      <c r="L655" s="138" t="s">
        <v>11075</v>
      </c>
      <c r="M655">
        <v>0</v>
      </c>
      <c r="N655" t="s">
        <v>2065</v>
      </c>
      <c r="O655" t="s">
        <v>3247</v>
      </c>
      <c r="P655" t="str">
        <f t="shared" si="21"/>
        <v>"The user stabs the foe with sharpened stones from below. It has a high critical-hit ratio."</v>
      </c>
      <c r="Q655" t="str">
        <f t="shared" si="22"/>
        <v>654,STONEEDGE,Stone Edge,000,110,ROCK,Physical,80,5,0,00,0,befh,"The user stabs the foe with sharpened stones from below. It has a high critical-hit ratio."</v>
      </c>
    </row>
    <row r="656" spans="1:17" x14ac:dyDescent="0.2">
      <c r="A656">
        <v>655</v>
      </c>
      <c r="C656" t="s">
        <v>3241</v>
      </c>
      <c r="D656" t="s">
        <v>1786</v>
      </c>
      <c r="E656" s="138" t="s">
        <v>3242</v>
      </c>
      <c r="F656">
        <v>150</v>
      </c>
      <c r="G656" t="s">
        <v>186</v>
      </c>
      <c r="H656" t="s">
        <v>1326</v>
      </c>
      <c r="I656">
        <v>80</v>
      </c>
      <c r="J656">
        <v>5</v>
      </c>
      <c r="K656">
        <v>0</v>
      </c>
      <c r="L656" s="138" t="s">
        <v>11075</v>
      </c>
      <c r="M656">
        <v>0</v>
      </c>
      <c r="N656" t="s">
        <v>2062</v>
      </c>
      <c r="O656" t="s">
        <v>3243</v>
      </c>
      <c r="P656" t="str">
        <f t="shared" si="21"/>
        <v>"The user attacks the foe with a hazardous, full-power headbutt. The user also takes terrible damage."</v>
      </c>
      <c r="Q656" t="str">
        <f t="shared" si="22"/>
        <v>655,HEADSMASH,Head Smash,0FC,150,ROCK,Physical,80,5,0,00,0,abef,"The user attacks the foe with a hazardous, full-power headbutt. The user also takes terrible damage."</v>
      </c>
    </row>
    <row r="657" spans="1:17" x14ac:dyDescent="0.2">
      <c r="A657">
        <v>656</v>
      </c>
      <c r="C657" t="s">
        <v>3244</v>
      </c>
      <c r="D657" t="s">
        <v>1768</v>
      </c>
      <c r="E657" s="138" t="s">
        <v>2201</v>
      </c>
      <c r="F657">
        <v>150</v>
      </c>
      <c r="G657" t="s">
        <v>186</v>
      </c>
      <c r="H657" t="s">
        <v>1326</v>
      </c>
      <c r="I657">
        <v>90</v>
      </c>
      <c r="J657">
        <v>5</v>
      </c>
      <c r="K657">
        <v>0</v>
      </c>
      <c r="L657" s="138" t="s">
        <v>11075</v>
      </c>
      <c r="M657">
        <v>0</v>
      </c>
      <c r="N657" t="s">
        <v>2241</v>
      </c>
      <c r="O657" t="s">
        <v>3245</v>
      </c>
      <c r="P657" t="str">
        <f t="shared" si="21"/>
        <v>"The user launches a huge boulder at the target to attack. It must rest on the next turn, however."</v>
      </c>
      <c r="Q657" t="str">
        <f t="shared" si="22"/>
        <v>656,ROCKWRECKER,Rock Wrecker,0C2,150,ROCK,Physical,90,5,0,00,0,befn,"The user launches a huge boulder at the target to attack. It must rest on the next turn, however."</v>
      </c>
    </row>
    <row r="658" spans="1:17" x14ac:dyDescent="0.2">
      <c r="A658">
        <v>657</v>
      </c>
      <c r="C658" t="s">
        <v>3252</v>
      </c>
      <c r="D658" t="s">
        <v>1575</v>
      </c>
      <c r="E658" s="138" t="s">
        <v>2085</v>
      </c>
      <c r="F658">
        <v>60</v>
      </c>
      <c r="G658" t="s">
        <v>186</v>
      </c>
      <c r="H658" t="s">
        <v>1340</v>
      </c>
      <c r="I658">
        <v>100</v>
      </c>
      <c r="J658">
        <v>5</v>
      </c>
      <c r="K658">
        <v>10</v>
      </c>
      <c r="L658" s="138" t="s">
        <v>11075</v>
      </c>
      <c r="M658">
        <v>0</v>
      </c>
      <c r="N658" t="s">
        <v>2073</v>
      </c>
      <c r="O658" t="s">
        <v>3253</v>
      </c>
      <c r="P658" t="str">
        <f t="shared" si="21"/>
        <v>"The user attacks with a prehistoric power. It may also raise all the user's stats at once."</v>
      </c>
      <c r="Q658" t="str">
        <f t="shared" si="22"/>
        <v>657,ANCIENTPOWER,Ancient Power,02D,60,ROCK,Special,100,5,10,00,0,bef,"The user attacks with a prehistoric power. It may also raise all the user's stats at once."</v>
      </c>
    </row>
    <row r="659" spans="1:17" x14ac:dyDescent="0.2">
      <c r="A659">
        <v>658</v>
      </c>
      <c r="C659" t="s">
        <v>3250</v>
      </c>
      <c r="D659" t="s">
        <v>1737</v>
      </c>
      <c r="E659" s="138" t="s">
        <v>11077</v>
      </c>
      <c r="F659">
        <v>90</v>
      </c>
      <c r="G659" t="s">
        <v>186</v>
      </c>
      <c r="H659" t="s">
        <v>1340</v>
      </c>
      <c r="I659">
        <v>100</v>
      </c>
      <c r="J659">
        <v>15</v>
      </c>
      <c r="K659">
        <v>0</v>
      </c>
      <c r="L659" s="138" t="s">
        <v>11075</v>
      </c>
      <c r="M659">
        <v>0</v>
      </c>
      <c r="N659" t="s">
        <v>2073</v>
      </c>
      <c r="O659" t="s">
        <v>3251</v>
      </c>
      <c r="P659" t="str">
        <f t="shared" si="21"/>
        <v>"The user attacks with a ray of light that sparkles as if it were made of gemstones."</v>
      </c>
      <c r="Q659" t="str">
        <f t="shared" si="22"/>
        <v>658,POWERGEM,Power Gem,000,90,ROCK,Special,100,15,0,00,0,bef,"The user attacks with a ray of light that sparkles as if it were made of gemstones."</v>
      </c>
    </row>
    <row r="660" spans="1:17" x14ac:dyDescent="0.2">
      <c r="A660">
        <v>659</v>
      </c>
      <c r="C660" t="s">
        <v>3264</v>
      </c>
      <c r="D660" t="s">
        <v>1726</v>
      </c>
      <c r="E660" s="138" t="s">
        <v>11100</v>
      </c>
      <c r="F660">
        <v>0</v>
      </c>
      <c r="G660" t="s">
        <v>186</v>
      </c>
      <c r="H660" t="s">
        <v>1342</v>
      </c>
      <c r="I660">
        <v>0</v>
      </c>
      <c r="J660">
        <v>20</v>
      </c>
      <c r="K660">
        <v>0</v>
      </c>
      <c r="L660" s="138" t="s">
        <v>8771</v>
      </c>
      <c r="M660">
        <v>0</v>
      </c>
      <c r="N660" t="s">
        <v>2102</v>
      </c>
      <c r="O660" t="s">
        <v>3265</v>
      </c>
      <c r="P660" t="str">
        <f t="shared" ref="P660:P721" si="23">+""""&amp;O660&amp;""""</f>
        <v>"The user polishes its body to reduce drag. It can sharply raise the Speed stat."</v>
      </c>
      <c r="Q660" t="str">
        <f t="shared" si="22"/>
        <v>659,ROCKPOLISH,Rock Polish,030,0,ROCK,Status,0,20,0,10,0,d,"The user polishes its body to reduce drag. It can sharply raise the Speed stat."</v>
      </c>
    </row>
    <row r="661" spans="1:17" x14ac:dyDescent="0.2">
      <c r="A661">
        <v>660</v>
      </c>
      <c r="C661" t="s">
        <v>3266</v>
      </c>
      <c r="D661" t="s">
        <v>1531</v>
      </c>
      <c r="E661" s="138" t="s">
        <v>8862</v>
      </c>
      <c r="F661">
        <v>0</v>
      </c>
      <c r="G661" t="s">
        <v>186</v>
      </c>
      <c r="H661" t="s">
        <v>1342</v>
      </c>
      <c r="I661">
        <v>0</v>
      </c>
      <c r="J661">
        <v>10</v>
      </c>
      <c r="K661">
        <v>0</v>
      </c>
      <c r="L661" s="138" t="s">
        <v>8781</v>
      </c>
      <c r="M661">
        <v>0</v>
      </c>
      <c r="O661" t="s">
        <v>3267</v>
      </c>
      <c r="P661" t="str">
        <f t="shared" si="23"/>
        <v>"Summons a five-turn sandstorm to hurt all combatants except the Rock, Ground, and Steel types."</v>
      </c>
      <c r="Q661" t="str">
        <f t="shared" si="22"/>
        <v>660,SANDSTORM,Sandstorm,101,0,ROCK,Status,0,10,0,20,0,,"Summons a five-turn sandstorm to hurt all combatants except the Rock, Ground, and Steel types."</v>
      </c>
    </row>
    <row r="662" spans="1:17" x14ac:dyDescent="0.2">
      <c r="A662">
        <v>661</v>
      </c>
      <c r="C662" t="s">
        <v>3268</v>
      </c>
      <c r="D662" t="s">
        <v>1775</v>
      </c>
      <c r="E662" s="138" t="s">
        <v>8866</v>
      </c>
      <c r="F662">
        <v>0</v>
      </c>
      <c r="G662" t="s">
        <v>186</v>
      </c>
      <c r="H662" t="s">
        <v>1342</v>
      </c>
      <c r="I662">
        <v>0</v>
      </c>
      <c r="J662">
        <v>20</v>
      </c>
      <c r="K662">
        <v>0</v>
      </c>
      <c r="L662" s="138" t="s">
        <v>8841</v>
      </c>
      <c r="M662">
        <v>0</v>
      </c>
      <c r="N662" t="s">
        <v>2643</v>
      </c>
      <c r="O662" t="s">
        <v>3269</v>
      </c>
      <c r="P662" t="str">
        <f t="shared" si="23"/>
        <v>"The user lays a trap of levitating stones around the foe. The trap hurts foes that switch into battle."</v>
      </c>
      <c r="Q662" t="str">
        <f t="shared" si="22"/>
        <v>661,STEALTHROCK,Stealth Rock,105,0,ROCK,Status,0,20,0,80,0,c,"The user lays a trap of levitating stones around the foe. The trap hurts foes that switch into battle."</v>
      </c>
    </row>
    <row r="663" spans="1:17" x14ac:dyDescent="0.2">
      <c r="A663">
        <v>662</v>
      </c>
      <c r="C663" t="s">
        <v>3270</v>
      </c>
      <c r="D663" t="s">
        <v>1798</v>
      </c>
      <c r="E663" s="138" t="s">
        <v>3271</v>
      </c>
      <c r="F663">
        <v>0</v>
      </c>
      <c r="G663" t="s">
        <v>186</v>
      </c>
      <c r="H663" t="s">
        <v>1342</v>
      </c>
      <c r="I663">
        <v>0</v>
      </c>
      <c r="J663">
        <v>10</v>
      </c>
      <c r="K663">
        <v>0</v>
      </c>
      <c r="L663" s="138" t="s">
        <v>8801</v>
      </c>
      <c r="M663">
        <v>3</v>
      </c>
      <c r="O663" t="s">
        <v>3272</v>
      </c>
      <c r="P663" t="str">
        <f t="shared" si="23"/>
        <v>"The user and its allies are protected from wide-ranging attacks for a turn. May fail if used in succession."</v>
      </c>
      <c r="Q663" t="str">
        <f t="shared" si="22"/>
        <v>662,WIDEGUARD,Wide Guard,0AC,0,ROCK,Status,0,10,0,40,3,,"The user and its allies are protected from wide-ranging attacks for a turn. May fail if used in succession."</v>
      </c>
    </row>
    <row r="664" spans="1:17" x14ac:dyDescent="0.2">
      <c r="A664">
        <v>663</v>
      </c>
      <c r="C664" t="s">
        <v>3295</v>
      </c>
      <c r="D664" t="s">
        <v>1689</v>
      </c>
      <c r="E664" s="138" t="s">
        <v>3296</v>
      </c>
      <c r="F664">
        <v>1</v>
      </c>
      <c r="G664" t="s">
        <v>190</v>
      </c>
      <c r="H664" t="s">
        <v>1326</v>
      </c>
      <c r="I664">
        <v>100</v>
      </c>
      <c r="J664">
        <v>5</v>
      </c>
      <c r="K664">
        <v>0</v>
      </c>
      <c r="L664" s="138" t="s">
        <v>11075</v>
      </c>
      <c r="M664">
        <v>0</v>
      </c>
      <c r="N664" t="s">
        <v>2679</v>
      </c>
      <c r="O664" t="s">
        <v>3297</v>
      </c>
      <c r="P664" t="str">
        <f t="shared" si="23"/>
        <v>"The user tackles the target with a high-speed spin. The slower the user, the greater the damage."</v>
      </c>
      <c r="Q664" t="str">
        <f t="shared" si="22"/>
        <v>663,GYROBALL,Gyro Ball,08D,1,STEEL,Physical,100,5,0,00,0,abefn,"The user tackles the target with a high-speed spin. The slower the user, the greater the damage."</v>
      </c>
    </row>
    <row r="665" spans="1:17" x14ac:dyDescent="0.2">
      <c r="A665">
        <v>664</v>
      </c>
      <c r="C665" t="s">
        <v>3298</v>
      </c>
      <c r="D665" t="s">
        <v>1813</v>
      </c>
      <c r="E665" s="138" t="s">
        <v>2436</v>
      </c>
      <c r="F665">
        <v>1</v>
      </c>
      <c r="G665" t="s">
        <v>190</v>
      </c>
      <c r="H665" t="s">
        <v>1326</v>
      </c>
      <c r="I665">
        <v>100</v>
      </c>
      <c r="J665">
        <v>10</v>
      </c>
      <c r="K665">
        <v>0</v>
      </c>
      <c r="L665" s="138" t="s">
        <v>11075</v>
      </c>
      <c r="M665">
        <v>0</v>
      </c>
      <c r="N665" t="s">
        <v>2062</v>
      </c>
      <c r="O665" t="s">
        <v>3299</v>
      </c>
      <c r="P665" t="str">
        <f t="shared" si="23"/>
        <v>"The user slams into the foe with its heavy body. The heavier the user, the greater the damage."</v>
      </c>
      <c r="Q665" t="str">
        <f t="shared" si="22"/>
        <v>664,HEAVYSLAM,Heavy Slam,09B,1,STEEL,Physical,100,10,0,00,0,abef,"The user slams into the foe with its heavy body. The heavier the user, the greater the damage."</v>
      </c>
    </row>
    <row r="666" spans="1:17" x14ac:dyDescent="0.2">
      <c r="A666">
        <v>665</v>
      </c>
      <c r="C666" t="s">
        <v>3300</v>
      </c>
      <c r="D666" t="s">
        <v>1697</v>
      </c>
      <c r="E666" s="138" t="s">
        <v>11092</v>
      </c>
      <c r="F666">
        <v>1</v>
      </c>
      <c r="G666" t="s">
        <v>190</v>
      </c>
      <c r="H666" t="s">
        <v>1326</v>
      </c>
      <c r="I666">
        <v>100</v>
      </c>
      <c r="J666">
        <v>10</v>
      </c>
      <c r="K666">
        <v>0</v>
      </c>
      <c r="L666" s="138" t="s">
        <v>11091</v>
      </c>
      <c r="M666">
        <v>0</v>
      </c>
      <c r="N666" t="s">
        <v>2863</v>
      </c>
      <c r="O666" t="s">
        <v>3301</v>
      </c>
      <c r="P666" t="str">
        <f t="shared" si="23"/>
        <v>"The user retaliates with much greater power against the target that last inflicted damage on it."</v>
      </c>
      <c r="Q666" t="str">
        <f t="shared" si="22"/>
        <v>665,METALBURST,Metal Burst,073,1,STEEL,Physical,100,10,0,01,0,bf,"The user retaliates with much greater power against the target that last inflicted damage on it."</v>
      </c>
    </row>
    <row r="667" spans="1:17" x14ac:dyDescent="0.2">
      <c r="A667">
        <v>666</v>
      </c>
      <c r="C667" t="s">
        <v>3293</v>
      </c>
      <c r="D667" t="s">
        <v>1747</v>
      </c>
      <c r="E667" s="138" t="s">
        <v>11077</v>
      </c>
      <c r="F667">
        <v>40</v>
      </c>
      <c r="G667" t="s">
        <v>190</v>
      </c>
      <c r="H667" t="s">
        <v>1326</v>
      </c>
      <c r="I667">
        <v>100</v>
      </c>
      <c r="J667">
        <v>30</v>
      </c>
      <c r="K667">
        <v>0</v>
      </c>
      <c r="L667" s="138" t="s">
        <v>11075</v>
      </c>
      <c r="M667">
        <v>1</v>
      </c>
      <c r="N667" t="s">
        <v>2253</v>
      </c>
      <c r="O667" t="s">
        <v>3294</v>
      </c>
      <c r="P667" t="str">
        <f t="shared" si="23"/>
        <v>"The user strikes the target with tough punches as fast as bullets. This move always goes first."</v>
      </c>
      <c r="Q667" t="str">
        <f t="shared" si="22"/>
        <v>666,BULLETPUNCH,Bullet Punch,000,40,STEEL,Physical,100,30,0,00,1,abefj,"The user strikes the target with tough punches as fast as bullets. This move always goes first."</v>
      </c>
    </row>
    <row r="668" spans="1:17" x14ac:dyDescent="0.2">
      <c r="A668">
        <v>667</v>
      </c>
      <c r="C668" t="s">
        <v>3289</v>
      </c>
      <c r="D668" t="s">
        <v>1873</v>
      </c>
      <c r="E668" s="138" t="s">
        <v>2224</v>
      </c>
      <c r="F668">
        <v>50</v>
      </c>
      <c r="G668" t="s">
        <v>190</v>
      </c>
      <c r="H668" t="s">
        <v>1326</v>
      </c>
      <c r="I668">
        <v>85</v>
      </c>
      <c r="J668">
        <v>15</v>
      </c>
      <c r="K668">
        <v>0</v>
      </c>
      <c r="L668" s="138" t="s">
        <v>11075</v>
      </c>
      <c r="M668">
        <v>0</v>
      </c>
      <c r="N668" t="s">
        <v>2062</v>
      </c>
      <c r="O668" t="s">
        <v>3290</v>
      </c>
      <c r="P668" t="str">
        <f t="shared" si="23"/>
        <v>"The user attacks by throwing two steel gears at its target."</v>
      </c>
      <c r="Q668" t="str">
        <f t="shared" si="22"/>
        <v>667,GEARGRIND,Gear Grind,0BD,50,STEEL,Physical,85,15,0,00,0,abef,"The user attacks by throwing two steel gears at its target."</v>
      </c>
    </row>
    <row r="669" spans="1:17" x14ac:dyDescent="0.2">
      <c r="A669">
        <v>668</v>
      </c>
      <c r="C669" t="s">
        <v>3291</v>
      </c>
      <c r="D669" t="s">
        <v>1562</v>
      </c>
      <c r="E669" s="138" t="s">
        <v>2949</v>
      </c>
      <c r="F669">
        <v>50</v>
      </c>
      <c r="G669" t="s">
        <v>190</v>
      </c>
      <c r="H669" t="s">
        <v>1326</v>
      </c>
      <c r="I669">
        <v>95</v>
      </c>
      <c r="J669">
        <v>35</v>
      </c>
      <c r="K669">
        <v>10</v>
      </c>
      <c r="L669" s="138" t="s">
        <v>11075</v>
      </c>
      <c r="M669">
        <v>0</v>
      </c>
      <c r="N669" t="s">
        <v>2062</v>
      </c>
      <c r="O669" t="s">
        <v>3292</v>
      </c>
      <c r="P669" t="str">
        <f t="shared" si="23"/>
        <v>"The target is raked with steel claws. It may also raise the user's Attack stat."</v>
      </c>
      <c r="Q669" t="str">
        <f t="shared" si="22"/>
        <v>668,METALCLAW,Metal Claw,01C,50,STEEL,Physical,95,35,10,00,0,abef,"The target is raked with steel claws. It may also raise the user's Attack stat."</v>
      </c>
    </row>
    <row r="670" spans="1:17" x14ac:dyDescent="0.2">
      <c r="A670">
        <v>669</v>
      </c>
      <c r="C670" t="s">
        <v>3287</v>
      </c>
      <c r="D670" t="s">
        <v>1772</v>
      </c>
      <c r="E670" s="138" t="s">
        <v>2143</v>
      </c>
      <c r="F670">
        <v>60</v>
      </c>
      <c r="G670" t="s">
        <v>190</v>
      </c>
      <c r="H670" t="s">
        <v>1326</v>
      </c>
      <c r="I670">
        <v>0</v>
      </c>
      <c r="J670">
        <v>20</v>
      </c>
      <c r="K670">
        <v>0</v>
      </c>
      <c r="L670" s="138" t="s">
        <v>11075</v>
      </c>
      <c r="M670">
        <v>0</v>
      </c>
      <c r="N670" t="s">
        <v>2241</v>
      </c>
      <c r="O670" t="s">
        <v>3288</v>
      </c>
      <c r="P670" t="str">
        <f t="shared" si="23"/>
        <v>"The user launches steel bombs that stick to the target. This attack will not miss."</v>
      </c>
      <c r="Q670" t="str">
        <f t="shared" si="22"/>
        <v>669,MAGNETBOMB,Magnet Bomb,0A5,60,STEEL,Physical,0,20,0,00,0,befn,"The user launches steel bombs that stick to the target. This attack will not miss."</v>
      </c>
    </row>
    <row r="671" spans="1:17" x14ac:dyDescent="0.2">
      <c r="A671">
        <v>670</v>
      </c>
      <c r="C671" t="s">
        <v>3283</v>
      </c>
      <c r="D671" t="s">
        <v>1540</v>
      </c>
      <c r="E671" s="138" t="s">
        <v>2941</v>
      </c>
      <c r="F671">
        <v>70</v>
      </c>
      <c r="G671" t="s">
        <v>190</v>
      </c>
      <c r="H671" t="s">
        <v>1326</v>
      </c>
      <c r="I671">
        <v>90</v>
      </c>
      <c r="J671">
        <v>25</v>
      </c>
      <c r="K671">
        <v>10</v>
      </c>
      <c r="L671" s="138" t="s">
        <v>11075</v>
      </c>
      <c r="M671">
        <v>0</v>
      </c>
      <c r="N671" t="s">
        <v>2062</v>
      </c>
      <c r="O671" t="s">
        <v>3284</v>
      </c>
      <c r="P671" t="str">
        <f t="shared" si="23"/>
        <v>"The target is hit with wings of steel. It may also raise the user's Defense stat."</v>
      </c>
      <c r="Q671" t="str">
        <f t="shared" si="22"/>
        <v>670,STEELWING,Steel Wing,01D,70,STEEL,Physical,90,25,10,00,0,abef,"The target is hit with wings of steel. It may also raise the user's Defense stat."</v>
      </c>
    </row>
    <row r="672" spans="1:17" x14ac:dyDescent="0.2">
      <c r="A672">
        <v>671</v>
      </c>
      <c r="C672" t="s">
        <v>3593</v>
      </c>
      <c r="D672" t="s">
        <v>1975</v>
      </c>
      <c r="E672" s="138" t="s">
        <v>2143</v>
      </c>
      <c r="F672">
        <v>70</v>
      </c>
      <c r="G672" t="s">
        <v>190</v>
      </c>
      <c r="H672" t="s">
        <v>1326</v>
      </c>
      <c r="I672">
        <v>0</v>
      </c>
      <c r="J672">
        <v>10</v>
      </c>
      <c r="K672">
        <v>0</v>
      </c>
      <c r="L672" s="138" t="s">
        <v>11075</v>
      </c>
      <c r="M672">
        <v>0</v>
      </c>
      <c r="N672" t="s">
        <v>2062</v>
      </c>
      <c r="O672" t="s">
        <v>3594</v>
      </c>
      <c r="P672" t="str">
        <f t="shared" si="23"/>
        <v>"The user stabs the target with a sharp horn. This attack never misses."</v>
      </c>
      <c r="Q672" t="str">
        <f t="shared" si="22"/>
        <v>671,SMARTSTRIKE,Smart Strike,0A5,70,STEEL,Physical,0,10,0,00,0,abef,"The user stabs the target with a sharp horn. This attack never misses."</v>
      </c>
    </row>
    <row r="673" spans="1:17" x14ac:dyDescent="0.2">
      <c r="A673">
        <v>672</v>
      </c>
      <c r="C673" t="s">
        <v>3281</v>
      </c>
      <c r="D673" t="s">
        <v>1771</v>
      </c>
      <c r="E673" s="138" t="s">
        <v>2130</v>
      </c>
      <c r="F673">
        <v>80</v>
      </c>
      <c r="G673" t="s">
        <v>190</v>
      </c>
      <c r="H673" t="s">
        <v>1326</v>
      </c>
      <c r="I673">
        <v>100</v>
      </c>
      <c r="J673">
        <v>15</v>
      </c>
      <c r="K673">
        <v>30</v>
      </c>
      <c r="L673" s="138" t="s">
        <v>11075</v>
      </c>
      <c r="M673">
        <v>0</v>
      </c>
      <c r="N673" t="s">
        <v>2079</v>
      </c>
      <c r="O673" t="s">
        <v>3282</v>
      </c>
      <c r="P673" t="str">
        <f t="shared" si="23"/>
        <v>"The foe slams the target with its steel-hard head. It may also make the target flinch."</v>
      </c>
      <c r="Q673" t="str">
        <f t="shared" si="22"/>
        <v>672,IRONHEAD,Iron Head,00F,80,STEEL,Physical,100,15,30,00,0,abe,"The foe slams the target with its steel-hard head. It may also make the target flinch."</v>
      </c>
    </row>
    <row r="674" spans="1:17" x14ac:dyDescent="0.2">
      <c r="A674">
        <v>673</v>
      </c>
      <c r="C674" t="s">
        <v>3635</v>
      </c>
      <c r="D674" t="s">
        <v>1968</v>
      </c>
      <c r="E674" s="138" t="s">
        <v>3608</v>
      </c>
      <c r="F674">
        <v>80</v>
      </c>
      <c r="G674" t="s">
        <v>190</v>
      </c>
      <c r="H674" t="s">
        <v>1326</v>
      </c>
      <c r="I674">
        <v>100</v>
      </c>
      <c r="J674">
        <v>20</v>
      </c>
      <c r="K674">
        <v>0</v>
      </c>
      <c r="L674" s="138" t="s">
        <v>11075</v>
      </c>
      <c r="M674">
        <v>0</v>
      </c>
      <c r="N674" t="s">
        <v>2079</v>
      </c>
      <c r="O674" t="s">
        <v>3636</v>
      </c>
      <c r="P674" t="str">
        <f t="shared" si="23"/>
        <v>"The user entangles the target with its anchor chain while attacking. The target becomes unable to flee."</v>
      </c>
      <c r="Q674" t="str">
        <f t="shared" si="22"/>
        <v>673,ANCHORSHOT,Anchor Shot,CF11,80,STEEL,Physical,100,20,0,00,0,abe,"The user entangles the target with its anchor chain while attacking. The target becomes unable to flee."</v>
      </c>
    </row>
    <row r="675" spans="1:17" x14ac:dyDescent="0.2">
      <c r="A675">
        <v>674</v>
      </c>
      <c r="C675" t="s">
        <v>11099</v>
      </c>
      <c r="D675" t="s">
        <v>11098</v>
      </c>
      <c r="E675" s="138" t="s">
        <v>11077</v>
      </c>
      <c r="F675">
        <v>90</v>
      </c>
      <c r="G675" t="s">
        <v>190</v>
      </c>
      <c r="H675" t="s">
        <v>1326</v>
      </c>
      <c r="I675">
        <v>100</v>
      </c>
      <c r="J675">
        <v>15</v>
      </c>
      <c r="K675">
        <v>10</v>
      </c>
      <c r="L675" s="138" t="s">
        <v>11075</v>
      </c>
      <c r="M675">
        <v>0</v>
      </c>
      <c r="N675" t="s">
        <v>2062</v>
      </c>
      <c r="O675" t="s">
        <v>11097</v>
      </c>
      <c r="P675" t="str">
        <f t="shared" si="23"/>
        <v>"The target is struck with an sharp blade. "</v>
      </c>
      <c r="Q675" t="str">
        <f t="shared" si="22"/>
        <v>674,IRONBLADE,Iron Blade,000,90,STEEL,Physical,100,15,10,00,0,abef,"The target is struck with an sharp blade. "</v>
      </c>
    </row>
    <row r="676" spans="1:17" x14ac:dyDescent="0.2">
      <c r="A676">
        <v>675</v>
      </c>
      <c r="C676" t="s">
        <v>3277</v>
      </c>
      <c r="D676" t="s">
        <v>1638</v>
      </c>
      <c r="E676" s="138" t="s">
        <v>2949</v>
      </c>
      <c r="F676">
        <v>90</v>
      </c>
      <c r="G676" t="s">
        <v>190</v>
      </c>
      <c r="H676" t="s">
        <v>1326</v>
      </c>
      <c r="I676">
        <v>90</v>
      </c>
      <c r="J676">
        <v>10</v>
      </c>
      <c r="K676">
        <v>20</v>
      </c>
      <c r="L676" s="138" t="s">
        <v>11075</v>
      </c>
      <c r="M676">
        <v>0</v>
      </c>
      <c r="N676" t="s">
        <v>2253</v>
      </c>
      <c r="O676" t="s">
        <v>3278</v>
      </c>
      <c r="P676" t="str">
        <f t="shared" si="23"/>
        <v>"The target is hit with a hard punch fired like a meteor. It may also raise the user's Attack."</v>
      </c>
      <c r="Q676" t="str">
        <f t="shared" si="22"/>
        <v>675,METEORMASH,Meteor Mash,01C,90,STEEL,Physical,90,10,20,00,0,abefj,"The target is hit with a hard punch fired like a meteor. It may also raise the user's Attack."</v>
      </c>
    </row>
    <row r="677" spans="1:17" x14ac:dyDescent="0.2">
      <c r="A677">
        <v>676</v>
      </c>
      <c r="C677" t="s">
        <v>3275</v>
      </c>
      <c r="D677" t="s">
        <v>1561</v>
      </c>
      <c r="E677" s="138" t="s">
        <v>11083</v>
      </c>
      <c r="F677">
        <v>100</v>
      </c>
      <c r="G677" t="s">
        <v>190</v>
      </c>
      <c r="H677" t="s">
        <v>1326</v>
      </c>
      <c r="I677">
        <v>75</v>
      </c>
      <c r="J677">
        <v>15</v>
      </c>
      <c r="K677">
        <v>30</v>
      </c>
      <c r="L677" s="138" t="s">
        <v>11075</v>
      </c>
      <c r="M677">
        <v>0</v>
      </c>
      <c r="N677" t="s">
        <v>2062</v>
      </c>
      <c r="O677" t="s">
        <v>3276</v>
      </c>
      <c r="P677" t="str">
        <f t="shared" si="23"/>
        <v>"The target is slammed with a steel-hard tail. It may also lower the target's Defense stat."</v>
      </c>
      <c r="Q677" t="str">
        <f t="shared" si="22"/>
        <v>676,IRONTAIL,Iron Tail,043,100,STEEL,Physical,75,15,30,00,0,abef,"The target is slammed with a steel-hard tail. It may also lower the target's Defense stat."</v>
      </c>
    </row>
    <row r="678" spans="1:17" x14ac:dyDescent="0.2">
      <c r="A678">
        <v>677</v>
      </c>
      <c r="C678" t="s">
        <v>3616</v>
      </c>
      <c r="D678" t="s">
        <v>1995</v>
      </c>
      <c r="E678" s="138" t="s">
        <v>11077</v>
      </c>
      <c r="F678">
        <v>100</v>
      </c>
      <c r="G678" t="s">
        <v>190</v>
      </c>
      <c r="H678" t="s">
        <v>1326</v>
      </c>
      <c r="I678">
        <v>100</v>
      </c>
      <c r="J678">
        <v>5</v>
      </c>
      <c r="K678">
        <v>0</v>
      </c>
      <c r="L678" s="138" t="s">
        <v>11075</v>
      </c>
      <c r="M678">
        <v>0</v>
      </c>
      <c r="N678" t="s">
        <v>2062</v>
      </c>
      <c r="O678" t="s">
        <v>3617</v>
      </c>
      <c r="P678" t="str">
        <f t="shared" si="23"/>
        <v>"The user slams into the target with the force of a meteor."</v>
      </c>
      <c r="Q678" t="str">
        <f t="shared" si="22"/>
        <v>677,SUNSTEELSTRIKE,Sunsteel Strike,000,100,STEEL,Physical,100,5,0,00,0,abef,"The user slams into the target with the force of a meteor."</v>
      </c>
    </row>
    <row r="679" spans="1:17" x14ac:dyDescent="0.2">
      <c r="A679">
        <v>678</v>
      </c>
      <c r="C679" t="s">
        <v>3285</v>
      </c>
      <c r="D679" t="s">
        <v>1758</v>
      </c>
      <c r="E679" s="138" t="s">
        <v>11081</v>
      </c>
      <c r="F679">
        <v>65</v>
      </c>
      <c r="G679" t="s">
        <v>190</v>
      </c>
      <c r="H679" t="s">
        <v>1340</v>
      </c>
      <c r="I679">
        <v>85</v>
      </c>
      <c r="J679">
        <v>10</v>
      </c>
      <c r="K679">
        <v>30</v>
      </c>
      <c r="L679" s="138" t="s">
        <v>11075</v>
      </c>
      <c r="M679">
        <v>0</v>
      </c>
      <c r="N679" t="s">
        <v>2073</v>
      </c>
      <c r="O679" t="s">
        <v>3286</v>
      </c>
      <c r="P679" t="str">
        <f t="shared" si="23"/>
        <v>"The user looses a flash of energy from its polished body. It may also lower the target's accuracy."</v>
      </c>
      <c r="Q679" t="str">
        <f t="shared" si="22"/>
        <v>678,MIRRORSHOT,Mirror Shot,047,65,STEEL,Special,85,10,30,00,0,bef,"The user looses a flash of energy from its polished body. It may also lower the target's accuracy."</v>
      </c>
    </row>
    <row r="680" spans="1:17" x14ac:dyDescent="0.2">
      <c r="A680">
        <v>679</v>
      </c>
      <c r="C680" t="s">
        <v>3279</v>
      </c>
      <c r="D680" t="s">
        <v>1759</v>
      </c>
      <c r="E680" s="138" t="s">
        <v>11093</v>
      </c>
      <c r="F680">
        <v>80</v>
      </c>
      <c r="G680" t="s">
        <v>190</v>
      </c>
      <c r="H680" t="s">
        <v>1340</v>
      </c>
      <c r="I680">
        <v>100</v>
      </c>
      <c r="J680">
        <v>10</v>
      </c>
      <c r="K680">
        <v>10</v>
      </c>
      <c r="L680" s="138" t="s">
        <v>11075</v>
      </c>
      <c r="M680">
        <v>0</v>
      </c>
      <c r="N680" t="s">
        <v>2073</v>
      </c>
      <c r="O680" t="s">
        <v>3280</v>
      </c>
      <c r="P680" t="str">
        <f t="shared" si="23"/>
        <v>"The user gathers all its light energy and releases it at once. It may also lower the target's Sp. Def stat."</v>
      </c>
      <c r="Q680" t="str">
        <f t="shared" si="22"/>
        <v>679,FLASHCANNON,Flash Cannon,046,80,STEEL,Special,100,10,10,00,0,bef,"The user gathers all its light energy and releases it at once. It may also lower the target's Sp. Def stat."</v>
      </c>
    </row>
    <row r="681" spans="1:17" x14ac:dyDescent="0.2">
      <c r="A681">
        <v>680</v>
      </c>
      <c r="C681" t="s">
        <v>11096</v>
      </c>
      <c r="D681" t="s">
        <v>11095</v>
      </c>
      <c r="E681" s="138" t="s">
        <v>11077</v>
      </c>
      <c r="F681">
        <v>90</v>
      </c>
      <c r="G681" t="s">
        <v>190</v>
      </c>
      <c r="H681" t="s">
        <v>1340</v>
      </c>
      <c r="I681">
        <v>100</v>
      </c>
      <c r="J681">
        <v>15</v>
      </c>
      <c r="K681">
        <v>10</v>
      </c>
      <c r="L681" s="138" t="s">
        <v>11075</v>
      </c>
      <c r="M681">
        <v>0</v>
      </c>
      <c r="N681" t="s">
        <v>2073</v>
      </c>
      <c r="O681" t="s">
        <v>11094</v>
      </c>
      <c r="P681" t="str">
        <f t="shared" si="23"/>
        <v>"The target is struck with an orbit powered beam of energy. "</v>
      </c>
      <c r="Q681" t="str">
        <f t="shared" si="22"/>
        <v>680,METEORBEAM,Meteor Beam,000,90,STEEL,Special,100,15,10,00,0,bef,"The target is struck with an orbit powered beam of energy. "</v>
      </c>
    </row>
    <row r="682" spans="1:17" x14ac:dyDescent="0.2">
      <c r="A682">
        <v>681</v>
      </c>
      <c r="C682" t="s">
        <v>3273</v>
      </c>
      <c r="D682" t="s">
        <v>1682</v>
      </c>
      <c r="E682" s="138" t="s">
        <v>8872</v>
      </c>
      <c r="F682">
        <v>140</v>
      </c>
      <c r="G682" t="s">
        <v>190</v>
      </c>
      <c r="H682" t="s">
        <v>1340</v>
      </c>
      <c r="I682">
        <v>100</v>
      </c>
      <c r="J682">
        <v>5</v>
      </c>
      <c r="K682">
        <v>0</v>
      </c>
      <c r="L682" s="138" t="s">
        <v>11075</v>
      </c>
      <c r="M682">
        <v>0</v>
      </c>
      <c r="O682" t="s">
        <v>3274</v>
      </c>
      <c r="P682" t="str">
        <f t="shared" si="23"/>
        <v>"Two turns after this move is used, the user blasts the target with a concentrated bundle of light."</v>
      </c>
      <c r="Q682" t="str">
        <f t="shared" si="22"/>
        <v>681,DOOMDESIRE,Doom Desire,111,140,STEEL,Special,100,5,0,00,0,,"Two turns after this move is used, the user blasts the target with a concentrated bundle of light."</v>
      </c>
    </row>
    <row r="683" spans="1:17" x14ac:dyDescent="0.2">
      <c r="A683">
        <v>682</v>
      </c>
      <c r="C683" t="s">
        <v>3302</v>
      </c>
      <c r="D683" t="s">
        <v>1804</v>
      </c>
      <c r="E683" s="138" t="s">
        <v>11090</v>
      </c>
      <c r="F683">
        <v>0</v>
      </c>
      <c r="G683" t="s">
        <v>190</v>
      </c>
      <c r="H683" t="s">
        <v>1342</v>
      </c>
      <c r="I683">
        <v>0</v>
      </c>
      <c r="J683">
        <v>15</v>
      </c>
      <c r="K683">
        <v>0</v>
      </c>
      <c r="L683" s="138" t="s">
        <v>8771</v>
      </c>
      <c r="M683">
        <v>0</v>
      </c>
      <c r="N683" t="s">
        <v>2102</v>
      </c>
      <c r="O683" t="s">
        <v>3303</v>
      </c>
      <c r="P683" t="str">
        <f t="shared" si="23"/>
        <v>"The user sheds part of its body to make itself lighter and sharply raise its Speed stat."</v>
      </c>
      <c r="Q683" t="str">
        <f t="shared" si="22"/>
        <v>682,AUTOTOMIZE,Autotomize,031,0,STEEL,Status,0,15,0,10,0,d,"The user sheds part of its body to make itself lighter and sharply raise its Speed stat."</v>
      </c>
    </row>
    <row r="684" spans="1:17" x14ac:dyDescent="0.2">
      <c r="A684">
        <v>683</v>
      </c>
      <c r="C684" t="s">
        <v>3304</v>
      </c>
      <c r="D684" t="s">
        <v>1663</v>
      </c>
      <c r="E684" s="138" t="s">
        <v>3105</v>
      </c>
      <c r="F684">
        <v>0</v>
      </c>
      <c r="G684" t="s">
        <v>190</v>
      </c>
      <c r="H684" t="s">
        <v>1342</v>
      </c>
      <c r="I684">
        <v>0</v>
      </c>
      <c r="J684">
        <v>15</v>
      </c>
      <c r="K684">
        <v>0</v>
      </c>
      <c r="L684" s="138" t="s">
        <v>8771</v>
      </c>
      <c r="M684">
        <v>0</v>
      </c>
      <c r="N684" t="s">
        <v>2102</v>
      </c>
      <c r="O684" t="s">
        <v>3305</v>
      </c>
      <c r="P684" t="str">
        <f t="shared" si="23"/>
        <v>"The user hardens its body's surface like iron, sharply raising its Defense stat."</v>
      </c>
      <c r="Q684" t="str">
        <f t="shared" si="22"/>
        <v>683,IRONDEFENSE,Iron Defense,02F,0,STEEL,Status,0,15,0,10,0,d,"The user hardens its body's surface like iron, sharply raising its Defense stat."</v>
      </c>
    </row>
    <row r="685" spans="1:17" x14ac:dyDescent="0.2">
      <c r="A685">
        <v>684</v>
      </c>
      <c r="C685" t="s">
        <v>3306</v>
      </c>
      <c r="D685" t="s">
        <v>1648</v>
      </c>
      <c r="E685" s="138" t="s">
        <v>2175</v>
      </c>
      <c r="F685">
        <v>0</v>
      </c>
      <c r="G685" t="s">
        <v>190</v>
      </c>
      <c r="H685" t="s">
        <v>1342</v>
      </c>
      <c r="I685">
        <v>85</v>
      </c>
      <c r="J685">
        <v>40</v>
      </c>
      <c r="K685">
        <v>0</v>
      </c>
      <c r="L685" s="138" t="s">
        <v>11075</v>
      </c>
      <c r="M685">
        <v>0</v>
      </c>
      <c r="N685" t="s">
        <v>2588</v>
      </c>
      <c r="O685" t="s">
        <v>3307</v>
      </c>
      <c r="P685" t="str">
        <f t="shared" si="23"/>
        <v>"A horrible sound like scraping metal harshly reduces the target's Sp. Def stat."</v>
      </c>
      <c r="Q685" t="str">
        <f t="shared" si="22"/>
        <v>684,METALSOUND,Metal Sound,04F,0,STEEL,Status,85,40,0,00,0,bcek,"A horrible sound like scraping metal harshly reduces the target's Sp. Def stat."</v>
      </c>
    </row>
    <row r="686" spans="1:17" x14ac:dyDescent="0.2">
      <c r="A686">
        <v>685</v>
      </c>
      <c r="C686" t="s">
        <v>3308</v>
      </c>
      <c r="D686" t="s">
        <v>1837</v>
      </c>
      <c r="E686" s="138" t="s">
        <v>11089</v>
      </c>
      <c r="F686">
        <v>0</v>
      </c>
      <c r="G686" t="s">
        <v>190</v>
      </c>
      <c r="H686" t="s">
        <v>1342</v>
      </c>
      <c r="I686">
        <v>0</v>
      </c>
      <c r="J686">
        <v>10</v>
      </c>
      <c r="K686">
        <v>0</v>
      </c>
      <c r="L686" s="138" t="s">
        <v>8771</v>
      </c>
      <c r="M686">
        <v>0</v>
      </c>
      <c r="N686" t="s">
        <v>2102</v>
      </c>
      <c r="O686" t="s">
        <v>3309</v>
      </c>
      <c r="P686" t="str">
        <f t="shared" si="23"/>
        <v>"The user rotates its gears, raising its Attack and sharply raising its Speed."</v>
      </c>
      <c r="Q686" t="str">
        <f t="shared" si="22"/>
        <v>685,SHIFTGEAR,Shift Gear,036,0,STEEL,Status,0,10,0,10,0,d,"The user rotates its gears, raising its Attack and sharply raising its Speed."</v>
      </c>
    </row>
    <row r="687" spans="1:17" x14ac:dyDescent="0.2">
      <c r="A687">
        <v>686</v>
      </c>
      <c r="C687" t="s">
        <v>3424</v>
      </c>
      <c r="D687" t="s">
        <v>1917</v>
      </c>
      <c r="E687" s="138" t="s">
        <v>3425</v>
      </c>
      <c r="F687">
        <v>0</v>
      </c>
      <c r="G687" t="s">
        <v>190</v>
      </c>
      <c r="H687" t="s">
        <v>1342</v>
      </c>
      <c r="I687">
        <v>0</v>
      </c>
      <c r="J687">
        <v>10</v>
      </c>
      <c r="K687">
        <v>0</v>
      </c>
      <c r="L687" s="138" t="s">
        <v>8771</v>
      </c>
      <c r="M687">
        <v>4</v>
      </c>
      <c r="N687" t="s">
        <v>2102</v>
      </c>
      <c r="O687" t="s">
        <v>3426</v>
      </c>
      <c r="P687" t="str">
        <f t="shared" si="23"/>
        <v>"The user takes a defensive stance while it protects itself from damage. It also harshly lowers the Attack stat of any attacker who makes direct contact."</v>
      </c>
      <c r="Q687" t="str">
        <f t="shared" si="22"/>
        <v>686,KINGSSHIELD,King's Shield,14B,0,STEEL,Status,0,10,0,10,4,d,"The user takes a defensive stance while it protects itself from damage. It also harshly lowers the Attack stat of any attacker who makes direct contact."</v>
      </c>
    </row>
    <row r="688" spans="1:17" x14ac:dyDescent="0.2">
      <c r="A688">
        <v>687</v>
      </c>
      <c r="C688" t="s">
        <v>3543</v>
      </c>
      <c r="D688" t="s">
        <v>1965</v>
      </c>
      <c r="E688" s="138" t="s">
        <v>3544</v>
      </c>
      <c r="F688">
        <v>0</v>
      </c>
      <c r="G688" t="s">
        <v>190</v>
      </c>
      <c r="H688" t="s">
        <v>1342</v>
      </c>
      <c r="I688">
        <v>0</v>
      </c>
      <c r="J688">
        <v>20</v>
      </c>
      <c r="K688">
        <v>0</v>
      </c>
      <c r="L688" s="138" t="s">
        <v>8861</v>
      </c>
      <c r="M688">
        <v>0</v>
      </c>
      <c r="N688" t="s">
        <v>2102</v>
      </c>
      <c r="O688" t="s">
        <v>3545</v>
      </c>
      <c r="P688" t="str">
        <f t="shared" si="23"/>
        <v>"The user engages its gears to raise the Attack and Special Attack of an ally."</v>
      </c>
      <c r="Q688" t="str">
        <f t="shared" si="22"/>
        <v>687,GEARUP,Gear Up,CF12,0,STEEL,Status,0,20,0,100,0,d,"The user engages its gears to raise the Attack and Special Attack of an ally."</v>
      </c>
    </row>
    <row r="689" spans="1:17" x14ac:dyDescent="0.2">
      <c r="A689">
        <v>688</v>
      </c>
      <c r="C689" t="s">
        <v>3483</v>
      </c>
      <c r="D689" t="s">
        <v>3484</v>
      </c>
      <c r="E689" s="138" t="s">
        <v>2098</v>
      </c>
      <c r="F689">
        <v>15</v>
      </c>
      <c r="G689" t="s">
        <v>178</v>
      </c>
      <c r="H689" t="s">
        <v>1326</v>
      </c>
      <c r="I689">
        <v>100</v>
      </c>
      <c r="J689">
        <v>20</v>
      </c>
      <c r="K689">
        <v>0</v>
      </c>
      <c r="L689" s="138" t="s">
        <v>11075</v>
      </c>
      <c r="M689">
        <v>1</v>
      </c>
      <c r="N689" t="s">
        <v>2863</v>
      </c>
      <c r="O689" t="s">
        <v>3485</v>
      </c>
      <c r="P689" t="str">
        <f t="shared" si="23"/>
        <v>"The user hits the target with throwing stars two to five times in a row. This move always goes first."</v>
      </c>
      <c r="Q689" t="str">
        <f t="shared" ref="Q689:Q721" si="24">+A689&amp;","&amp;C689&amp;","&amp;D689&amp;","&amp;E689&amp;","&amp;F689&amp;","&amp;G689&amp;","&amp;H689&amp;","&amp;I689&amp;","&amp;J689&amp;","&amp;K689&amp;","&amp;L689&amp;","&amp;M689&amp;","&amp;N689&amp;","&amp;P689</f>
        <v>688,WATERSHURIKEN,Water Shuriken,0C0,15,WATER,Physical,100,20,0,00,1,bf,"The user hits the target with throwing stars two to five times in a row. This move always goes first."</v>
      </c>
    </row>
    <row r="690" spans="1:17" x14ac:dyDescent="0.2">
      <c r="A690">
        <v>689</v>
      </c>
      <c r="C690" t="s">
        <v>3346</v>
      </c>
      <c r="D690" t="s">
        <v>1460</v>
      </c>
      <c r="E690" s="138" t="s">
        <v>2392</v>
      </c>
      <c r="F690">
        <v>35</v>
      </c>
      <c r="G690" t="s">
        <v>178</v>
      </c>
      <c r="H690" t="s">
        <v>1326</v>
      </c>
      <c r="I690">
        <v>85</v>
      </c>
      <c r="J690">
        <v>15</v>
      </c>
      <c r="K690">
        <v>0</v>
      </c>
      <c r="L690" s="138" t="s">
        <v>11075</v>
      </c>
      <c r="M690">
        <v>0</v>
      </c>
      <c r="N690" t="s">
        <v>2062</v>
      </c>
      <c r="O690" t="s">
        <v>3347</v>
      </c>
      <c r="P690" t="str">
        <f t="shared" si="23"/>
        <v>"The target is clamped and squeezed by the user's very thick and sturdy shell for four to five turns."</v>
      </c>
      <c r="Q690" t="str">
        <f t="shared" si="24"/>
        <v>689,CLAMP,Clamp,0CF,35,WATER,Physical,85,15,0,00,0,abef,"The target is clamped and squeezed by the user's very thick and sturdy shell for four to five turns."</v>
      </c>
    </row>
    <row r="691" spans="1:17" x14ac:dyDescent="0.2">
      <c r="A691">
        <v>690</v>
      </c>
      <c r="C691" t="s">
        <v>3343</v>
      </c>
      <c r="D691" t="s">
        <v>1782</v>
      </c>
      <c r="E691" s="138" t="s">
        <v>11077</v>
      </c>
      <c r="F691">
        <v>40</v>
      </c>
      <c r="G691" t="s">
        <v>178</v>
      </c>
      <c r="H691" t="s">
        <v>1326</v>
      </c>
      <c r="I691">
        <v>100</v>
      </c>
      <c r="J691">
        <v>20</v>
      </c>
      <c r="K691">
        <v>0</v>
      </c>
      <c r="L691" s="138" t="s">
        <v>11075</v>
      </c>
      <c r="M691">
        <v>1</v>
      </c>
      <c r="N691" t="s">
        <v>2062</v>
      </c>
      <c r="O691" t="s">
        <v>2798</v>
      </c>
      <c r="P691" t="str">
        <f t="shared" si="23"/>
        <v>"The user lunges at the target at a speed that makes it almost invisible. It is sure to strike first."</v>
      </c>
      <c r="Q691" t="str">
        <f t="shared" si="24"/>
        <v>690,AQUAJET,Aqua Jet,000,40,WATER,Physical,100,20,0,00,1,abef,"The user lunges at the target at a speed that makes it almost invisible. It is sure to strike first."</v>
      </c>
    </row>
    <row r="692" spans="1:17" x14ac:dyDescent="0.2">
      <c r="A692">
        <v>691</v>
      </c>
      <c r="C692" t="s">
        <v>3331</v>
      </c>
      <c r="D692" t="s">
        <v>1863</v>
      </c>
      <c r="E692" s="138" t="s">
        <v>11083</v>
      </c>
      <c r="F692">
        <v>75</v>
      </c>
      <c r="G692" t="s">
        <v>178</v>
      </c>
      <c r="H692" t="s">
        <v>1326</v>
      </c>
      <c r="I692">
        <v>95</v>
      </c>
      <c r="J692">
        <v>10</v>
      </c>
      <c r="K692">
        <v>50</v>
      </c>
      <c r="L692" s="138" t="s">
        <v>11075</v>
      </c>
      <c r="M692">
        <v>0</v>
      </c>
      <c r="N692" t="s">
        <v>2062</v>
      </c>
      <c r="O692" t="s">
        <v>3332</v>
      </c>
      <c r="P692" t="str">
        <f t="shared" si="23"/>
        <v>"The user cuts the foe with sharp shells. It may also lower the target's Defense stat."</v>
      </c>
      <c r="Q692" t="str">
        <f t="shared" si="24"/>
        <v>691,RAZORSHELL,Razor Shell,043,75,WATER,Physical,95,10,50,00,0,abef,"The user cuts the foe with sharp shells. It may also lower the target's Defense stat."</v>
      </c>
    </row>
    <row r="693" spans="1:17" x14ac:dyDescent="0.2">
      <c r="A693">
        <v>692</v>
      </c>
      <c r="C693" t="s">
        <v>3324</v>
      </c>
      <c r="D693" t="s">
        <v>1620</v>
      </c>
      <c r="E693" s="138" t="s">
        <v>3325</v>
      </c>
      <c r="F693">
        <v>80</v>
      </c>
      <c r="G693" t="s">
        <v>178</v>
      </c>
      <c r="H693" t="s">
        <v>1326</v>
      </c>
      <c r="I693">
        <v>100</v>
      </c>
      <c r="J693">
        <v>10</v>
      </c>
      <c r="K693">
        <v>0</v>
      </c>
      <c r="L693" s="138" t="s">
        <v>11075</v>
      </c>
      <c r="M693">
        <v>0</v>
      </c>
      <c r="N693" t="s">
        <v>2062</v>
      </c>
      <c r="O693" t="s">
        <v>3326</v>
      </c>
      <c r="P693" t="str">
        <f t="shared" si="23"/>
        <v>"Diving on the first turn, the user rises and hits on the next turn. It can be used to dive in the ocean."</v>
      </c>
      <c r="Q693" t="str">
        <f t="shared" si="24"/>
        <v>692,DIVE,Dive,0CB,80,WATER,Physical,100,10,0,00,0,abef,"Diving on the first turn, the user rises and hits on the next turn. It can be used to dive in the ocean."</v>
      </c>
    </row>
    <row r="694" spans="1:17" x14ac:dyDescent="0.2">
      <c r="A694">
        <v>693</v>
      </c>
      <c r="C694" t="s">
        <v>3329</v>
      </c>
      <c r="D694" t="s">
        <v>1459</v>
      </c>
      <c r="E694" s="138" t="s">
        <v>2130</v>
      </c>
      <c r="F694">
        <v>80</v>
      </c>
      <c r="G694" t="s">
        <v>178</v>
      </c>
      <c r="H694" t="s">
        <v>1326</v>
      </c>
      <c r="I694">
        <v>100</v>
      </c>
      <c r="J694">
        <v>15</v>
      </c>
      <c r="K694">
        <v>20</v>
      </c>
      <c r="L694" s="138" t="s">
        <v>11075</v>
      </c>
      <c r="M694">
        <v>0</v>
      </c>
      <c r="N694" t="s">
        <v>2079</v>
      </c>
      <c r="O694" t="s">
        <v>3330</v>
      </c>
      <c r="P694" t="str">
        <f t="shared" si="23"/>
        <v>"The user charges at the target and may make it flinch. It can also be used to climb a waterfall."</v>
      </c>
      <c r="Q694" t="str">
        <f t="shared" si="24"/>
        <v>693,WATERFALL,Waterfall,00F,80,WATER,Physical,100,15,20,00,0,abe,"The user charges at the target and may make it flinch. It can also be used to climb a waterfall."</v>
      </c>
    </row>
    <row r="695" spans="1:17" x14ac:dyDescent="0.2">
      <c r="A695">
        <v>694</v>
      </c>
      <c r="C695" t="s">
        <v>3558</v>
      </c>
      <c r="D695" t="s">
        <v>1992</v>
      </c>
      <c r="E695" s="138" t="s">
        <v>11083</v>
      </c>
      <c r="F695">
        <v>85</v>
      </c>
      <c r="G695" t="s">
        <v>178</v>
      </c>
      <c r="H695" t="s">
        <v>1326</v>
      </c>
      <c r="I695">
        <v>100</v>
      </c>
      <c r="J695">
        <v>10</v>
      </c>
      <c r="K695">
        <v>20</v>
      </c>
      <c r="L695" s="138" t="s">
        <v>11075</v>
      </c>
      <c r="M695">
        <v>0</v>
      </c>
      <c r="N695" t="s">
        <v>2062</v>
      </c>
      <c r="O695" t="s">
        <v>3559</v>
      </c>
      <c r="P695" t="str">
        <f t="shared" si="23"/>
        <v>"The user slams into the target using a full-force blast of water. This may lower the target's Defense."</v>
      </c>
      <c r="Q695" t="str">
        <f t="shared" si="24"/>
        <v>694,LIQUIDATION,Liquidation,043,85,WATER,Physical,100,10,20,00,0,abef,"The user slams into the target using a full-force blast of water. This may lower the target's Defense."</v>
      </c>
    </row>
    <row r="696" spans="1:17" x14ac:dyDescent="0.2">
      <c r="A696">
        <v>695</v>
      </c>
      <c r="C696" t="s">
        <v>3320</v>
      </c>
      <c r="D696" t="s">
        <v>1730</v>
      </c>
      <c r="E696" s="138" t="s">
        <v>11077</v>
      </c>
      <c r="F696">
        <v>90</v>
      </c>
      <c r="G696" t="s">
        <v>178</v>
      </c>
      <c r="H696" t="s">
        <v>1326</v>
      </c>
      <c r="I696">
        <v>100</v>
      </c>
      <c r="J696">
        <v>15</v>
      </c>
      <c r="K696">
        <v>0</v>
      </c>
      <c r="L696" s="138" t="s">
        <v>11075</v>
      </c>
      <c r="M696">
        <v>0</v>
      </c>
      <c r="N696" t="s">
        <v>2062</v>
      </c>
      <c r="O696" t="s">
        <v>3321</v>
      </c>
      <c r="P696" t="str">
        <f t="shared" si="23"/>
        <v>"The user attacks by swinging its tail as if it were a vicious wave in a raging storm."</v>
      </c>
      <c r="Q696" t="str">
        <f t="shared" si="24"/>
        <v>695,AQUATAIL,Aqua Tail,000,90,WATER,Physical,100,15,0,00,0,abef,"The user attacks by swinging its tail as if it were a vicious wave in a raging storm."</v>
      </c>
    </row>
    <row r="697" spans="1:17" x14ac:dyDescent="0.2">
      <c r="A697">
        <v>696</v>
      </c>
      <c r="C697" t="s">
        <v>3322</v>
      </c>
      <c r="D697" t="s">
        <v>1484</v>
      </c>
      <c r="E697" s="138" t="s">
        <v>11077</v>
      </c>
      <c r="F697">
        <v>100</v>
      </c>
      <c r="G697" t="s">
        <v>178</v>
      </c>
      <c r="H697" t="s">
        <v>1326</v>
      </c>
      <c r="I697">
        <v>90</v>
      </c>
      <c r="J697">
        <v>10</v>
      </c>
      <c r="K697">
        <v>0</v>
      </c>
      <c r="L697" s="138" t="s">
        <v>11075</v>
      </c>
      <c r="M697">
        <v>0</v>
      </c>
      <c r="N697" t="s">
        <v>2136</v>
      </c>
      <c r="O697" t="s">
        <v>3323</v>
      </c>
      <c r="P697" t="str">
        <f t="shared" si="23"/>
        <v>"The target is hammered with a large pincer. Critical hits land more easily."</v>
      </c>
      <c r="Q697" t="str">
        <f t="shared" si="24"/>
        <v>696,CRABHAMMER,Crabhammer,000,100,WATER,Physical,90,10,0,00,0,abefh,"The target is hammered with a large pincer. Critical hits land more easily."</v>
      </c>
    </row>
    <row r="698" spans="1:17" x14ac:dyDescent="0.2">
      <c r="A698">
        <v>697</v>
      </c>
      <c r="C698" t="s">
        <v>3669</v>
      </c>
      <c r="D698" t="s">
        <v>3670</v>
      </c>
      <c r="E698" s="138" t="s">
        <v>11077</v>
      </c>
      <c r="F698">
        <v>25</v>
      </c>
      <c r="G698" t="s">
        <v>178</v>
      </c>
      <c r="H698" t="s">
        <v>1340</v>
      </c>
      <c r="I698">
        <v>100</v>
      </c>
      <c r="J698">
        <v>35</v>
      </c>
      <c r="K698">
        <v>0</v>
      </c>
      <c r="L698" s="138" t="s">
        <v>11075</v>
      </c>
      <c r="M698">
        <v>0</v>
      </c>
      <c r="N698" t="s">
        <v>2062</v>
      </c>
      <c r="O698" t="s">
        <v>3671</v>
      </c>
      <c r="P698" t="str">
        <f t="shared" si="23"/>
        <v>"The user trows a small water droplet against the target to inflict damage."</v>
      </c>
      <c r="Q698" t="str">
        <f t="shared" si="24"/>
        <v>697,WATERDROPLET,Water Droplet,000,25,WATER,Special,100,35,0,00,0,abef,"The user trows a small water droplet against the target to inflict damage."</v>
      </c>
    </row>
    <row r="699" spans="1:17" x14ac:dyDescent="0.2">
      <c r="A699">
        <v>698</v>
      </c>
      <c r="C699" t="s">
        <v>3348</v>
      </c>
      <c r="D699" t="s">
        <v>1579</v>
      </c>
      <c r="E699" s="138" t="s">
        <v>3349</v>
      </c>
      <c r="F699">
        <v>35</v>
      </c>
      <c r="G699" t="s">
        <v>178</v>
      </c>
      <c r="H699" t="s">
        <v>1340</v>
      </c>
      <c r="I699">
        <v>85</v>
      </c>
      <c r="J699">
        <v>15</v>
      </c>
      <c r="K699">
        <v>0</v>
      </c>
      <c r="L699" s="138" t="s">
        <v>11075</v>
      </c>
      <c r="M699">
        <v>0</v>
      </c>
      <c r="N699" t="s">
        <v>2073</v>
      </c>
      <c r="O699" t="s">
        <v>3350</v>
      </c>
      <c r="P699" t="str">
        <f t="shared" si="23"/>
        <v>"Traps foes in a violent swirling whirlpool for four to five turns."</v>
      </c>
      <c r="Q699" t="str">
        <f t="shared" si="24"/>
        <v>698,WHIRLPOOL,Whirlpool,0D0,35,WATER,Special,85,15,0,00,0,bef,"Traps foes in a violent swirling whirlpool for four to five turns."</v>
      </c>
    </row>
    <row r="700" spans="1:17" x14ac:dyDescent="0.2">
      <c r="A700">
        <v>699</v>
      </c>
      <c r="C700" t="s">
        <v>3344</v>
      </c>
      <c r="D700" t="s">
        <v>1385</v>
      </c>
      <c r="E700" s="138" t="s">
        <v>11077</v>
      </c>
      <c r="F700">
        <v>40</v>
      </c>
      <c r="G700" t="s">
        <v>178</v>
      </c>
      <c r="H700" t="s">
        <v>1340</v>
      </c>
      <c r="I700">
        <v>100</v>
      </c>
      <c r="J700">
        <v>25</v>
      </c>
      <c r="K700">
        <v>0</v>
      </c>
      <c r="L700" s="138" t="s">
        <v>11075</v>
      </c>
      <c r="M700">
        <v>0</v>
      </c>
      <c r="N700" t="s">
        <v>2073</v>
      </c>
      <c r="O700" t="s">
        <v>3345</v>
      </c>
      <c r="P700" t="str">
        <f t="shared" si="23"/>
        <v>"The target is blasted with a forceful shot of water."</v>
      </c>
      <c r="Q700" t="str">
        <f t="shared" si="24"/>
        <v>699,WATERGUN,Water Gun,000,40,WATER,Special,100,25,0,00,0,bef,"The target is blasted with a forceful shot of water."</v>
      </c>
    </row>
    <row r="701" spans="1:17" x14ac:dyDescent="0.2">
      <c r="A701">
        <v>700</v>
      </c>
      <c r="C701" t="s">
        <v>3351</v>
      </c>
      <c r="D701" t="s">
        <v>1477</v>
      </c>
      <c r="E701" s="138" t="s">
        <v>11079</v>
      </c>
      <c r="F701">
        <v>40</v>
      </c>
      <c r="G701" t="s">
        <v>178</v>
      </c>
      <c r="H701" t="s">
        <v>1340</v>
      </c>
      <c r="I701">
        <v>100</v>
      </c>
      <c r="J701">
        <v>30</v>
      </c>
      <c r="K701">
        <v>10</v>
      </c>
      <c r="L701" s="138" t="s">
        <v>11078</v>
      </c>
      <c r="M701">
        <v>0</v>
      </c>
      <c r="N701" t="s">
        <v>2073</v>
      </c>
      <c r="O701" t="s">
        <v>3352</v>
      </c>
      <c r="P701" t="str">
        <f t="shared" si="23"/>
        <v>"A spray of countless bubbles is jetted at the opposing team. It may also lower the targets' Speed stats."</v>
      </c>
      <c r="Q701" t="str">
        <f t="shared" si="24"/>
        <v>700,BUBBLE,Bubble,044,40,WATER,Special,100,30,10,04,0,bef,"A spray of countless bubbles is jetted at the opposing team. It may also lower the targets' Speed stats."</v>
      </c>
    </row>
    <row r="702" spans="1:17" x14ac:dyDescent="0.2">
      <c r="A702">
        <v>701</v>
      </c>
      <c r="C702" t="s">
        <v>3339</v>
      </c>
      <c r="D702" t="s">
        <v>1681</v>
      </c>
      <c r="E702" s="138" t="s">
        <v>11080</v>
      </c>
      <c r="F702">
        <v>60</v>
      </c>
      <c r="G702" t="s">
        <v>178</v>
      </c>
      <c r="H702" t="s">
        <v>1340</v>
      </c>
      <c r="I702">
        <v>100</v>
      </c>
      <c r="J702">
        <v>20</v>
      </c>
      <c r="K702">
        <v>20</v>
      </c>
      <c r="L702" s="138" t="s">
        <v>11075</v>
      </c>
      <c r="M702">
        <v>0</v>
      </c>
      <c r="N702" t="s">
        <v>2214</v>
      </c>
      <c r="O702" t="s">
        <v>3340</v>
      </c>
      <c r="P702" t="str">
        <f t="shared" si="23"/>
        <v>"The user attacks the target with a pulsing blast of water. It may also confuse the target."</v>
      </c>
      <c r="Q702" t="str">
        <f t="shared" si="24"/>
        <v>701,WATERPULSE,Water Pulse,013,60,WATER,Special,100,20,20,00,0,befm,"The user attacks the target with a pulsing blast of water. It may also confuse the target."</v>
      </c>
    </row>
    <row r="703" spans="1:17" x14ac:dyDescent="0.2">
      <c r="A703">
        <v>702</v>
      </c>
      <c r="C703" t="s">
        <v>3333</v>
      </c>
      <c r="D703" t="s">
        <v>1691</v>
      </c>
      <c r="E703" s="138" t="s">
        <v>11082</v>
      </c>
      <c r="F703">
        <v>65</v>
      </c>
      <c r="G703" t="s">
        <v>178</v>
      </c>
      <c r="H703" t="s">
        <v>1340</v>
      </c>
      <c r="I703">
        <v>100</v>
      </c>
      <c r="J703">
        <v>10</v>
      </c>
      <c r="K703">
        <v>0</v>
      </c>
      <c r="L703" s="138" t="s">
        <v>11075</v>
      </c>
      <c r="M703">
        <v>0</v>
      </c>
      <c r="N703" t="s">
        <v>2073</v>
      </c>
      <c r="O703" t="s">
        <v>3334</v>
      </c>
      <c r="P703" t="str">
        <f t="shared" si="23"/>
        <v>"If the target's HP is down to about half, this attack will hit with double the power."</v>
      </c>
      <c r="Q703" t="str">
        <f t="shared" si="24"/>
        <v>702,BRINE,Brine,080,65,WATER,Special,100,10,0,00,0,bef,"If the target's HP is down to about half, this attack will hit with double the power."</v>
      </c>
    </row>
    <row r="704" spans="1:17" x14ac:dyDescent="0.2">
      <c r="A704">
        <v>703</v>
      </c>
      <c r="C704" t="s">
        <v>3335</v>
      </c>
      <c r="D704" t="s">
        <v>1392</v>
      </c>
      <c r="E704" s="138" t="s">
        <v>11079</v>
      </c>
      <c r="F704">
        <v>65</v>
      </c>
      <c r="G704" t="s">
        <v>178</v>
      </c>
      <c r="H704" t="s">
        <v>1340</v>
      </c>
      <c r="I704">
        <v>100</v>
      </c>
      <c r="J704">
        <v>20</v>
      </c>
      <c r="K704">
        <v>10</v>
      </c>
      <c r="L704" s="138" t="s">
        <v>11075</v>
      </c>
      <c r="M704">
        <v>0</v>
      </c>
      <c r="N704" t="s">
        <v>2073</v>
      </c>
      <c r="O704" t="s">
        <v>3336</v>
      </c>
      <c r="P704" t="str">
        <f t="shared" si="23"/>
        <v>"A spray of bubbles is forcefully ejected at the target. It may also lower its Speed stat."</v>
      </c>
      <c r="Q704" t="str">
        <f t="shared" si="24"/>
        <v>703,BUBBLEBEAM,Bubble Beam,044,65,WATER,Special,100,20,10,00,0,bef,"A spray of bubbles is forcefully ejected at the target. It may also lower its Speed stat."</v>
      </c>
    </row>
    <row r="705" spans="1:17" x14ac:dyDescent="0.2">
      <c r="A705">
        <v>704</v>
      </c>
      <c r="C705" t="s">
        <v>3337</v>
      </c>
      <c r="D705" t="s">
        <v>1520</v>
      </c>
      <c r="E705" s="138" t="s">
        <v>11081</v>
      </c>
      <c r="F705">
        <v>65</v>
      </c>
      <c r="G705" t="s">
        <v>178</v>
      </c>
      <c r="H705" t="s">
        <v>1340</v>
      </c>
      <c r="I705">
        <v>85</v>
      </c>
      <c r="J705">
        <v>10</v>
      </c>
      <c r="K705">
        <v>50</v>
      </c>
      <c r="L705" s="138" t="s">
        <v>11075</v>
      </c>
      <c r="M705">
        <v>0</v>
      </c>
      <c r="N705" t="s">
        <v>2241</v>
      </c>
      <c r="O705" t="s">
        <v>3338</v>
      </c>
      <c r="P705" t="str">
        <f t="shared" si="23"/>
        <v>"The user attacks by spraying ink in the foe's face or eyes. It may also lower the target's accuracy."</v>
      </c>
      <c r="Q705" t="str">
        <f t="shared" si="24"/>
        <v>704,OCTAZOOKA,Octazooka,047,65,WATER,Special,85,10,50,00,0,befn,"The user attacks by spraying ink in the foe's face or eyes. It may also lower the target's accuracy."</v>
      </c>
    </row>
    <row r="706" spans="1:17" x14ac:dyDescent="0.2">
      <c r="A706">
        <v>705</v>
      </c>
      <c r="C706" t="s">
        <v>3327</v>
      </c>
      <c r="D706" t="s">
        <v>1832</v>
      </c>
      <c r="E706" s="138" t="s">
        <v>2383</v>
      </c>
      <c r="F706">
        <v>80</v>
      </c>
      <c r="G706" t="s">
        <v>178</v>
      </c>
      <c r="H706" t="s">
        <v>1340</v>
      </c>
      <c r="I706">
        <v>100</v>
      </c>
      <c r="J706">
        <v>15</v>
      </c>
      <c r="K706">
        <v>30</v>
      </c>
      <c r="L706" s="138" t="s">
        <v>11075</v>
      </c>
      <c r="M706">
        <v>0</v>
      </c>
      <c r="N706" t="s">
        <v>2396</v>
      </c>
      <c r="O706" t="s">
        <v>3328</v>
      </c>
      <c r="P706" t="str">
        <f t="shared" si="23"/>
        <v>"The user shoots boiling hot water at its target. It may also leave the target with a burn."</v>
      </c>
      <c r="Q706" t="str">
        <f t="shared" si="24"/>
        <v>705,SCALD,Scald,00A,80,WATER,Special,100,15,30,00,0,befg,"The user shoots boiling hot water at its target. It may also leave the target with a burn."</v>
      </c>
    </row>
    <row r="707" spans="1:17" x14ac:dyDescent="0.2">
      <c r="A707">
        <v>706</v>
      </c>
      <c r="C707" t="s">
        <v>3341</v>
      </c>
      <c r="D707" t="s">
        <v>1847</v>
      </c>
      <c r="E707" s="138" t="s">
        <v>8869</v>
      </c>
      <c r="F707">
        <v>80</v>
      </c>
      <c r="G707" t="s">
        <v>178</v>
      </c>
      <c r="H707" t="s">
        <v>1340</v>
      </c>
      <c r="I707">
        <v>100</v>
      </c>
      <c r="J707">
        <v>10</v>
      </c>
      <c r="K707">
        <v>0</v>
      </c>
      <c r="L707" s="138" t="s">
        <v>11075</v>
      </c>
      <c r="M707">
        <v>0</v>
      </c>
      <c r="N707" t="s">
        <v>2073</v>
      </c>
      <c r="O707" t="s">
        <v>3342</v>
      </c>
      <c r="P707" t="str">
        <f t="shared" si="23"/>
        <v>"A column of water strikes the target. When combined with its fire equivalent, it makes a rainbow."</v>
      </c>
      <c r="Q707" t="str">
        <f t="shared" si="24"/>
        <v>706,WATERPLEDGE,Water Pledge,108,80,WATER,Special,100,10,0,00,0,bef,"A column of water strikes the target. When combined with its fire equivalent, it makes a rainbow."</v>
      </c>
    </row>
    <row r="708" spans="1:17" x14ac:dyDescent="0.2">
      <c r="A708">
        <v>707</v>
      </c>
      <c r="C708" t="s">
        <v>3318</v>
      </c>
      <c r="D708" t="s">
        <v>1387</v>
      </c>
      <c r="E708" s="138" t="s">
        <v>11088</v>
      </c>
      <c r="F708">
        <v>90</v>
      </c>
      <c r="G708" t="s">
        <v>178</v>
      </c>
      <c r="H708" t="s">
        <v>1340</v>
      </c>
      <c r="I708">
        <v>100</v>
      </c>
      <c r="J708">
        <v>15</v>
      </c>
      <c r="K708">
        <v>0</v>
      </c>
      <c r="L708" s="138" t="s">
        <v>11087</v>
      </c>
      <c r="M708">
        <v>0</v>
      </c>
      <c r="N708" t="s">
        <v>2073</v>
      </c>
      <c r="O708" t="s">
        <v>3319</v>
      </c>
      <c r="P708" t="str">
        <f t="shared" si="23"/>
        <v>"It swamps the area around the user with a giant wave. It can also be used for crossing water."</v>
      </c>
      <c r="Q708" t="str">
        <f t="shared" si="24"/>
        <v>707,SURF,Surf,075,90,WATER,Special,100,15,0,08,0,bef,"It swamps the area around the user with a giant wave. It can also be used for crossing water."</v>
      </c>
    </row>
    <row r="709" spans="1:17" x14ac:dyDescent="0.2">
      <c r="A709">
        <v>708</v>
      </c>
      <c r="C709" t="s">
        <v>11086</v>
      </c>
      <c r="D709" t="s">
        <v>11085</v>
      </c>
      <c r="E709" s="138" t="s">
        <v>11077</v>
      </c>
      <c r="F709">
        <v>90</v>
      </c>
      <c r="G709" t="s">
        <v>178</v>
      </c>
      <c r="H709" t="s">
        <v>1340</v>
      </c>
      <c r="I709">
        <v>100</v>
      </c>
      <c r="J709">
        <v>15</v>
      </c>
      <c r="K709">
        <v>0</v>
      </c>
      <c r="L709" s="138" t="s">
        <v>11075</v>
      </c>
      <c r="M709">
        <v>0</v>
      </c>
      <c r="N709" t="s">
        <v>2062</v>
      </c>
      <c r="O709" t="s">
        <v>11084</v>
      </c>
      <c r="P709" t="str">
        <f t="shared" si="23"/>
        <v>"The user attacks by sending a giant ball of water toward the opponent."</v>
      </c>
      <c r="Q709" t="str">
        <f t="shared" si="24"/>
        <v>708,AQUABALL,Aqua Ball,000,90,WATER,Special,100,15,0,00,0,abef,"The user attacks by sending a giant ball of water toward the opponent."</v>
      </c>
    </row>
    <row r="710" spans="1:17" x14ac:dyDescent="0.2">
      <c r="A710">
        <v>709</v>
      </c>
      <c r="C710" t="s">
        <v>3598</v>
      </c>
      <c r="D710" t="s">
        <v>1955</v>
      </c>
      <c r="E710" s="138" t="s">
        <v>3599</v>
      </c>
      <c r="F710">
        <v>90</v>
      </c>
      <c r="G710" t="s">
        <v>178</v>
      </c>
      <c r="H710" t="s">
        <v>1340</v>
      </c>
      <c r="I710">
        <v>100</v>
      </c>
      <c r="J710">
        <v>10</v>
      </c>
      <c r="K710">
        <v>0</v>
      </c>
      <c r="L710" s="138" t="s">
        <v>11075</v>
      </c>
      <c r="M710">
        <v>0</v>
      </c>
      <c r="N710" t="s">
        <v>2068</v>
      </c>
      <c r="O710" t="s">
        <v>3600</v>
      </c>
      <c r="P710" t="str">
        <f t="shared" si="23"/>
        <v>"The user bursts into song, emitting many bubbles. Any burned Pokémon will be healed by these bubbles."</v>
      </c>
      <c r="Q710" t="str">
        <f t="shared" si="24"/>
        <v>709,SPARKLINGARIA,Sparkling Aria,CF8,90,WATER,Special,100,10,0,00,0,befk,"The user bursts into song, emitting many bubbles. Any burned Pokémon will be healed by these bubbles."</v>
      </c>
    </row>
    <row r="711" spans="1:17" x14ac:dyDescent="0.2">
      <c r="A711">
        <v>710</v>
      </c>
      <c r="C711" t="s">
        <v>3316</v>
      </c>
      <c r="D711" t="s">
        <v>1659</v>
      </c>
      <c r="E711" s="138" t="s">
        <v>11081</v>
      </c>
      <c r="F711">
        <v>95</v>
      </c>
      <c r="G711" t="s">
        <v>178</v>
      </c>
      <c r="H711" t="s">
        <v>1340</v>
      </c>
      <c r="I711">
        <v>85</v>
      </c>
      <c r="J711">
        <v>10</v>
      </c>
      <c r="K711">
        <v>30</v>
      </c>
      <c r="L711" s="138" t="s">
        <v>11078</v>
      </c>
      <c r="M711">
        <v>0</v>
      </c>
      <c r="N711" t="s">
        <v>2073</v>
      </c>
      <c r="O711" t="s">
        <v>3317</v>
      </c>
      <c r="P711" t="str">
        <f t="shared" si="23"/>
        <v>"The user attacks by shooting muddy water at the opposing team. It may also lower the target's accuracy."</v>
      </c>
      <c r="Q711" t="str">
        <f t="shared" si="24"/>
        <v>710,MUDDYWATER,Muddy Water,047,95,WATER,Special,85,10,30,04,0,bef,"The user attacks by shooting muddy water at the opposing team. It may also lower the target's accuracy."</v>
      </c>
    </row>
    <row r="712" spans="1:17" x14ac:dyDescent="0.2">
      <c r="A712">
        <v>711</v>
      </c>
      <c r="C712" t="s">
        <v>3314</v>
      </c>
      <c r="D712" t="s">
        <v>1386</v>
      </c>
      <c r="E712" s="138" t="s">
        <v>11077</v>
      </c>
      <c r="F712">
        <v>110</v>
      </c>
      <c r="G712" t="s">
        <v>178</v>
      </c>
      <c r="H712" t="s">
        <v>1340</v>
      </c>
      <c r="I712">
        <v>80</v>
      </c>
      <c r="J712">
        <v>5</v>
      </c>
      <c r="K712">
        <v>0</v>
      </c>
      <c r="L712" s="138" t="s">
        <v>11075</v>
      </c>
      <c r="M712">
        <v>0</v>
      </c>
      <c r="N712" t="s">
        <v>2073</v>
      </c>
      <c r="O712" t="s">
        <v>3315</v>
      </c>
      <c r="P712" t="str">
        <f t="shared" si="23"/>
        <v>"The target is blasted by a huge volume of water launched under great pressure."</v>
      </c>
      <c r="Q712" t="str">
        <f t="shared" si="24"/>
        <v>711,HYDROPUMP,Hydro Pump,000,110,WATER,Special,80,5,0,00,0,bef,"The target is blasted by a huge volume of water launched under great pressure."</v>
      </c>
    </row>
    <row r="713" spans="1:17" x14ac:dyDescent="0.2">
      <c r="A713">
        <v>712</v>
      </c>
      <c r="C713" t="s">
        <v>3490</v>
      </c>
      <c r="D713" t="s">
        <v>1921</v>
      </c>
      <c r="E713" s="138" t="s">
        <v>2383</v>
      </c>
      <c r="F713">
        <v>110</v>
      </c>
      <c r="G713" t="s">
        <v>178</v>
      </c>
      <c r="H713" t="s">
        <v>1340</v>
      </c>
      <c r="I713">
        <v>95</v>
      </c>
      <c r="J713">
        <v>5</v>
      </c>
      <c r="K713">
        <v>30</v>
      </c>
      <c r="L713" s="138" t="s">
        <v>11075</v>
      </c>
      <c r="M713">
        <v>0</v>
      </c>
      <c r="O713" t="s">
        <v>3491</v>
      </c>
      <c r="P713" t="str">
        <f t="shared" si="23"/>
        <v>"The user immerses the target in superheated steam. This may also leave the target with a burn."</v>
      </c>
      <c r="Q713" t="str">
        <f t="shared" si="24"/>
        <v>712,STEAMERUPTION,Steam Eruption,00A,110,WATER,Special,95,5,30,00,0,,"The user immerses the target in superheated steam. This may also leave the target with a burn."</v>
      </c>
    </row>
    <row r="714" spans="1:17" x14ac:dyDescent="0.2">
      <c r="A714">
        <v>713</v>
      </c>
      <c r="C714" t="s">
        <v>3501</v>
      </c>
      <c r="D714" t="s">
        <v>1946</v>
      </c>
      <c r="E714" s="138" t="s">
        <v>11077</v>
      </c>
      <c r="F714">
        <v>120</v>
      </c>
      <c r="G714" t="s">
        <v>178</v>
      </c>
      <c r="H714" t="s">
        <v>1340</v>
      </c>
      <c r="I714">
        <v>85</v>
      </c>
      <c r="J714">
        <v>10</v>
      </c>
      <c r="K714">
        <v>0</v>
      </c>
      <c r="L714" s="138" t="s">
        <v>11078</v>
      </c>
      <c r="M714">
        <v>0</v>
      </c>
      <c r="O714" t="s">
        <v>3502</v>
      </c>
      <c r="P714" t="str">
        <f t="shared" si="23"/>
        <v>"The user attacks opposing Pokémon with countless beams of light that glow a deep and brilliant blue."</v>
      </c>
      <c r="Q714" t="str">
        <f t="shared" si="24"/>
        <v>713,ORIGINPULSE,Origin Pulse,000,120,WATER,Special,85,10,0,04,0,,"The user attacks opposing Pokémon with countless beams of light that glow a deep and brilliant blue."</v>
      </c>
    </row>
    <row r="715" spans="1:17" x14ac:dyDescent="0.2">
      <c r="A715">
        <v>714</v>
      </c>
      <c r="C715" t="s">
        <v>3310</v>
      </c>
      <c r="D715" t="s">
        <v>1637</v>
      </c>
      <c r="E715" s="138" t="s">
        <v>2201</v>
      </c>
      <c r="F715">
        <v>150</v>
      </c>
      <c r="G715" t="s">
        <v>178</v>
      </c>
      <c r="H715" t="s">
        <v>1340</v>
      </c>
      <c r="I715">
        <v>90</v>
      </c>
      <c r="J715">
        <v>5</v>
      </c>
      <c r="K715">
        <v>0</v>
      </c>
      <c r="L715" s="138" t="s">
        <v>11075</v>
      </c>
      <c r="M715">
        <v>0</v>
      </c>
      <c r="N715" t="s">
        <v>2073</v>
      </c>
      <c r="O715" t="s">
        <v>3311</v>
      </c>
      <c r="P715" t="str">
        <f t="shared" si="23"/>
        <v>"The target is hit with a watery blast. The user must rest on the next turn, however."</v>
      </c>
      <c r="Q715" t="str">
        <f t="shared" si="24"/>
        <v>714,HYDROCANNON,Hydro Cannon,0C2,150,WATER,Special,90,5,0,00,0,bef,"The target is hit with a watery blast. The user must rest on the next turn, however."</v>
      </c>
    </row>
    <row r="716" spans="1:17" x14ac:dyDescent="0.2">
      <c r="A716">
        <v>715</v>
      </c>
      <c r="C716" t="s">
        <v>3312</v>
      </c>
      <c r="D716" t="s">
        <v>1652</v>
      </c>
      <c r="E716" s="138" t="s">
        <v>2378</v>
      </c>
      <c r="F716">
        <v>150</v>
      </c>
      <c r="G716" t="s">
        <v>178</v>
      </c>
      <c r="H716" t="s">
        <v>1340</v>
      </c>
      <c r="I716">
        <v>100</v>
      </c>
      <c r="J716">
        <v>5</v>
      </c>
      <c r="K716">
        <v>0</v>
      </c>
      <c r="L716" s="138" t="s">
        <v>11078</v>
      </c>
      <c r="M716">
        <v>0</v>
      </c>
      <c r="N716" t="s">
        <v>2073</v>
      </c>
      <c r="O716" t="s">
        <v>3313</v>
      </c>
      <c r="P716" t="str">
        <f t="shared" si="23"/>
        <v>"The user spouts water to damage the foe. The lower the user's HP, the less powerful it becomes."</v>
      </c>
      <c r="Q716" t="str">
        <f t="shared" si="24"/>
        <v>715,WATERSPOUT,Water Spout,08B,150,WATER,Special,100,5,0,04,0,bef,"The user spouts water to damage the foe. The lower the user's HP, the less powerful it becomes."</v>
      </c>
    </row>
    <row r="717" spans="1:17" x14ac:dyDescent="0.2">
      <c r="A717">
        <v>716</v>
      </c>
      <c r="C717" t="s">
        <v>3353</v>
      </c>
      <c r="D717" t="s">
        <v>1721</v>
      </c>
      <c r="E717" s="138" t="s">
        <v>3354</v>
      </c>
      <c r="F717">
        <v>0</v>
      </c>
      <c r="G717" t="s">
        <v>178</v>
      </c>
      <c r="H717" t="s">
        <v>1342</v>
      </c>
      <c r="I717">
        <v>0</v>
      </c>
      <c r="J717">
        <v>20</v>
      </c>
      <c r="K717">
        <v>0</v>
      </c>
      <c r="L717" s="138" t="s">
        <v>8771</v>
      </c>
      <c r="M717">
        <v>0</v>
      </c>
      <c r="N717" t="s">
        <v>2102</v>
      </c>
      <c r="O717" t="s">
        <v>3355</v>
      </c>
      <c r="P717" t="str">
        <f t="shared" si="23"/>
        <v>"The user envelops itself in a veil made of water. It regains some HP on every turn."</v>
      </c>
      <c r="Q717" t="str">
        <f t="shared" si="24"/>
        <v>716,AQUARING,Aqua Ring,0DA,0,WATER,Status,0,20,0,10,0,d,"The user envelops itself in a veil made of water. It regains some HP on every turn."</v>
      </c>
    </row>
    <row r="718" spans="1:17" x14ac:dyDescent="0.2">
      <c r="A718">
        <v>717</v>
      </c>
      <c r="C718" t="s">
        <v>3356</v>
      </c>
      <c r="D718" t="s">
        <v>1569</v>
      </c>
      <c r="E718" s="138" t="s">
        <v>8861</v>
      </c>
      <c r="F718">
        <v>0</v>
      </c>
      <c r="G718" t="s">
        <v>178</v>
      </c>
      <c r="H718" t="s">
        <v>1342</v>
      </c>
      <c r="I718">
        <v>0</v>
      </c>
      <c r="J718">
        <v>5</v>
      </c>
      <c r="K718">
        <v>0</v>
      </c>
      <c r="L718" s="138" t="s">
        <v>8781</v>
      </c>
      <c r="M718">
        <v>0</v>
      </c>
      <c r="O718" t="s">
        <v>3357</v>
      </c>
      <c r="P718" t="str">
        <f t="shared" si="23"/>
        <v>"The user summons a heavy rain that falls for five turns, powering up Water-type moves."</v>
      </c>
      <c r="Q718" t="str">
        <f t="shared" si="24"/>
        <v>717,RAINDANCE,Rain Dance,100,0,WATER,Status,0,5,0,20,0,,"The user summons a heavy rain that falls for five turns, powering up Water-type moves."</v>
      </c>
    </row>
    <row r="719" spans="1:17" x14ac:dyDescent="0.2">
      <c r="A719">
        <v>718</v>
      </c>
      <c r="C719" t="s">
        <v>3358</v>
      </c>
      <c r="D719" t="s">
        <v>1816</v>
      </c>
      <c r="E719" s="138" t="s">
        <v>11076</v>
      </c>
      <c r="F719">
        <v>0</v>
      </c>
      <c r="G719" t="s">
        <v>178</v>
      </c>
      <c r="H719" t="s">
        <v>1342</v>
      </c>
      <c r="I719">
        <v>100</v>
      </c>
      <c r="J719">
        <v>20</v>
      </c>
      <c r="K719">
        <v>0</v>
      </c>
      <c r="L719" s="138" t="s">
        <v>11075</v>
      </c>
      <c r="M719">
        <v>0</v>
      </c>
      <c r="N719" t="s">
        <v>2115</v>
      </c>
      <c r="O719" t="s">
        <v>3359</v>
      </c>
      <c r="P719" t="str">
        <f t="shared" si="23"/>
        <v>"The user shoots a torrent of water at the target and changes the target's type to Water."</v>
      </c>
      <c r="Q719" t="str">
        <f t="shared" si="24"/>
        <v>718,SOAK,Soak,061,0,WATER,Status,100,20,0,00,0,bce,"The user shoots a torrent of water at the target and changes the target's type to Water."</v>
      </c>
    </row>
    <row r="720" spans="1:17" x14ac:dyDescent="0.2">
      <c r="A720">
        <v>719</v>
      </c>
      <c r="C720" t="s">
        <v>3360</v>
      </c>
      <c r="D720" t="s">
        <v>1675</v>
      </c>
      <c r="E720" s="138" t="s">
        <v>3361</v>
      </c>
      <c r="F720">
        <v>0</v>
      </c>
      <c r="G720" t="s">
        <v>178</v>
      </c>
      <c r="H720" t="s">
        <v>1342</v>
      </c>
      <c r="I720">
        <v>0</v>
      </c>
      <c r="J720">
        <v>15</v>
      </c>
      <c r="K720">
        <v>0</v>
      </c>
      <c r="L720" s="138" t="s">
        <v>8781</v>
      </c>
      <c r="M720">
        <v>0</v>
      </c>
      <c r="O720" t="s">
        <v>3362</v>
      </c>
      <c r="P720" t="str">
        <f t="shared" si="23"/>
        <v>"The user soaks itself with water. The move weakens Fire-type moves while the user is in the battle."</v>
      </c>
      <c r="Q720" t="str">
        <f t="shared" si="24"/>
        <v>719,WATERSPORT,Water Sport,09E,0,WATER,Status,0,15,0,20,0,,"The user soaks itself with water. The move weakens Fire-type moves while the user is in the battle."</v>
      </c>
    </row>
    <row r="721" spans="1:17" x14ac:dyDescent="0.2">
      <c r="A721">
        <v>720</v>
      </c>
      <c r="C721" t="s">
        <v>3363</v>
      </c>
      <c r="D721" t="s">
        <v>1442</v>
      </c>
      <c r="E721" s="138" t="s">
        <v>2941</v>
      </c>
      <c r="F721">
        <v>0</v>
      </c>
      <c r="G721" t="s">
        <v>178</v>
      </c>
      <c r="H721" t="s">
        <v>1342</v>
      </c>
      <c r="I721">
        <v>0</v>
      </c>
      <c r="J721">
        <v>40</v>
      </c>
      <c r="K721">
        <v>0</v>
      </c>
      <c r="L721" s="138" t="s">
        <v>8771</v>
      </c>
      <c r="M721">
        <v>0</v>
      </c>
      <c r="N721" t="s">
        <v>2102</v>
      </c>
      <c r="O721" t="s">
        <v>3364</v>
      </c>
      <c r="P721" t="str">
        <f t="shared" si="23"/>
        <v>"The user withdraws its body into its hard shell, raising its Defense stat."</v>
      </c>
      <c r="Q721" t="str">
        <f t="shared" si="24"/>
        <v>720,WITHDRAW,Withdraw,01D,0,WATER,Status,0,40,0,10,0,d,"The user withdraws its body into its hard shell, raising its Defense stat."</v>
      </c>
    </row>
  </sheetData>
  <autoFilter ref="B1:O721" xr:uid="{1168D1FC-5D6C-4CA6-9BB3-E383BFCE17D1}">
    <sortState xmlns:xlrd2="http://schemas.microsoft.com/office/spreadsheetml/2017/richdata2" ref="B2:O721">
      <sortCondition ref="G1:G72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AP22"/>
  <sheetViews>
    <sheetView workbookViewId="0" xr3:uid="{A99C5F3E-0078-5DE1-8325-E5A8A2788A08}">
      <selection activeCell="F14" sqref="F14"/>
    </sheetView>
  </sheetViews>
  <sheetFormatPr defaultColWidth="3.2265625" defaultRowHeight="15" x14ac:dyDescent="0.2"/>
  <cols>
    <col min="1" max="1" width="15.73828125" bestFit="1" customWidth="1"/>
    <col min="2" max="2" width="15.73828125" customWidth="1"/>
    <col min="3" max="3" width="2.95703125" bestFit="1" customWidth="1"/>
    <col min="4" max="4" width="8.875" bestFit="1" customWidth="1"/>
    <col min="5" max="5" width="2.95703125" bestFit="1" customWidth="1"/>
    <col min="6" max="6" width="8.875" customWidth="1"/>
    <col min="7" max="7" width="2.95703125" bestFit="1" customWidth="1"/>
    <col min="8" max="8" width="8.875" customWidth="1"/>
    <col min="9" max="9" width="2.95703125" bestFit="1" customWidth="1"/>
    <col min="10" max="10" width="8.875" customWidth="1"/>
    <col min="11" max="14" width="2.6875" customWidth="1"/>
    <col min="20" max="22" width="3.2265625" customWidth="1"/>
    <col min="28" max="30" width="4.03515625" bestFit="1" customWidth="1"/>
    <col min="32" max="34" width="4.03515625" bestFit="1" customWidth="1"/>
    <col min="36" max="38" width="4.03515625" bestFit="1" customWidth="1"/>
    <col min="40" max="42" width="4.03515625" bestFit="1" customWidth="1"/>
  </cols>
  <sheetData>
    <row r="1" spans="1:42" x14ac:dyDescent="0.2">
      <c r="A1" t="s">
        <v>7131</v>
      </c>
      <c r="B1" t="s">
        <v>11420</v>
      </c>
      <c r="D1" t="s">
        <v>103</v>
      </c>
      <c r="F1" t="s">
        <v>11409</v>
      </c>
      <c r="H1" t="s">
        <v>11410</v>
      </c>
      <c r="J1" t="s">
        <v>11411</v>
      </c>
      <c r="K1" s="171" t="s">
        <v>11259</v>
      </c>
      <c r="L1" s="171"/>
      <c r="M1" s="171"/>
      <c r="N1" s="171"/>
      <c r="O1" s="171" t="s">
        <v>11379</v>
      </c>
      <c r="P1" s="171"/>
      <c r="Q1" s="171"/>
      <c r="R1" s="171"/>
      <c r="S1" s="171" t="s">
        <v>11422</v>
      </c>
      <c r="T1" s="171"/>
      <c r="U1" s="171"/>
      <c r="V1" s="171"/>
      <c r="W1" s="171" t="s">
        <v>11421</v>
      </c>
      <c r="X1" s="171"/>
      <c r="Y1" s="171"/>
      <c r="Z1" s="171"/>
      <c r="AA1" s="171" t="s">
        <v>11423</v>
      </c>
      <c r="AB1" s="171"/>
      <c r="AC1" s="171"/>
      <c r="AD1" s="171"/>
      <c r="AE1" s="171" t="s">
        <v>11424</v>
      </c>
      <c r="AF1" s="171"/>
      <c r="AG1" s="171"/>
      <c r="AH1" s="171"/>
      <c r="AI1" s="171" t="s">
        <v>11427</v>
      </c>
      <c r="AJ1" s="171"/>
      <c r="AK1" s="171"/>
      <c r="AL1" s="171"/>
      <c r="AM1" s="171" t="s">
        <v>11430</v>
      </c>
      <c r="AN1" s="171"/>
      <c r="AO1" s="171"/>
      <c r="AP1" s="171"/>
    </row>
    <row r="2" spans="1:42" x14ac:dyDescent="0.2">
      <c r="A2" t="s">
        <v>11364</v>
      </c>
      <c r="B2">
        <v>160</v>
      </c>
      <c r="C2">
        <v>1</v>
      </c>
      <c r="D2" t="s">
        <v>169</v>
      </c>
      <c r="E2">
        <v>14</v>
      </c>
      <c r="F2" t="s">
        <v>182</v>
      </c>
      <c r="G2">
        <v>6</v>
      </c>
      <c r="H2" t="s">
        <v>192</v>
      </c>
      <c r="I2">
        <v>7</v>
      </c>
      <c r="J2" t="s">
        <v>181</v>
      </c>
      <c r="K2" s="145"/>
      <c r="L2">
        <f>51/8</f>
        <v>6.375</v>
      </c>
      <c r="M2">
        <v>26</v>
      </c>
      <c r="N2">
        <v>6</v>
      </c>
      <c r="O2" s="146"/>
      <c r="P2">
        <f>102/8</f>
        <v>12.75</v>
      </c>
      <c r="Q2">
        <f>255/8</f>
        <v>31.875</v>
      </c>
      <c r="R2">
        <f>255/8</f>
        <v>31.875</v>
      </c>
      <c r="S2" s="149"/>
      <c r="T2">
        <v>32</v>
      </c>
      <c r="U2">
        <f>204/8</f>
        <v>25.5</v>
      </c>
      <c r="V2">
        <v>32</v>
      </c>
      <c r="W2" s="155"/>
      <c r="X2">
        <f>255/8</f>
        <v>31.875</v>
      </c>
      <c r="Y2">
        <f>51/8</f>
        <v>6.375</v>
      </c>
      <c r="Z2">
        <v>0</v>
      </c>
      <c r="AA2" s="160"/>
      <c r="AB2">
        <v>255</v>
      </c>
      <c r="AC2">
        <v>153</v>
      </c>
      <c r="AD2">
        <v>102</v>
      </c>
      <c r="AE2" s="162"/>
      <c r="AF2">
        <v>204</v>
      </c>
      <c r="AG2">
        <v>236</v>
      </c>
      <c r="AH2">
        <v>255</v>
      </c>
      <c r="AI2" s="157"/>
      <c r="AJ2">
        <f>255</f>
        <v>255</v>
      </c>
      <c r="AK2">
        <f>204</f>
        <v>204</v>
      </c>
      <c r="AL2">
        <v>0</v>
      </c>
      <c r="AM2" s="157"/>
      <c r="AN2">
        <f>255</f>
        <v>255</v>
      </c>
      <c r="AO2">
        <f>204</f>
        <v>204</v>
      </c>
      <c r="AP2">
        <v>0</v>
      </c>
    </row>
    <row r="3" spans="1:42" x14ac:dyDescent="0.2">
      <c r="A3" t="s">
        <v>11262</v>
      </c>
      <c r="B3">
        <v>161</v>
      </c>
      <c r="C3">
        <v>2</v>
      </c>
      <c r="D3" t="s">
        <v>189</v>
      </c>
      <c r="E3">
        <v>10</v>
      </c>
      <c r="F3" t="s">
        <v>187</v>
      </c>
      <c r="G3">
        <v>15</v>
      </c>
      <c r="H3" t="s">
        <v>185</v>
      </c>
      <c r="I3">
        <v>5</v>
      </c>
      <c r="J3" t="s">
        <v>191</v>
      </c>
      <c r="K3" s="143"/>
      <c r="L3">
        <f>204/8</f>
        <v>25.5</v>
      </c>
      <c r="M3">
        <f>204/8</f>
        <v>25.5</v>
      </c>
      <c r="N3">
        <f>0/8</f>
        <v>0</v>
      </c>
      <c r="O3" s="147"/>
      <c r="P3">
        <f>153/8</f>
        <v>19.125</v>
      </c>
      <c r="Q3">
        <f>204/8</f>
        <v>25.5</v>
      </c>
      <c r="R3">
        <v>32</v>
      </c>
      <c r="S3" s="150"/>
      <c r="T3">
        <f>255/8</f>
        <v>31.875</v>
      </c>
      <c r="U3">
        <v>0</v>
      </c>
      <c r="V3">
        <v>32</v>
      </c>
      <c r="W3" s="156"/>
      <c r="X3">
        <f>204/8</f>
        <v>25.5</v>
      </c>
      <c r="Y3">
        <v>0</v>
      </c>
      <c r="Z3">
        <v>0</v>
      </c>
      <c r="AA3" s="39"/>
      <c r="AB3">
        <v>255</v>
      </c>
      <c r="AC3">
        <v>255</v>
      </c>
      <c r="AD3">
        <v>153</v>
      </c>
      <c r="AE3" s="158"/>
      <c r="AF3">
        <v>255</v>
      </c>
      <c r="AG3">
        <v>255</v>
      </c>
      <c r="AH3">
        <v>255</v>
      </c>
      <c r="AI3" s="78"/>
      <c r="AJ3">
        <v>255</v>
      </c>
      <c r="AK3">
        <v>255</v>
      </c>
      <c r="AL3">
        <v>102</v>
      </c>
      <c r="AM3" s="57"/>
      <c r="AN3">
        <v>150</v>
      </c>
      <c r="AO3">
        <v>150</v>
      </c>
      <c r="AP3">
        <v>150</v>
      </c>
    </row>
    <row r="4" spans="1:42" x14ac:dyDescent="0.2">
      <c r="A4" t="s">
        <v>11373</v>
      </c>
      <c r="B4">
        <v>164</v>
      </c>
      <c r="C4">
        <v>3</v>
      </c>
      <c r="D4" t="s">
        <v>188</v>
      </c>
      <c r="E4">
        <v>15</v>
      </c>
      <c r="F4" t="s">
        <v>185</v>
      </c>
      <c r="G4">
        <v>5</v>
      </c>
      <c r="H4" t="s">
        <v>191</v>
      </c>
      <c r="I4">
        <v>2</v>
      </c>
      <c r="J4" t="s">
        <v>189</v>
      </c>
      <c r="K4" s="142"/>
      <c r="L4">
        <f>153/8</f>
        <v>19.125</v>
      </c>
      <c r="M4">
        <v>26</v>
      </c>
      <c r="N4">
        <v>0</v>
      </c>
      <c r="O4" s="148"/>
      <c r="P4">
        <f>204/8</f>
        <v>25.5</v>
      </c>
      <c r="Q4">
        <f>153/8</f>
        <v>19.125</v>
      </c>
      <c r="R4">
        <v>32</v>
      </c>
      <c r="S4" s="151"/>
      <c r="T4">
        <v>32</v>
      </c>
      <c r="U4">
        <v>13</v>
      </c>
      <c r="V4">
        <v>26</v>
      </c>
      <c r="W4" s="157"/>
      <c r="X4">
        <f>255/8</f>
        <v>31.875</v>
      </c>
      <c r="Y4">
        <f>204/8</f>
        <v>25.5</v>
      </c>
      <c r="Z4">
        <v>0</v>
      </c>
      <c r="AA4" s="159"/>
      <c r="AB4">
        <v>204</v>
      </c>
      <c r="AC4">
        <v>236</v>
      </c>
      <c r="AD4">
        <v>255</v>
      </c>
      <c r="AE4" s="38"/>
      <c r="AF4">
        <v>234</v>
      </c>
      <c r="AG4">
        <v>234</v>
      </c>
      <c r="AH4">
        <v>234</v>
      </c>
      <c r="AI4" s="47"/>
      <c r="AJ4">
        <v>255</v>
      </c>
      <c r="AK4">
        <v>255</v>
      </c>
      <c r="AL4">
        <v>0</v>
      </c>
      <c r="AM4" s="161"/>
      <c r="AN4">
        <v>120</v>
      </c>
      <c r="AO4">
        <v>120</v>
      </c>
      <c r="AP4">
        <v>120</v>
      </c>
    </row>
    <row r="5" spans="1:42" x14ac:dyDescent="0.2">
      <c r="A5" t="s">
        <v>11363</v>
      </c>
      <c r="B5">
        <v>165</v>
      </c>
      <c r="C5">
        <v>4</v>
      </c>
      <c r="D5" t="s">
        <v>179</v>
      </c>
      <c r="E5">
        <v>18</v>
      </c>
      <c r="F5" t="s">
        <v>178</v>
      </c>
      <c r="G5">
        <v>12</v>
      </c>
      <c r="H5" t="s">
        <v>183</v>
      </c>
      <c r="I5">
        <v>8</v>
      </c>
      <c r="J5" t="s">
        <v>177</v>
      </c>
      <c r="K5" s="141"/>
      <c r="L5">
        <f>102/8</f>
        <v>12.75</v>
      </c>
      <c r="M5">
        <v>19</v>
      </c>
      <c r="N5">
        <v>0</v>
      </c>
      <c r="S5" s="152"/>
      <c r="T5">
        <v>32</v>
      </c>
      <c r="U5" s="12">
        <f>51/8</f>
        <v>6.375</v>
      </c>
      <c r="V5">
        <f>113/8</f>
        <v>14.125</v>
      </c>
      <c r="W5" s="158"/>
      <c r="X5">
        <v>32</v>
      </c>
      <c r="Y5">
        <v>32</v>
      </c>
      <c r="Z5">
        <v>32</v>
      </c>
      <c r="AE5" s="11"/>
      <c r="AF5">
        <v>192</v>
      </c>
      <c r="AG5">
        <v>192</v>
      </c>
      <c r="AH5">
        <v>192</v>
      </c>
      <c r="AI5" s="39"/>
      <c r="AJ5">
        <v>255</v>
      </c>
      <c r="AK5">
        <v>255</v>
      </c>
      <c r="AL5">
        <v>153</v>
      </c>
    </row>
    <row r="6" spans="1:42" x14ac:dyDescent="0.2">
      <c r="A6" t="s">
        <v>11367</v>
      </c>
      <c r="B6">
        <v>166</v>
      </c>
      <c r="C6">
        <v>5</v>
      </c>
      <c r="D6" t="s">
        <v>191</v>
      </c>
      <c r="E6">
        <v>7</v>
      </c>
      <c r="F6" t="s">
        <v>181</v>
      </c>
      <c r="G6">
        <v>3</v>
      </c>
      <c r="H6" t="s">
        <v>188</v>
      </c>
      <c r="I6">
        <v>14</v>
      </c>
      <c r="J6" t="s">
        <v>182</v>
      </c>
      <c r="K6" s="139"/>
      <c r="L6">
        <v>0</v>
      </c>
      <c r="M6">
        <f>128/8</f>
        <v>16</v>
      </c>
      <c r="N6">
        <v>0</v>
      </c>
      <c r="S6" s="148"/>
      <c r="T6">
        <f>204/8</f>
        <v>25.5</v>
      </c>
      <c r="U6">
        <f>153/8</f>
        <v>19.125</v>
      </c>
      <c r="V6">
        <v>32</v>
      </c>
      <c r="AE6" s="57"/>
      <c r="AF6">
        <v>150</v>
      </c>
      <c r="AG6">
        <v>150</v>
      </c>
      <c r="AH6">
        <v>150</v>
      </c>
      <c r="AI6" s="143"/>
      <c r="AJ6">
        <f>204</f>
        <v>204</v>
      </c>
      <c r="AK6">
        <f>204</f>
        <v>204</v>
      </c>
      <c r="AL6">
        <f>0/8</f>
        <v>0</v>
      </c>
    </row>
    <row r="7" spans="1:42" x14ac:dyDescent="0.2">
      <c r="A7" t="s">
        <v>11418</v>
      </c>
      <c r="B7">
        <v>167</v>
      </c>
      <c r="C7">
        <v>6</v>
      </c>
      <c r="D7" t="s">
        <v>192</v>
      </c>
      <c r="E7">
        <v>12</v>
      </c>
      <c r="F7" t="s">
        <v>183</v>
      </c>
      <c r="G7">
        <v>10</v>
      </c>
      <c r="H7" t="s">
        <v>187</v>
      </c>
      <c r="I7">
        <v>18</v>
      </c>
      <c r="J7" t="s">
        <v>178</v>
      </c>
      <c r="K7" s="140"/>
      <c r="L7">
        <v>0</v>
      </c>
      <c r="M7">
        <f>102/8</f>
        <v>12.75</v>
      </c>
      <c r="N7">
        <v>0</v>
      </c>
      <c r="S7" s="147"/>
      <c r="T7">
        <f>153/8</f>
        <v>19.125</v>
      </c>
      <c r="U7">
        <f>204/8</f>
        <v>25.5</v>
      </c>
      <c r="V7">
        <v>32</v>
      </c>
      <c r="AE7" s="161"/>
      <c r="AF7">
        <v>120</v>
      </c>
      <c r="AG7">
        <v>120</v>
      </c>
      <c r="AH7">
        <v>120</v>
      </c>
      <c r="AI7" s="142"/>
      <c r="AJ7">
        <f>153</f>
        <v>153</v>
      </c>
      <c r="AK7">
        <f>26*8</f>
        <v>208</v>
      </c>
      <c r="AL7">
        <v>0</v>
      </c>
    </row>
    <row r="8" spans="1:42" x14ac:dyDescent="0.2">
      <c r="A8" t="s">
        <v>11374</v>
      </c>
      <c r="B8">
        <v>168</v>
      </c>
      <c r="C8">
        <v>7</v>
      </c>
      <c r="D8" t="s">
        <v>181</v>
      </c>
      <c r="E8">
        <v>6</v>
      </c>
      <c r="F8" t="s">
        <v>192</v>
      </c>
      <c r="G8">
        <v>2</v>
      </c>
      <c r="H8" t="s">
        <v>189</v>
      </c>
      <c r="I8">
        <v>10</v>
      </c>
      <c r="J8" t="s">
        <v>187</v>
      </c>
      <c r="K8" s="144"/>
      <c r="L8">
        <v>0</v>
      </c>
      <c r="M8">
        <f>51/8</f>
        <v>6.375</v>
      </c>
      <c r="N8">
        <v>0</v>
      </c>
      <c r="S8" s="153"/>
      <c r="T8">
        <f>204/8</f>
        <v>25.5</v>
      </c>
      <c r="U8">
        <f>51/8</f>
        <v>6.375</v>
      </c>
      <c r="V8">
        <f>153/8</f>
        <v>19.125</v>
      </c>
    </row>
    <row r="9" spans="1:42" x14ac:dyDescent="0.2">
      <c r="A9" t="s">
        <v>1570</v>
      </c>
      <c r="B9" s="154" t="s">
        <v>2439</v>
      </c>
      <c r="C9">
        <v>8</v>
      </c>
      <c r="D9" t="s">
        <v>177</v>
      </c>
      <c r="E9">
        <v>11</v>
      </c>
      <c r="F9" t="s">
        <v>180</v>
      </c>
      <c r="G9">
        <v>18</v>
      </c>
      <c r="H9" t="s">
        <v>178</v>
      </c>
      <c r="I9">
        <v>13</v>
      </c>
      <c r="J9" t="s">
        <v>163</v>
      </c>
    </row>
    <row r="10" spans="1:42" x14ac:dyDescent="0.2">
      <c r="A10" t="s">
        <v>11365</v>
      </c>
      <c r="B10">
        <v>169</v>
      </c>
      <c r="C10">
        <v>9</v>
      </c>
      <c r="D10" t="s">
        <v>184</v>
      </c>
      <c r="E10">
        <v>3</v>
      </c>
      <c r="F10" t="s">
        <v>188</v>
      </c>
      <c r="G10">
        <v>13</v>
      </c>
      <c r="H10" t="s">
        <v>163</v>
      </c>
      <c r="I10">
        <v>12</v>
      </c>
      <c r="J10" t="s">
        <v>183</v>
      </c>
    </row>
    <row r="11" spans="1:42" x14ac:dyDescent="0.2">
      <c r="A11" t="s">
        <v>11425</v>
      </c>
      <c r="B11">
        <v>170</v>
      </c>
      <c r="C11">
        <v>10</v>
      </c>
      <c r="D11" t="s">
        <v>187</v>
      </c>
      <c r="E11">
        <v>9</v>
      </c>
      <c r="F11" t="s">
        <v>184</v>
      </c>
      <c r="G11">
        <v>7</v>
      </c>
      <c r="H11" t="s">
        <v>181</v>
      </c>
      <c r="I11">
        <v>15</v>
      </c>
      <c r="J11" t="s">
        <v>185</v>
      </c>
    </row>
    <row r="12" spans="1:42" x14ac:dyDescent="0.2">
      <c r="A12" t="s">
        <v>11370</v>
      </c>
      <c r="B12">
        <v>171</v>
      </c>
      <c r="C12">
        <v>11</v>
      </c>
      <c r="D12" t="s">
        <v>180</v>
      </c>
      <c r="E12">
        <v>1</v>
      </c>
      <c r="F12" t="s">
        <v>169</v>
      </c>
      <c r="G12">
        <v>4</v>
      </c>
      <c r="H12" t="s">
        <v>179</v>
      </c>
      <c r="I12">
        <v>6</v>
      </c>
      <c r="J12" t="s">
        <v>192</v>
      </c>
    </row>
    <row r="13" spans="1:42" x14ac:dyDescent="0.2">
      <c r="A13" t="s">
        <v>11429</v>
      </c>
      <c r="B13">
        <v>172</v>
      </c>
      <c r="C13">
        <v>12</v>
      </c>
      <c r="D13" t="s">
        <v>183</v>
      </c>
      <c r="E13">
        <v>16</v>
      </c>
      <c r="F13" t="s">
        <v>186</v>
      </c>
      <c r="G13">
        <v>14</v>
      </c>
      <c r="H13" t="s">
        <v>182</v>
      </c>
      <c r="I13">
        <v>17</v>
      </c>
      <c r="J13" t="s">
        <v>190</v>
      </c>
    </row>
    <row r="14" spans="1:42" x14ac:dyDescent="0.2">
      <c r="A14" t="s">
        <v>11419</v>
      </c>
      <c r="B14">
        <v>173</v>
      </c>
      <c r="C14">
        <v>13</v>
      </c>
      <c r="D14" t="s">
        <v>163</v>
      </c>
      <c r="E14">
        <v>5</v>
      </c>
      <c r="F14" t="s">
        <v>191</v>
      </c>
      <c r="G14">
        <v>11</v>
      </c>
      <c r="H14" t="s">
        <v>180</v>
      </c>
      <c r="I14">
        <v>1</v>
      </c>
      <c r="J14" t="s">
        <v>169</v>
      </c>
    </row>
    <row r="15" spans="1:42" x14ac:dyDescent="0.2">
      <c r="A15" t="s">
        <v>11366</v>
      </c>
      <c r="B15">
        <v>174</v>
      </c>
      <c r="C15">
        <v>14</v>
      </c>
      <c r="D15" t="s">
        <v>182</v>
      </c>
      <c r="E15">
        <v>8</v>
      </c>
      <c r="F15" t="s">
        <v>177</v>
      </c>
      <c r="G15">
        <v>17</v>
      </c>
      <c r="H15" t="s">
        <v>163</v>
      </c>
      <c r="I15">
        <v>11</v>
      </c>
      <c r="J15" t="s">
        <v>180</v>
      </c>
    </row>
    <row r="16" spans="1:42" x14ac:dyDescent="0.2">
      <c r="A16" t="s">
        <v>11368</v>
      </c>
      <c r="B16">
        <v>175</v>
      </c>
      <c r="C16">
        <v>15</v>
      </c>
      <c r="D16" t="s">
        <v>185</v>
      </c>
      <c r="E16">
        <v>2</v>
      </c>
      <c r="F16" t="s">
        <v>189</v>
      </c>
      <c r="G16">
        <v>16</v>
      </c>
      <c r="H16" t="s">
        <v>186</v>
      </c>
      <c r="I16">
        <v>4</v>
      </c>
      <c r="J16" t="s">
        <v>179</v>
      </c>
    </row>
    <row r="17" spans="1:10" x14ac:dyDescent="0.2">
      <c r="A17" t="s">
        <v>11371</v>
      </c>
      <c r="B17">
        <v>176</v>
      </c>
      <c r="C17">
        <v>16</v>
      </c>
      <c r="D17" t="s">
        <v>186</v>
      </c>
      <c r="E17">
        <v>17</v>
      </c>
      <c r="F17" t="s">
        <v>11369</v>
      </c>
      <c r="G17">
        <v>1</v>
      </c>
      <c r="H17" t="s">
        <v>169</v>
      </c>
      <c r="I17">
        <v>9</v>
      </c>
      <c r="J17" t="s">
        <v>184</v>
      </c>
    </row>
    <row r="18" spans="1:10" x14ac:dyDescent="0.2">
      <c r="A18" t="s">
        <v>11372</v>
      </c>
      <c r="B18">
        <v>177</v>
      </c>
      <c r="C18">
        <v>17</v>
      </c>
      <c r="D18" t="s">
        <v>11369</v>
      </c>
      <c r="E18">
        <v>4</v>
      </c>
      <c r="F18" t="s">
        <v>179</v>
      </c>
      <c r="G18">
        <v>9</v>
      </c>
      <c r="H18" t="s">
        <v>184</v>
      </c>
      <c r="I18">
        <v>3</v>
      </c>
      <c r="J18" t="s">
        <v>188</v>
      </c>
    </row>
    <row r="19" spans="1:10" x14ac:dyDescent="0.2">
      <c r="A19" t="s">
        <v>1569</v>
      </c>
      <c r="B19">
        <v>100</v>
      </c>
      <c r="C19">
        <v>18</v>
      </c>
      <c r="D19" t="s">
        <v>178</v>
      </c>
      <c r="E19">
        <v>13</v>
      </c>
      <c r="F19" t="s">
        <v>163</v>
      </c>
      <c r="G19">
        <v>8</v>
      </c>
      <c r="H19" t="s">
        <v>177</v>
      </c>
      <c r="I19">
        <v>16</v>
      </c>
      <c r="J19" t="s">
        <v>186</v>
      </c>
    </row>
    <row r="21" spans="1:10" x14ac:dyDescent="0.2">
      <c r="A21" t="s">
        <v>11426</v>
      </c>
    </row>
    <row r="22" spans="1:10" x14ac:dyDescent="0.2">
      <c r="A22" t="s">
        <v>11428</v>
      </c>
    </row>
  </sheetData>
  <mergeCells count="8">
    <mergeCell ref="AM1:AP1"/>
    <mergeCell ref="AI1:AL1"/>
    <mergeCell ref="AE1:AH1"/>
    <mergeCell ref="AA1:AD1"/>
    <mergeCell ref="K1:N1"/>
    <mergeCell ref="O1:R1"/>
    <mergeCell ref="S1:V1"/>
    <mergeCell ref="W1:Z1"/>
  </mergeCells>
  <pageMargins left="0.7" right="0.7" top="0.75" bottom="0.75" header="0.3" footer="0.3"/>
  <ignoredErrors>
    <ignoredError sqref="T7"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853B-8E0E-4C52-8DAB-9FD8696735ED}">
  <dimension ref="A1:D19"/>
  <sheetViews>
    <sheetView workbookViewId="0" xr3:uid="{CE8491B3-35ED-5275-943F-A3A8248009C3}">
      <selection activeCell="E22" sqref="E22"/>
    </sheetView>
  </sheetViews>
  <sheetFormatPr defaultColWidth="10.76171875" defaultRowHeight="15" x14ac:dyDescent="0.2"/>
  <sheetData>
    <row r="1" spans="1:4" x14ac:dyDescent="0.2">
      <c r="A1" s="11" t="s">
        <v>176</v>
      </c>
      <c r="B1" s="11" t="s">
        <v>11441</v>
      </c>
      <c r="C1" s="11" t="s">
        <v>11443</v>
      </c>
      <c r="D1" s="11" t="s">
        <v>11477</v>
      </c>
    </row>
    <row r="2" spans="1:4" x14ac:dyDescent="0.2">
      <c r="A2" s="64" t="s">
        <v>177</v>
      </c>
      <c r="B2" s="64" t="s">
        <v>11442</v>
      </c>
      <c r="C2" s="64" t="s">
        <v>11444</v>
      </c>
      <c r="D2" s="64" t="s">
        <v>11485</v>
      </c>
    </row>
    <row r="3" spans="1:4" x14ac:dyDescent="0.2">
      <c r="A3" s="16" t="s">
        <v>178</v>
      </c>
      <c r="B3" s="16" t="s">
        <v>11454</v>
      </c>
      <c r="C3" s="16" t="s">
        <v>11455</v>
      </c>
      <c r="D3" s="16" t="s">
        <v>11483</v>
      </c>
    </row>
    <row r="4" spans="1:4" x14ac:dyDescent="0.2">
      <c r="A4" s="47" t="s">
        <v>179</v>
      </c>
      <c r="B4" s="47" t="s">
        <v>11447</v>
      </c>
      <c r="C4" s="47" t="s">
        <v>11445</v>
      </c>
      <c r="D4" s="47" t="s">
        <v>11487</v>
      </c>
    </row>
    <row r="5" spans="1:4" x14ac:dyDescent="0.2">
      <c r="A5" s="69" t="s">
        <v>180</v>
      </c>
      <c r="B5" s="69" t="s">
        <v>11467</v>
      </c>
      <c r="C5" s="69" t="s">
        <v>11468</v>
      </c>
      <c r="D5" s="69" t="s">
        <v>11498</v>
      </c>
    </row>
    <row r="6" spans="1:4" x14ac:dyDescent="0.2">
      <c r="A6" s="163" t="s">
        <v>163</v>
      </c>
      <c r="B6" s="163" t="s">
        <v>11448</v>
      </c>
      <c r="C6" s="163" t="s">
        <v>11446</v>
      </c>
      <c r="D6" s="163" t="s">
        <v>11478</v>
      </c>
    </row>
    <row r="7" spans="1:4" x14ac:dyDescent="0.2">
      <c r="A7" s="156" t="s">
        <v>181</v>
      </c>
      <c r="B7" s="156" t="s">
        <v>11452</v>
      </c>
      <c r="C7" s="156" t="s">
        <v>11453</v>
      </c>
      <c r="D7" s="156" t="s">
        <v>11480</v>
      </c>
    </row>
    <row r="8" spans="1:4" x14ac:dyDescent="0.2">
      <c r="A8" s="153" t="s">
        <v>182</v>
      </c>
      <c r="B8" s="153" t="s">
        <v>11449</v>
      </c>
      <c r="C8" s="153" t="s">
        <v>1369</v>
      </c>
      <c r="D8" s="153" t="s">
        <v>11479</v>
      </c>
    </row>
    <row r="9" spans="1:4" x14ac:dyDescent="0.2">
      <c r="A9" s="39" t="s">
        <v>183</v>
      </c>
      <c r="B9" s="39" t="s">
        <v>11450</v>
      </c>
      <c r="C9" s="39" t="s">
        <v>11451</v>
      </c>
      <c r="D9" s="39" t="s">
        <v>11499</v>
      </c>
    </row>
    <row r="10" spans="1:4" x14ac:dyDescent="0.2">
      <c r="A10" s="88" t="s">
        <v>184</v>
      </c>
      <c r="B10" s="88" t="s">
        <v>11475</v>
      </c>
      <c r="C10" s="88" t="s">
        <v>11476</v>
      </c>
      <c r="D10" s="88" t="s">
        <v>11501</v>
      </c>
    </row>
    <row r="11" spans="1:4" x14ac:dyDescent="0.2">
      <c r="A11" s="151" t="s">
        <v>185</v>
      </c>
      <c r="B11" s="151" t="s">
        <v>11460</v>
      </c>
      <c r="C11" s="151" t="s">
        <v>11494</v>
      </c>
      <c r="D11" s="151" t="s">
        <v>11502</v>
      </c>
    </row>
    <row r="12" spans="1:4" x14ac:dyDescent="0.2">
      <c r="A12" s="30" t="s">
        <v>169</v>
      </c>
      <c r="B12" s="30" t="s">
        <v>11471</v>
      </c>
      <c r="C12" s="30" t="s">
        <v>11472</v>
      </c>
      <c r="D12" s="30" t="s">
        <v>11482</v>
      </c>
    </row>
    <row r="13" spans="1:4" x14ac:dyDescent="0.2">
      <c r="A13" s="62" t="s">
        <v>186</v>
      </c>
      <c r="B13" s="62" t="s">
        <v>11456</v>
      </c>
      <c r="C13" s="62" t="s">
        <v>11457</v>
      </c>
      <c r="D13" s="62" t="s">
        <v>11495</v>
      </c>
    </row>
    <row r="14" spans="1:4" x14ac:dyDescent="0.2">
      <c r="A14" s="72" t="s">
        <v>187</v>
      </c>
      <c r="B14" s="72" t="s">
        <v>11458</v>
      </c>
      <c r="C14" s="72" t="s">
        <v>11459</v>
      </c>
      <c r="D14" s="72" t="s">
        <v>11496</v>
      </c>
    </row>
    <row r="15" spans="1:4" x14ac:dyDescent="0.2">
      <c r="A15" s="165" t="s">
        <v>188</v>
      </c>
      <c r="B15" s="165" t="s">
        <v>11474</v>
      </c>
      <c r="C15" s="165" t="s">
        <v>11473</v>
      </c>
      <c r="D15" s="165" t="s">
        <v>11486</v>
      </c>
    </row>
    <row r="16" spans="1:4" x14ac:dyDescent="0.2">
      <c r="A16" s="70" t="s">
        <v>189</v>
      </c>
      <c r="B16" s="70" t="s">
        <v>11469</v>
      </c>
      <c r="C16" s="70" t="s">
        <v>11470</v>
      </c>
      <c r="D16" s="70" t="s">
        <v>11484</v>
      </c>
    </row>
    <row r="17" spans="1:4" x14ac:dyDescent="0.2">
      <c r="A17" s="11" t="s">
        <v>190</v>
      </c>
      <c r="B17" s="11" t="s">
        <v>11465</v>
      </c>
      <c r="C17" s="11" t="s">
        <v>11466</v>
      </c>
      <c r="D17" s="11" t="s">
        <v>11500</v>
      </c>
    </row>
    <row r="18" spans="1:4" x14ac:dyDescent="0.2">
      <c r="A18" s="149" t="s">
        <v>191</v>
      </c>
      <c r="B18" s="149" t="s">
        <v>11463</v>
      </c>
      <c r="C18" s="149" t="s">
        <v>11464</v>
      </c>
      <c r="D18" s="149" t="s">
        <v>11481</v>
      </c>
    </row>
    <row r="19" spans="1:4" x14ac:dyDescent="0.2">
      <c r="A19" s="164" t="s">
        <v>192</v>
      </c>
      <c r="B19" s="164" t="s">
        <v>11461</v>
      </c>
      <c r="C19" s="164" t="s">
        <v>11462</v>
      </c>
      <c r="D19" s="164" t="s">
        <v>11497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N1" zoomScaleNormal="100" workbookViewId="0" xr3:uid="{AEA406A1-0E4B-5B11-9CD5-51D6E497D94C}">
      <selection activeCell="S8" sqref="S8"/>
    </sheetView>
  </sheetViews>
  <sheetFormatPr defaultColWidth="11.43359375" defaultRowHeight="15" x14ac:dyDescent="0.2"/>
  <cols>
    <col min="1" max="1" width="17.484375" style="95" bestFit="1" customWidth="1"/>
    <col min="2" max="2" width="7.93359375" style="95" bestFit="1" customWidth="1"/>
    <col min="3" max="3" width="38.875" style="95" bestFit="1" customWidth="1"/>
    <col min="4" max="4" width="11.97265625" style="95" bestFit="1" customWidth="1"/>
    <col min="5" max="5" width="7.53125" style="95" bestFit="1" customWidth="1"/>
    <col min="6" max="6" width="6.05078125" style="95" customWidth="1"/>
    <col min="7" max="7" width="18.6953125" style="95" bestFit="1" customWidth="1"/>
    <col min="8" max="8" width="29.45703125" style="95" bestFit="1" customWidth="1"/>
    <col min="9" max="9" width="27.3046875" style="95" bestFit="1" customWidth="1"/>
    <col min="10" max="10" width="23.26953125" style="95" bestFit="1" customWidth="1"/>
    <col min="11" max="11" width="20.58203125" style="95" bestFit="1" customWidth="1"/>
    <col min="12" max="12" width="9.14453125" style="95" bestFit="1" customWidth="1"/>
    <col min="13" max="14" width="16.41015625" style="95" bestFit="1" customWidth="1"/>
    <col min="15" max="15" width="11.8359375" style="95" bestFit="1" customWidth="1"/>
    <col min="16" max="16" width="17.21875" style="95" bestFit="1" customWidth="1"/>
    <col min="17" max="17" width="9.81640625" style="95" bestFit="1" customWidth="1"/>
    <col min="18" max="18" width="11.43359375" style="95"/>
    <col min="19" max="19" width="11.703125" style="95" bestFit="1" customWidth="1"/>
    <col min="20" max="20" width="18.83203125" style="95" bestFit="1" customWidth="1"/>
    <col min="21" max="21" width="7.53125" style="95" bestFit="1" customWidth="1"/>
    <col min="22" max="22" width="6.72265625" style="95" bestFit="1" customWidth="1"/>
    <col min="23" max="16384" width="11.43359375" style="95"/>
  </cols>
  <sheetData>
    <row r="1" spans="1:22" x14ac:dyDescent="0.2">
      <c r="A1" s="167" t="s">
        <v>104</v>
      </c>
      <c r="B1" s="167"/>
      <c r="C1" s="167"/>
      <c r="D1" s="167"/>
      <c r="E1" s="94"/>
      <c r="G1" s="95" t="s">
        <v>55</v>
      </c>
      <c r="H1" s="96" t="s">
        <v>105</v>
      </c>
      <c r="I1" s="166" t="s">
        <v>66</v>
      </c>
      <c r="J1" s="166"/>
      <c r="K1" s="166"/>
      <c r="L1" s="166"/>
      <c r="M1" s="166"/>
      <c r="N1" s="166"/>
      <c r="O1" s="166"/>
      <c r="S1" s="95" t="s">
        <v>195</v>
      </c>
      <c r="T1" s="95" t="s">
        <v>9588</v>
      </c>
    </row>
    <row r="2" spans="1:22" x14ac:dyDescent="0.2">
      <c r="A2" s="95" t="s">
        <v>152</v>
      </c>
      <c r="B2" s="95" t="s">
        <v>104</v>
      </c>
      <c r="C2" s="95" t="s">
        <v>66</v>
      </c>
      <c r="D2" s="95" t="s">
        <v>153</v>
      </c>
      <c r="G2" s="166" t="s">
        <v>106</v>
      </c>
      <c r="H2" s="97" t="s">
        <v>124</v>
      </c>
      <c r="I2" s="97" t="s">
        <v>128</v>
      </c>
      <c r="J2" s="97" t="s">
        <v>194</v>
      </c>
      <c r="K2" s="96" t="s">
        <v>9587</v>
      </c>
      <c r="L2" s="96" t="s">
        <v>9581</v>
      </c>
      <c r="M2" s="96" t="s">
        <v>9584</v>
      </c>
      <c r="N2" s="96"/>
      <c r="O2" s="96"/>
      <c r="S2" s="95" t="s">
        <v>196</v>
      </c>
      <c r="T2" s="95" t="s">
        <v>1325</v>
      </c>
      <c r="U2" s="95" t="s">
        <v>1369</v>
      </c>
      <c r="V2" s="95" t="s">
        <v>10715</v>
      </c>
    </row>
    <row r="3" spans="1:22" x14ac:dyDescent="0.2">
      <c r="A3" s="95" t="s">
        <v>0</v>
      </c>
      <c r="B3" s="95" t="s">
        <v>10968</v>
      </c>
      <c r="G3" s="166"/>
      <c r="H3" s="97" t="s">
        <v>125</v>
      </c>
      <c r="I3" s="97" t="s">
        <v>126</v>
      </c>
      <c r="J3" s="97" t="s">
        <v>127</v>
      </c>
      <c r="K3" s="96" t="s">
        <v>9582</v>
      </c>
      <c r="L3" s="96" t="s">
        <v>9583</v>
      </c>
      <c r="M3" s="96" t="s">
        <v>9585</v>
      </c>
      <c r="N3" s="96"/>
      <c r="O3" s="96"/>
      <c r="S3" s="95" t="s">
        <v>197</v>
      </c>
      <c r="T3" s="95" t="s">
        <v>1325</v>
      </c>
      <c r="U3" s="95" t="s">
        <v>1421</v>
      </c>
      <c r="V3" s="95" t="s">
        <v>10715</v>
      </c>
    </row>
    <row r="4" spans="1:22" x14ac:dyDescent="0.2">
      <c r="A4" s="95" t="s">
        <v>1</v>
      </c>
      <c r="E4" s="95" t="s">
        <v>155</v>
      </c>
      <c r="G4" s="94" t="s">
        <v>58</v>
      </c>
      <c r="H4" s="94" t="s">
        <v>110</v>
      </c>
      <c r="I4" s="94" t="s">
        <v>9814</v>
      </c>
      <c r="J4" s="94" t="s">
        <v>109</v>
      </c>
      <c r="K4" s="94"/>
      <c r="L4" s="94"/>
      <c r="S4" s="98" t="s">
        <v>9815</v>
      </c>
      <c r="T4" s="95" t="s">
        <v>1325</v>
      </c>
      <c r="U4" s="95" t="s">
        <v>1371</v>
      </c>
      <c r="V4" s="95" t="s">
        <v>10715</v>
      </c>
    </row>
    <row r="5" spans="1:22" x14ac:dyDescent="0.2">
      <c r="A5" s="95" t="s">
        <v>2</v>
      </c>
      <c r="E5" s="95" t="s">
        <v>154</v>
      </c>
      <c r="G5" s="166" t="s">
        <v>57</v>
      </c>
      <c r="H5" s="166" t="s">
        <v>68</v>
      </c>
      <c r="I5" s="99" t="s">
        <v>129</v>
      </c>
      <c r="J5" s="99">
        <v>0</v>
      </c>
      <c r="K5" s="99">
        <v>5</v>
      </c>
      <c r="L5" s="99">
        <v>10</v>
      </c>
      <c r="M5" s="99">
        <v>25</v>
      </c>
      <c r="N5" s="99">
        <v>50</v>
      </c>
      <c r="O5" s="99">
        <v>100</v>
      </c>
      <c r="P5" s="99">
        <v>200</v>
      </c>
      <c r="S5" s="98" t="s">
        <v>9825</v>
      </c>
      <c r="T5" s="95" t="s">
        <v>1325</v>
      </c>
      <c r="U5" s="95" t="s">
        <v>51</v>
      </c>
      <c r="V5" s="95" t="s">
        <v>10715</v>
      </c>
    </row>
    <row r="6" spans="1:22" x14ac:dyDescent="0.2">
      <c r="A6" s="95" t="s">
        <v>3</v>
      </c>
      <c r="G6" s="166"/>
      <c r="H6" s="166"/>
      <c r="I6" s="95" t="s">
        <v>130</v>
      </c>
      <c r="J6" s="99" t="s">
        <v>133</v>
      </c>
      <c r="N6" s="95" t="s">
        <v>143</v>
      </c>
      <c r="O6" s="95" t="s">
        <v>144</v>
      </c>
      <c r="S6" s="98" t="s">
        <v>9835</v>
      </c>
      <c r="T6" s="95" t="s">
        <v>1325</v>
      </c>
      <c r="U6" s="95" t="s">
        <v>1541</v>
      </c>
      <c r="V6" s="95" t="s">
        <v>10715</v>
      </c>
    </row>
    <row r="7" spans="1:22" x14ac:dyDescent="0.2">
      <c r="A7" s="95" t="s">
        <v>4</v>
      </c>
      <c r="G7" s="166"/>
      <c r="H7" s="166"/>
      <c r="I7" s="95" t="s">
        <v>131</v>
      </c>
      <c r="S7" s="98" t="s">
        <v>11380</v>
      </c>
      <c r="T7" s="95" t="s">
        <v>1325</v>
      </c>
      <c r="U7" s="95" t="s">
        <v>54</v>
      </c>
      <c r="V7" s="95" t="s">
        <v>10715</v>
      </c>
    </row>
    <row r="8" spans="1:22" x14ac:dyDescent="0.2">
      <c r="A8" s="95" t="s">
        <v>5</v>
      </c>
      <c r="G8" s="166"/>
      <c r="H8" s="166" t="s">
        <v>69</v>
      </c>
      <c r="I8" s="99" t="s">
        <v>129</v>
      </c>
      <c r="J8" s="95">
        <v>0</v>
      </c>
      <c r="K8" s="95">
        <v>5</v>
      </c>
      <c r="L8" s="95">
        <v>10</v>
      </c>
      <c r="M8" s="95">
        <v>25</v>
      </c>
      <c r="N8" s="95">
        <v>50</v>
      </c>
      <c r="O8" s="95">
        <v>100</v>
      </c>
      <c r="P8" s="95">
        <v>200</v>
      </c>
      <c r="S8" s="98"/>
      <c r="T8" s="95" t="s">
        <v>1327</v>
      </c>
      <c r="U8" s="95" t="s">
        <v>1356</v>
      </c>
      <c r="V8" s="95" t="s">
        <v>10715</v>
      </c>
    </row>
    <row r="9" spans="1:22" x14ac:dyDescent="0.2">
      <c r="A9" s="95" t="s">
        <v>6</v>
      </c>
      <c r="G9" s="166"/>
      <c r="H9" s="166"/>
      <c r="I9" s="95" t="s">
        <v>130</v>
      </c>
      <c r="J9" s="95" t="s">
        <v>133</v>
      </c>
      <c r="K9" s="95" t="s">
        <v>140</v>
      </c>
      <c r="L9" s="95" t="s">
        <v>139</v>
      </c>
      <c r="N9" s="95" t="s">
        <v>145</v>
      </c>
      <c r="P9" s="95" t="s">
        <v>142</v>
      </c>
      <c r="S9" s="98"/>
      <c r="T9" s="95" t="s">
        <v>1327</v>
      </c>
      <c r="U9" s="95" t="s">
        <v>1335</v>
      </c>
      <c r="V9" s="95" t="s">
        <v>10715</v>
      </c>
    </row>
    <row r="10" spans="1:22" x14ac:dyDescent="0.2">
      <c r="A10" s="95" t="s">
        <v>7</v>
      </c>
      <c r="B10" s="95" t="s">
        <v>12</v>
      </c>
      <c r="C10" s="95" t="s">
        <v>99</v>
      </c>
      <c r="D10" t="s">
        <v>198</v>
      </c>
      <c r="G10" s="166"/>
      <c r="H10" s="166"/>
      <c r="I10" s="95" t="s">
        <v>131</v>
      </c>
      <c r="S10" s="98"/>
      <c r="T10" s="95" t="s">
        <v>1327</v>
      </c>
      <c r="U10" s="95" t="s">
        <v>52</v>
      </c>
      <c r="V10" s="95" t="s">
        <v>10715</v>
      </c>
    </row>
    <row r="11" spans="1:22" x14ac:dyDescent="0.2">
      <c r="A11" s="95" t="s">
        <v>8</v>
      </c>
      <c r="B11" s="95" t="s">
        <v>13</v>
      </c>
      <c r="G11" s="166"/>
      <c r="H11" s="166" t="s">
        <v>67</v>
      </c>
      <c r="I11" s="99" t="s">
        <v>129</v>
      </c>
      <c r="J11" s="95">
        <v>-200</v>
      </c>
      <c r="K11" s="95">
        <v>-100</v>
      </c>
      <c r="L11" s="95">
        <v>-50</v>
      </c>
      <c r="M11" s="95">
        <v>0</v>
      </c>
      <c r="N11" s="95">
        <v>50</v>
      </c>
      <c r="O11" s="95">
        <v>100</v>
      </c>
      <c r="P11" s="95">
        <v>200</v>
      </c>
      <c r="S11" s="98"/>
      <c r="T11" s="95" t="s">
        <v>1369</v>
      </c>
      <c r="U11" s="95" t="s">
        <v>1541</v>
      </c>
      <c r="V11" s="95" t="s">
        <v>10715</v>
      </c>
    </row>
    <row r="12" spans="1:22" x14ac:dyDescent="0.2">
      <c r="A12" s="95" t="s">
        <v>9</v>
      </c>
      <c r="B12" s="95" t="s">
        <v>9609</v>
      </c>
      <c r="G12" s="166"/>
      <c r="H12" s="166"/>
      <c r="I12" s="95" t="s">
        <v>130</v>
      </c>
      <c r="J12" s="95" t="s">
        <v>135</v>
      </c>
      <c r="K12" s="95" t="s">
        <v>134</v>
      </c>
      <c r="L12" s="95" t="s">
        <v>132</v>
      </c>
      <c r="M12" s="95" t="s">
        <v>133</v>
      </c>
      <c r="N12" s="95" t="s">
        <v>137</v>
      </c>
      <c r="O12" s="95" t="s">
        <v>138</v>
      </c>
      <c r="P12" s="95" t="s">
        <v>136</v>
      </c>
      <c r="S12" s="98"/>
      <c r="T12" s="95" t="s">
        <v>1369</v>
      </c>
      <c r="U12" s="95" t="s">
        <v>1335</v>
      </c>
      <c r="V12" s="95" t="s">
        <v>10715</v>
      </c>
    </row>
    <row r="13" spans="1:22" x14ac:dyDescent="0.2">
      <c r="A13" s="95" t="s">
        <v>10</v>
      </c>
      <c r="B13" s="95" t="s">
        <v>98</v>
      </c>
      <c r="C13" s="95" t="s">
        <v>100</v>
      </c>
      <c r="G13" s="166"/>
      <c r="H13" s="166"/>
      <c r="I13" s="95" t="s">
        <v>131</v>
      </c>
      <c r="J13" s="95" t="s">
        <v>141</v>
      </c>
      <c r="S13" s="98"/>
      <c r="T13" s="95" t="s">
        <v>1369</v>
      </c>
      <c r="U13" s="95" t="s">
        <v>1391</v>
      </c>
      <c r="V13" s="95" t="s">
        <v>10715</v>
      </c>
    </row>
    <row r="14" spans="1:22" x14ac:dyDescent="0.2">
      <c r="A14" s="95" t="s">
        <v>11</v>
      </c>
      <c r="B14" s="95" t="s">
        <v>237</v>
      </c>
      <c r="G14" s="166" t="s">
        <v>70</v>
      </c>
      <c r="H14" s="95" t="s">
        <v>120</v>
      </c>
      <c r="I14" s="95" t="s">
        <v>122</v>
      </c>
      <c r="J14" s="95" t="s">
        <v>123</v>
      </c>
      <c r="S14" s="98"/>
      <c r="T14" s="95" t="s">
        <v>1369</v>
      </c>
      <c r="U14" s="95" t="s">
        <v>54</v>
      </c>
      <c r="V14" s="95" t="s">
        <v>10715</v>
      </c>
    </row>
    <row r="15" spans="1:22" x14ac:dyDescent="0.2">
      <c r="A15" s="95" t="s">
        <v>14</v>
      </c>
      <c r="G15" s="166"/>
      <c r="H15" s="95" t="s">
        <v>121</v>
      </c>
      <c r="S15" s="98"/>
      <c r="T15" s="95" t="s">
        <v>1369</v>
      </c>
      <c r="U15" s="95" t="s">
        <v>52</v>
      </c>
      <c r="V15" s="95" t="s">
        <v>10715</v>
      </c>
    </row>
    <row r="16" spans="1:22" x14ac:dyDescent="0.2">
      <c r="A16" s="95" t="s">
        <v>15</v>
      </c>
      <c r="G16" s="166" t="s">
        <v>59</v>
      </c>
      <c r="H16" s="99" t="s">
        <v>111</v>
      </c>
      <c r="I16" s="99" t="s">
        <v>60</v>
      </c>
      <c r="J16" s="99" t="s">
        <v>61</v>
      </c>
      <c r="K16" s="99" t="s">
        <v>62</v>
      </c>
      <c r="L16" s="99" t="s">
        <v>63</v>
      </c>
      <c r="M16" s="99" t="s">
        <v>64</v>
      </c>
      <c r="N16" s="99" t="s">
        <v>65</v>
      </c>
      <c r="S16" s="98"/>
      <c r="T16" s="95" t="s">
        <v>1356</v>
      </c>
      <c r="U16" s="95" t="s">
        <v>52</v>
      </c>
      <c r="V16" s="95" t="s">
        <v>10715</v>
      </c>
    </row>
    <row r="17" spans="1:22" x14ac:dyDescent="0.2">
      <c r="A17" s="95" t="s">
        <v>16</v>
      </c>
      <c r="G17" s="166"/>
      <c r="H17" s="99" t="s">
        <v>71</v>
      </c>
      <c r="I17" s="99" t="s">
        <v>74</v>
      </c>
      <c r="J17" s="99" t="s">
        <v>108</v>
      </c>
      <c r="K17" s="99" t="s">
        <v>107</v>
      </c>
      <c r="L17" s="99" t="s">
        <v>114</v>
      </c>
      <c r="M17" s="99" t="s">
        <v>75</v>
      </c>
      <c r="N17" s="99" t="s">
        <v>112</v>
      </c>
      <c r="S17" s="98"/>
      <c r="T17" s="95" t="s">
        <v>1421</v>
      </c>
      <c r="U17" s="95" t="s">
        <v>51</v>
      </c>
      <c r="V17" s="95" t="s">
        <v>10715</v>
      </c>
    </row>
    <row r="18" spans="1:22" x14ac:dyDescent="0.2">
      <c r="A18" s="95" t="s">
        <v>17</v>
      </c>
      <c r="B18" s="95" t="s">
        <v>49</v>
      </c>
      <c r="C18" s="95" t="s">
        <v>50</v>
      </c>
      <c r="D18" s="95" t="s">
        <v>52</v>
      </c>
      <c r="G18" s="166"/>
      <c r="H18" s="99" t="s">
        <v>115</v>
      </c>
      <c r="I18" s="99">
        <v>3</v>
      </c>
      <c r="J18" s="99">
        <v>4</v>
      </c>
      <c r="K18" s="99">
        <v>5</v>
      </c>
      <c r="L18" s="99">
        <v>5</v>
      </c>
      <c r="M18" s="99">
        <v>6</v>
      </c>
      <c r="N18" s="99">
        <v>6</v>
      </c>
      <c r="S18" s="98"/>
      <c r="T18" s="95" t="s">
        <v>1371</v>
      </c>
      <c r="U18" s="95" t="s">
        <v>1391</v>
      </c>
      <c r="V18" s="95" t="s">
        <v>10715</v>
      </c>
    </row>
    <row r="19" spans="1:22" x14ac:dyDescent="0.2">
      <c r="A19" s="95" t="s">
        <v>18</v>
      </c>
      <c r="G19" s="166"/>
      <c r="H19" s="99" t="s">
        <v>116</v>
      </c>
      <c r="I19" s="95" t="s">
        <v>117</v>
      </c>
      <c r="J19" s="95" t="s">
        <v>117</v>
      </c>
      <c r="K19" s="95" t="s">
        <v>118</v>
      </c>
      <c r="L19" s="95" t="s">
        <v>118</v>
      </c>
      <c r="M19" s="95" t="s">
        <v>119</v>
      </c>
      <c r="N19" s="95" t="s">
        <v>119</v>
      </c>
      <c r="S19" s="98"/>
      <c r="T19" s="95" t="s">
        <v>1371</v>
      </c>
      <c r="U19" s="95" t="s">
        <v>54</v>
      </c>
      <c r="V19" s="95" t="s">
        <v>10715</v>
      </c>
    </row>
    <row r="20" spans="1:22" x14ac:dyDescent="0.2">
      <c r="A20" s="95" t="s">
        <v>19</v>
      </c>
      <c r="G20" s="166"/>
      <c r="H20" s="95" t="s">
        <v>72</v>
      </c>
      <c r="I20" s="100">
        <v>0.5</v>
      </c>
      <c r="J20" s="100">
        <v>0.6</v>
      </c>
      <c r="K20" s="100">
        <v>0.7</v>
      </c>
      <c r="L20" s="100">
        <v>0.75</v>
      </c>
      <c r="M20" s="100">
        <v>0.8</v>
      </c>
      <c r="N20" s="99" t="s">
        <v>113</v>
      </c>
      <c r="S20" s="98"/>
      <c r="T20" s="95" t="s">
        <v>1371</v>
      </c>
      <c r="U20" s="95" t="s">
        <v>1414</v>
      </c>
      <c r="V20" s="95" t="s">
        <v>10715</v>
      </c>
    </row>
    <row r="21" spans="1:22" x14ac:dyDescent="0.2">
      <c r="A21" s="95" t="s">
        <v>20</v>
      </c>
      <c r="B21" s="95" t="s">
        <v>47</v>
      </c>
      <c r="C21" s="95" t="s">
        <v>48</v>
      </c>
      <c r="D21" s="95" t="s">
        <v>51</v>
      </c>
      <c r="G21" s="166"/>
      <c r="H21" s="95" t="s">
        <v>73</v>
      </c>
      <c r="I21" s="95">
        <v>-5</v>
      </c>
      <c r="J21" s="95">
        <v>-4</v>
      </c>
      <c r="K21" s="95">
        <v>-3</v>
      </c>
      <c r="L21" s="95">
        <v>-2</v>
      </c>
      <c r="M21" s="95">
        <v>-2</v>
      </c>
      <c r="N21" s="95">
        <v>-5</v>
      </c>
      <c r="S21" s="98"/>
      <c r="T21" s="95" t="s">
        <v>1371</v>
      </c>
      <c r="U21" s="95" t="s">
        <v>1374</v>
      </c>
      <c r="V21" s="95" t="s">
        <v>10715</v>
      </c>
    </row>
    <row r="22" spans="1:22" x14ac:dyDescent="0.2">
      <c r="A22" s="95" t="s">
        <v>21</v>
      </c>
      <c r="G22" s="166" t="s">
        <v>231</v>
      </c>
      <c r="H22" s="99" t="s">
        <v>199</v>
      </c>
      <c r="I22" s="95">
        <v>-200</v>
      </c>
      <c r="J22" s="95">
        <v>-100</v>
      </c>
      <c r="K22" s="95">
        <v>-50</v>
      </c>
      <c r="L22" s="95">
        <v>20</v>
      </c>
      <c r="M22" s="95">
        <v>0</v>
      </c>
      <c r="N22" s="95">
        <v>20</v>
      </c>
      <c r="O22" s="95">
        <v>50</v>
      </c>
      <c r="P22" s="95">
        <v>100</v>
      </c>
      <c r="Q22" s="95">
        <v>200</v>
      </c>
      <c r="S22" s="98"/>
      <c r="T22" s="95" t="s">
        <v>274</v>
      </c>
      <c r="U22" s="95" t="s">
        <v>240</v>
      </c>
      <c r="V22" s="95" t="s">
        <v>10715</v>
      </c>
    </row>
    <row r="23" spans="1:22" x14ac:dyDescent="0.2">
      <c r="A23" s="95" t="s">
        <v>22</v>
      </c>
      <c r="B23" s="95" t="s">
        <v>53</v>
      </c>
      <c r="C23" s="95" t="s">
        <v>50</v>
      </c>
      <c r="D23" s="95" t="s">
        <v>1541</v>
      </c>
      <c r="G23" s="166"/>
      <c r="H23" s="99" t="s">
        <v>200</v>
      </c>
      <c r="I23" s="95" t="s">
        <v>9844</v>
      </c>
      <c r="J23" s="95" t="s">
        <v>9841</v>
      </c>
      <c r="K23" s="95" t="s">
        <v>9840</v>
      </c>
      <c r="L23" s="95" t="s">
        <v>9839</v>
      </c>
      <c r="M23" s="95" t="s">
        <v>9836</v>
      </c>
      <c r="N23" s="95" t="s">
        <v>9843</v>
      </c>
      <c r="O23" s="95" t="s">
        <v>9842</v>
      </c>
      <c r="P23" s="95" t="s">
        <v>9837</v>
      </c>
      <c r="Q23" s="95" t="s">
        <v>9838</v>
      </c>
      <c r="T23" s="95" t="s">
        <v>274</v>
      </c>
      <c r="U23" s="95" t="s">
        <v>54</v>
      </c>
      <c r="V23" s="95" t="s">
        <v>10715</v>
      </c>
    </row>
    <row r="24" spans="1:22" x14ac:dyDescent="0.2">
      <c r="A24" s="95" t="s">
        <v>23</v>
      </c>
      <c r="G24" s="166" t="s">
        <v>9600</v>
      </c>
      <c r="H24" s="99" t="s">
        <v>9593</v>
      </c>
      <c r="I24" s="95" t="s">
        <v>9603</v>
      </c>
      <c r="T24" s="95" t="s">
        <v>274</v>
      </c>
      <c r="U24" s="95" t="s">
        <v>52</v>
      </c>
      <c r="V24" s="95" t="s">
        <v>10715</v>
      </c>
    </row>
    <row r="25" spans="1:22" x14ac:dyDescent="0.2">
      <c r="A25" s="95" t="s">
        <v>24</v>
      </c>
      <c r="G25" s="166"/>
      <c r="H25" s="99" t="s">
        <v>9594</v>
      </c>
      <c r="I25" s="95" t="s">
        <v>9601</v>
      </c>
      <c r="T25" s="95" t="s">
        <v>1369</v>
      </c>
      <c r="U25" s="95" t="s">
        <v>194</v>
      </c>
      <c r="V25" s="95" t="s">
        <v>10715</v>
      </c>
    </row>
    <row r="26" spans="1:22" x14ac:dyDescent="0.2">
      <c r="A26" s="95" t="s">
        <v>25</v>
      </c>
      <c r="G26" s="166"/>
      <c r="H26" s="99" t="s">
        <v>9595</v>
      </c>
      <c r="I26" s="95" t="s">
        <v>9606</v>
      </c>
      <c r="T26" s="95" t="s">
        <v>1391</v>
      </c>
      <c r="U26" s="95" t="s">
        <v>194</v>
      </c>
      <c r="V26" s="95" t="s">
        <v>10715</v>
      </c>
    </row>
    <row r="27" spans="1:22" x14ac:dyDescent="0.2">
      <c r="A27" s="95" t="s">
        <v>26</v>
      </c>
      <c r="G27" s="166"/>
      <c r="H27" s="99" t="s">
        <v>9596</v>
      </c>
      <c r="I27" s="95" t="s">
        <v>9602</v>
      </c>
      <c r="T27" s="95" t="s">
        <v>240</v>
      </c>
      <c r="U27" s="95" t="s">
        <v>194</v>
      </c>
      <c r="V27" s="95" t="s">
        <v>10715</v>
      </c>
    </row>
    <row r="28" spans="1:22" x14ac:dyDescent="0.2">
      <c r="A28" s="95" t="s">
        <v>27</v>
      </c>
      <c r="G28" s="166"/>
      <c r="H28" s="99" t="s">
        <v>9597</v>
      </c>
      <c r="I28" s="95" t="s">
        <v>9604</v>
      </c>
      <c r="T28" s="95" t="s">
        <v>1344</v>
      </c>
      <c r="U28" s="95" t="s">
        <v>194</v>
      </c>
      <c r="V28" s="95" t="s">
        <v>10715</v>
      </c>
    </row>
    <row r="29" spans="1:22" x14ac:dyDescent="0.2">
      <c r="A29" s="95" t="s">
        <v>28</v>
      </c>
      <c r="G29" s="166"/>
      <c r="H29" s="99" t="s">
        <v>9598</v>
      </c>
      <c r="I29" s="95" t="s">
        <v>9605</v>
      </c>
      <c r="T29" s="95" t="s">
        <v>1541</v>
      </c>
      <c r="U29" s="95" t="s">
        <v>194</v>
      </c>
      <c r="V29" s="95" t="s">
        <v>10715</v>
      </c>
    </row>
    <row r="30" spans="1:22" x14ac:dyDescent="0.2">
      <c r="A30" s="95" t="s">
        <v>29</v>
      </c>
      <c r="G30" s="166"/>
      <c r="H30" s="99" t="s">
        <v>9599</v>
      </c>
      <c r="I30" s="95" t="s">
        <v>9608</v>
      </c>
      <c r="T30" s="95" t="s">
        <v>1414</v>
      </c>
      <c r="U30" s="95" t="s">
        <v>194</v>
      </c>
      <c r="V30" s="95" t="s">
        <v>10715</v>
      </c>
    </row>
    <row r="31" spans="1:22" x14ac:dyDescent="0.2">
      <c r="A31" s="95" t="s">
        <v>30</v>
      </c>
      <c r="G31" s="166"/>
      <c r="H31" s="99" t="s">
        <v>56</v>
      </c>
      <c r="I31" s="95" t="s">
        <v>9607</v>
      </c>
    </row>
    <row r="32" spans="1:22" x14ac:dyDescent="0.2">
      <c r="A32" s="95" t="s">
        <v>31</v>
      </c>
      <c r="G32" s="166" t="s">
        <v>9817</v>
      </c>
      <c r="H32" s="99" t="s">
        <v>9813</v>
      </c>
    </row>
    <row r="33" spans="1:13" x14ac:dyDescent="0.2">
      <c r="A33" s="95" t="s">
        <v>32</v>
      </c>
      <c r="G33" s="166"/>
      <c r="H33" s="99" t="s">
        <v>9816</v>
      </c>
    </row>
    <row r="34" spans="1:13" x14ac:dyDescent="0.2">
      <c r="A34" s="95" t="s">
        <v>33</v>
      </c>
      <c r="H34" s="99" t="s">
        <v>10863</v>
      </c>
      <c r="I34" s="98" t="s">
        <v>10865</v>
      </c>
      <c r="J34" s="98" t="s">
        <v>10866</v>
      </c>
      <c r="K34" s="98" t="s">
        <v>10867</v>
      </c>
      <c r="L34" s="98" t="s">
        <v>10868</v>
      </c>
      <c r="M34" s="98" t="s">
        <v>10869</v>
      </c>
    </row>
    <row r="35" spans="1:13" x14ac:dyDescent="0.2">
      <c r="A35" s="95" t="s">
        <v>34</v>
      </c>
      <c r="H35" s="99" t="s">
        <v>10864</v>
      </c>
    </row>
    <row r="36" spans="1:13" x14ac:dyDescent="0.2">
      <c r="A36" s="95" t="s">
        <v>35</v>
      </c>
    </row>
    <row r="37" spans="1:13" x14ac:dyDescent="0.2">
      <c r="A37" s="95" t="s">
        <v>36</v>
      </c>
    </row>
    <row r="38" spans="1:13" x14ac:dyDescent="0.2">
      <c r="A38" s="95" t="s">
        <v>37</v>
      </c>
    </row>
    <row r="39" spans="1:13" x14ac:dyDescent="0.2">
      <c r="A39" s="95" t="s">
        <v>38</v>
      </c>
    </row>
    <row r="40" spans="1:13" x14ac:dyDescent="0.2">
      <c r="A40" s="95" t="s">
        <v>39</v>
      </c>
    </row>
    <row r="41" spans="1:13" x14ac:dyDescent="0.2">
      <c r="A41" s="95" t="s">
        <v>40</v>
      </c>
    </row>
    <row r="42" spans="1:13" x14ac:dyDescent="0.2">
      <c r="A42" s="95" t="s">
        <v>41</v>
      </c>
    </row>
    <row r="43" spans="1:13" x14ac:dyDescent="0.2">
      <c r="A43" s="95" t="s">
        <v>42</v>
      </c>
    </row>
    <row r="44" spans="1:13" x14ac:dyDescent="0.2">
      <c r="A44" s="95" t="s">
        <v>43</v>
      </c>
    </row>
    <row r="45" spans="1:13" x14ac:dyDescent="0.2">
      <c r="A45" s="95" t="s">
        <v>44</v>
      </c>
    </row>
    <row r="46" spans="1:13" x14ac:dyDescent="0.2">
      <c r="A46" s="95" t="s">
        <v>45</v>
      </c>
    </row>
    <row r="47" spans="1:13" x14ac:dyDescent="0.2">
      <c r="A47" s="95" t="s">
        <v>46</v>
      </c>
    </row>
    <row r="48" spans="1:13" x14ac:dyDescent="0.2">
      <c r="A48" s="95" t="s">
        <v>76</v>
      </c>
    </row>
    <row r="49" spans="1:4" x14ac:dyDescent="0.2">
      <c r="A49" s="95" t="s">
        <v>77</v>
      </c>
    </row>
    <row r="50" spans="1:4" x14ac:dyDescent="0.2">
      <c r="A50" s="95" t="s">
        <v>78</v>
      </c>
    </row>
    <row r="51" spans="1:4" x14ac:dyDescent="0.2">
      <c r="A51" s="95" t="s">
        <v>79</v>
      </c>
      <c r="B51" s="95" t="s">
        <v>80</v>
      </c>
      <c r="C51" s="95" t="s">
        <v>81</v>
      </c>
      <c r="D51" s="95" t="s">
        <v>82</v>
      </c>
    </row>
    <row r="52" spans="1:4" x14ac:dyDescent="0.2">
      <c r="A52" s="95" t="s">
        <v>83</v>
      </c>
      <c r="B52" s="95" t="s">
        <v>98</v>
      </c>
      <c r="C52" s="95" t="s">
        <v>101</v>
      </c>
      <c r="D52" s="95" t="s">
        <v>467</v>
      </c>
    </row>
    <row r="53" spans="1:4" x14ac:dyDescent="0.2">
      <c r="A53" s="95" t="s">
        <v>84</v>
      </c>
      <c r="D53" s="95" t="s">
        <v>10994</v>
      </c>
    </row>
    <row r="54" spans="1:4" x14ac:dyDescent="0.2">
      <c r="A54" s="95" t="s">
        <v>85</v>
      </c>
    </row>
    <row r="55" spans="1:4" x14ac:dyDescent="0.2">
      <c r="A55" s="95" t="s">
        <v>86</v>
      </c>
      <c r="B55" s="95" t="s">
        <v>102</v>
      </c>
      <c r="C55" s="95" t="s">
        <v>10989</v>
      </c>
      <c r="D55" t="s">
        <v>10986</v>
      </c>
    </row>
    <row r="56" spans="1:4" x14ac:dyDescent="0.2">
      <c r="A56" s="95" t="s">
        <v>87</v>
      </c>
      <c r="D56" s="95" t="s">
        <v>10992</v>
      </c>
    </row>
    <row r="57" spans="1:4" x14ac:dyDescent="0.2">
      <c r="A57" s="95" t="s">
        <v>88</v>
      </c>
    </row>
    <row r="58" spans="1:4" x14ac:dyDescent="0.2">
      <c r="A58" s="95" t="s">
        <v>89</v>
      </c>
      <c r="D58" t="s">
        <v>202</v>
      </c>
    </row>
    <row r="59" spans="1:4" x14ac:dyDescent="0.2">
      <c r="A59" s="95" t="s">
        <v>90</v>
      </c>
      <c r="D59" s="95" t="s">
        <v>10993</v>
      </c>
    </row>
    <row r="60" spans="1:4" x14ac:dyDescent="0.2">
      <c r="A60" s="95" t="s">
        <v>91</v>
      </c>
    </row>
    <row r="61" spans="1:4" x14ac:dyDescent="0.2">
      <c r="A61" s="95" t="s">
        <v>92</v>
      </c>
      <c r="D61" t="s">
        <v>10676</v>
      </c>
    </row>
    <row r="62" spans="1:4" x14ac:dyDescent="0.2">
      <c r="A62" s="95" t="s">
        <v>93</v>
      </c>
      <c r="D62" s="95" t="s">
        <v>10990</v>
      </c>
    </row>
    <row r="63" spans="1:4" x14ac:dyDescent="0.2">
      <c r="A63" s="95" t="s">
        <v>94</v>
      </c>
    </row>
    <row r="64" spans="1:4" x14ac:dyDescent="0.2">
      <c r="A64" s="95" t="s">
        <v>95</v>
      </c>
      <c r="D64" t="s">
        <v>10987</v>
      </c>
    </row>
    <row r="65" spans="1:4" x14ac:dyDescent="0.2">
      <c r="A65" s="95" t="s">
        <v>96</v>
      </c>
      <c r="D65" s="95" t="s">
        <v>10988</v>
      </c>
    </row>
    <row r="66" spans="1:4" x14ac:dyDescent="0.2">
      <c r="A66" s="95" t="s">
        <v>97</v>
      </c>
    </row>
    <row r="67" spans="1:4" x14ac:dyDescent="0.2">
      <c r="A67" s="95" t="s">
        <v>10991</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xr3:uid="{842E5F09-E766-5B8D-85AF-A39847EA96FD}">
      <pane xSplit="3" ySplit="1" topLeftCell="K1051" activePane="bottomRight" state="frozen"/>
      <selection pane="bottomLeft" activeCell="A2" sqref="A2"/>
      <selection pane="topRight" activeCell="C1" sqref="C1"/>
      <selection pane="bottomRight" activeCell="E1068" sqref="E1068"/>
    </sheetView>
  </sheetViews>
  <sheetFormatPr defaultColWidth="11.43359375" defaultRowHeight="15" x14ac:dyDescent="0.2"/>
  <cols>
    <col min="1" max="1" width="5.37890625" style="13" bestFit="1" customWidth="1"/>
    <col min="2" max="2" width="5.37890625" style="13" customWidth="1"/>
    <col min="3" max="43" width="11.43359375" style="13"/>
    <col min="44" max="44" width="11.43359375" style="14" customWidth="1"/>
    <col min="45" max="16384" width="11.43359375" style="13"/>
  </cols>
  <sheetData>
    <row r="1" spans="1:47" x14ac:dyDescent="0.2">
      <c r="A1" s="13" t="s">
        <v>203</v>
      </c>
      <c r="B1" s="13" t="s">
        <v>10982</v>
      </c>
      <c r="C1" s="13" t="s">
        <v>104</v>
      </c>
      <c r="D1" s="13" t="s">
        <v>228</v>
      </c>
      <c r="E1" s="13" t="s">
        <v>2052</v>
      </c>
      <c r="F1" s="13" t="s">
        <v>2053</v>
      </c>
      <c r="G1" s="13" t="s">
        <v>205</v>
      </c>
      <c r="H1" s="13" t="s">
        <v>206</v>
      </c>
      <c r="I1" s="13" t="s">
        <v>207</v>
      </c>
      <c r="J1" s="13" t="s">
        <v>208</v>
      </c>
      <c r="K1" s="13" t="s">
        <v>209</v>
      </c>
      <c r="L1" s="13" t="s">
        <v>210</v>
      </c>
      <c r="M1" s="13" t="s">
        <v>211</v>
      </c>
      <c r="N1" s="13" t="s">
        <v>212</v>
      </c>
      <c r="O1" s="13" t="s">
        <v>213</v>
      </c>
      <c r="P1" s="13" t="s">
        <v>214</v>
      </c>
      <c r="Q1" s="13" t="s">
        <v>215</v>
      </c>
      <c r="R1" s="13" t="s">
        <v>2058</v>
      </c>
      <c r="S1" s="13" t="s">
        <v>216</v>
      </c>
      <c r="T1" s="13" t="s">
        <v>217</v>
      </c>
      <c r="U1" s="13" t="s">
        <v>218</v>
      </c>
      <c r="V1" s="13" t="s">
        <v>219</v>
      </c>
      <c r="W1" s="13" t="s">
        <v>220</v>
      </c>
      <c r="X1" s="13" t="s">
        <v>8757</v>
      </c>
      <c r="Y1" s="13" t="s">
        <v>9579</v>
      </c>
      <c r="Z1" s="13" t="s">
        <v>8758</v>
      </c>
      <c r="AA1" s="13" t="s">
        <v>8759</v>
      </c>
      <c r="AB1" s="13" t="s">
        <v>8760</v>
      </c>
      <c r="AC1" s="13" t="s">
        <v>8761</v>
      </c>
      <c r="AD1" s="13" t="s">
        <v>9573</v>
      </c>
      <c r="AE1" s="13" t="s">
        <v>9574</v>
      </c>
      <c r="AF1" s="13" t="s">
        <v>9575</v>
      </c>
      <c r="AG1" s="13" t="s">
        <v>9576</v>
      </c>
      <c r="AH1" s="13" t="s">
        <v>221</v>
      </c>
      <c r="AI1" s="13" t="s">
        <v>222</v>
      </c>
      <c r="AJ1" s="13" t="s">
        <v>223</v>
      </c>
      <c r="AK1" s="13" t="s">
        <v>8734</v>
      </c>
      <c r="AL1" s="13" t="s">
        <v>8735</v>
      </c>
      <c r="AM1" s="13" t="s">
        <v>8736</v>
      </c>
      <c r="AN1" s="13" t="s">
        <v>8737</v>
      </c>
      <c r="AO1" s="13" t="s">
        <v>225</v>
      </c>
      <c r="AP1" s="13" t="s">
        <v>227</v>
      </c>
      <c r="AQ1" s="13" t="s">
        <v>226</v>
      </c>
      <c r="AR1" s="14" t="s">
        <v>224</v>
      </c>
      <c r="AS1" s="13" t="s">
        <v>8756</v>
      </c>
      <c r="AU1" s="13" t="s">
        <v>3816</v>
      </c>
    </row>
    <row r="2" spans="1:47" x14ac:dyDescent="0.2">
      <c r="A2" s="13">
        <v>1</v>
      </c>
      <c r="C2" s="13" t="s">
        <v>287</v>
      </c>
      <c r="D2" s="13" t="s">
        <v>3823</v>
      </c>
      <c r="E2" s="13" t="s">
        <v>180</v>
      </c>
      <c r="F2" s="13" t="s">
        <v>182</v>
      </c>
      <c r="G2" s="13" t="s">
        <v>4396</v>
      </c>
      <c r="H2" s="13" t="s">
        <v>1310</v>
      </c>
      <c r="I2" s="13" t="s">
        <v>1311</v>
      </c>
      <c r="J2" s="13">
        <v>64</v>
      </c>
      <c r="K2" s="13" t="s">
        <v>5407</v>
      </c>
      <c r="L2" s="13">
        <v>45</v>
      </c>
      <c r="M2" s="13">
        <v>70</v>
      </c>
      <c r="N2" s="13" t="s">
        <v>1312</v>
      </c>
      <c r="O2" s="13" t="s">
        <v>3790</v>
      </c>
      <c r="P2" s="13" t="s">
        <v>6252</v>
      </c>
      <c r="Q2" s="13" t="s">
        <v>6253</v>
      </c>
      <c r="R2" s="13" t="s">
        <v>6890</v>
      </c>
      <c r="S2" s="13">
        <v>5355</v>
      </c>
      <c r="T2" s="13">
        <v>0.7</v>
      </c>
      <c r="U2" s="13">
        <v>6.9</v>
      </c>
      <c r="V2" s="13" t="s">
        <v>2054</v>
      </c>
      <c r="W2" s="13" t="s">
        <v>7357</v>
      </c>
      <c r="X2" s="13" t="s">
        <v>8762</v>
      </c>
      <c r="Y2" s="13" t="s">
        <v>9577</v>
      </c>
      <c r="Z2" s="13" t="s">
        <v>9577</v>
      </c>
      <c r="AA2" s="13" t="s">
        <v>9577</v>
      </c>
      <c r="AB2" s="13" t="s">
        <v>9577</v>
      </c>
      <c r="AC2" s="13" t="s">
        <v>9577</v>
      </c>
      <c r="AD2" s="13" t="s">
        <v>9577</v>
      </c>
      <c r="AE2" s="13" t="s">
        <v>9577</v>
      </c>
      <c r="AF2" s="13" t="s">
        <v>9577</v>
      </c>
      <c r="AG2" s="13" t="s">
        <v>9577</v>
      </c>
      <c r="AH2" s="14" t="str">
        <f>+X2&amp;","&amp;Y2&amp;","&amp;Z2&amp;","&amp;AA2&amp;","&amp;AB2&amp;","&amp;AC2&amp;","&amp;AD2&amp;","&amp;AE2&amp;","&amp;AF2&amp;","&amp;AG2</f>
        <v>1,0,0,0,0,0,0,0,0,0</v>
      </c>
      <c r="AI2" s="13" t="s">
        <v>6891</v>
      </c>
      <c r="AJ2" s="13" t="s">
        <v>7482</v>
      </c>
      <c r="AO2" s="13">
        <v>0</v>
      </c>
      <c r="AP2" s="13">
        <v>25</v>
      </c>
      <c r="AQ2" s="13">
        <v>0</v>
      </c>
      <c r="AR2" s="14" t="s">
        <v>8389</v>
      </c>
      <c r="AU2" s="14"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
      <c r="A3" s="13">
        <v>2</v>
      </c>
      <c r="C3" s="13" t="s">
        <v>288</v>
      </c>
      <c r="D3" s="13" t="s">
        <v>3824</v>
      </c>
      <c r="E3" s="13" t="s">
        <v>180</v>
      </c>
      <c r="F3" s="13" t="s">
        <v>182</v>
      </c>
      <c r="G3" s="13" t="s">
        <v>4397</v>
      </c>
      <c r="H3" s="13" t="s">
        <v>1310</v>
      </c>
      <c r="I3" s="13" t="s">
        <v>1311</v>
      </c>
      <c r="J3" s="13">
        <v>142</v>
      </c>
      <c r="K3" s="13" t="s">
        <v>5408</v>
      </c>
      <c r="L3" s="13">
        <v>45</v>
      </c>
      <c r="M3" s="13">
        <v>70</v>
      </c>
      <c r="N3" s="13" t="s">
        <v>1312</v>
      </c>
      <c r="O3" s="13" t="s">
        <v>3790</v>
      </c>
      <c r="P3" s="13" t="s">
        <v>5774</v>
      </c>
      <c r="R3" s="13" t="s">
        <v>6890</v>
      </c>
      <c r="S3" s="13">
        <v>5355</v>
      </c>
      <c r="T3" s="13">
        <v>1</v>
      </c>
      <c r="U3" s="13">
        <v>13</v>
      </c>
      <c r="V3" s="13" t="s">
        <v>2054</v>
      </c>
      <c r="W3" s="13" t="s">
        <v>7357</v>
      </c>
      <c r="X3" s="13" t="s">
        <v>8763</v>
      </c>
      <c r="Y3" s="13" t="s">
        <v>9577</v>
      </c>
      <c r="Z3" s="13" t="s">
        <v>9577</v>
      </c>
      <c r="AA3" s="13" t="s">
        <v>9577</v>
      </c>
      <c r="AB3" s="13" t="s">
        <v>9577</v>
      </c>
      <c r="AC3" s="13" t="s">
        <v>9577</v>
      </c>
      <c r="AD3" s="13" t="s">
        <v>9577</v>
      </c>
      <c r="AE3" s="13" t="s">
        <v>9577</v>
      </c>
      <c r="AF3" s="13" t="s">
        <v>9577</v>
      </c>
      <c r="AG3" s="13" t="s">
        <v>9577</v>
      </c>
      <c r="AH3" s="14" t="str">
        <f t="shared" ref="AH3:AH66" si="0">+X3&amp;","&amp;Y3&amp;","&amp;Z3&amp;","&amp;AA3&amp;","&amp;AB3&amp;","&amp;AC3&amp;","&amp;AD3&amp;","&amp;AE3&amp;","&amp;AF3&amp;","&amp;AG3</f>
        <v>2,0,0,0,0,0,0,0,0,0</v>
      </c>
      <c r="AI3" s="13" t="s">
        <v>6891</v>
      </c>
      <c r="AJ3" s="13" t="s">
        <v>7483</v>
      </c>
      <c r="AO3" s="13">
        <v>0</v>
      </c>
      <c r="AP3" s="13">
        <v>25</v>
      </c>
      <c r="AQ3" s="13">
        <v>0</v>
      </c>
      <c r="AR3" s="14" t="s">
        <v>8390</v>
      </c>
      <c r="AU3" s="14"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
      <c r="A4" s="13">
        <v>3</v>
      </c>
      <c r="C4" s="13" t="s">
        <v>289</v>
      </c>
      <c r="D4" s="13" t="s">
        <v>3825</v>
      </c>
      <c r="E4" s="13" t="s">
        <v>180</v>
      </c>
      <c r="F4" s="13" t="s">
        <v>182</v>
      </c>
      <c r="G4" s="13" t="s">
        <v>4398</v>
      </c>
      <c r="H4" s="13" t="s">
        <v>1310</v>
      </c>
      <c r="I4" s="13" t="s">
        <v>1311</v>
      </c>
      <c r="J4" s="13">
        <v>236</v>
      </c>
      <c r="K4" s="13" t="s">
        <v>5409</v>
      </c>
      <c r="L4" s="13">
        <v>45</v>
      </c>
      <c r="M4" s="13">
        <v>70</v>
      </c>
      <c r="N4" s="13" t="s">
        <v>1312</v>
      </c>
      <c r="O4" s="13" t="s">
        <v>3790</v>
      </c>
      <c r="P4" s="13" t="s">
        <v>5775</v>
      </c>
      <c r="R4" s="13" t="s">
        <v>6890</v>
      </c>
      <c r="S4" s="13">
        <v>5355</v>
      </c>
      <c r="T4" s="13">
        <v>2</v>
      </c>
      <c r="U4" s="13">
        <v>100</v>
      </c>
      <c r="V4" s="13" t="s">
        <v>2054</v>
      </c>
      <c r="W4" s="13" t="s">
        <v>7357</v>
      </c>
      <c r="X4" s="13" t="s">
        <v>8764</v>
      </c>
      <c r="Y4" s="13" t="s">
        <v>9577</v>
      </c>
      <c r="Z4" s="13" t="s">
        <v>9577</v>
      </c>
      <c r="AA4" s="13" t="s">
        <v>9577</v>
      </c>
      <c r="AB4" s="13" t="s">
        <v>9577</v>
      </c>
      <c r="AC4" s="13" t="s">
        <v>9577</v>
      </c>
      <c r="AD4" s="13" t="s">
        <v>9577</v>
      </c>
      <c r="AE4" s="13" t="s">
        <v>9577</v>
      </c>
      <c r="AF4" s="13" t="s">
        <v>9577</v>
      </c>
      <c r="AG4" s="13" t="s">
        <v>9577</v>
      </c>
      <c r="AH4" s="14" t="str">
        <f t="shared" si="0"/>
        <v>3,0,0,0,0,0,0,0,0,0</v>
      </c>
      <c r="AI4" s="13" t="s">
        <v>6891</v>
      </c>
      <c r="AJ4" s="13" t="s">
        <v>7484</v>
      </c>
      <c r="AO4" s="13">
        <v>0</v>
      </c>
      <c r="AP4" s="13">
        <v>25</v>
      </c>
      <c r="AQ4" s="13">
        <v>0</v>
      </c>
      <c r="AU4" s="14"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
      <c r="A5" s="13">
        <v>4</v>
      </c>
      <c r="C5" s="13" t="s">
        <v>291</v>
      </c>
      <c r="D5" s="13" t="s">
        <v>3826</v>
      </c>
      <c r="E5" s="13" t="s">
        <v>177</v>
      </c>
      <c r="G5" s="13" t="s">
        <v>4399</v>
      </c>
      <c r="H5" s="13" t="s">
        <v>1310</v>
      </c>
      <c r="I5" s="13" t="s">
        <v>1311</v>
      </c>
      <c r="J5" s="13">
        <v>62</v>
      </c>
      <c r="K5" s="13" t="s">
        <v>2045</v>
      </c>
      <c r="L5" s="13">
        <v>45</v>
      </c>
      <c r="M5" s="13">
        <v>70</v>
      </c>
      <c r="N5" s="13" t="s">
        <v>2035</v>
      </c>
      <c r="O5" s="13" t="s">
        <v>3740</v>
      </c>
      <c r="P5" s="13" t="s">
        <v>6254</v>
      </c>
      <c r="Q5" s="13" t="s">
        <v>6255</v>
      </c>
      <c r="R5" s="13" t="s">
        <v>6892</v>
      </c>
      <c r="S5" s="13">
        <v>5355</v>
      </c>
      <c r="T5" s="13">
        <v>0.6</v>
      </c>
      <c r="U5" s="13">
        <v>8.5</v>
      </c>
      <c r="V5" s="13" t="s">
        <v>2055</v>
      </c>
      <c r="W5" s="13" t="s">
        <v>8731</v>
      </c>
      <c r="X5" s="13" t="s">
        <v>8765</v>
      </c>
      <c r="Y5" s="13" t="s">
        <v>9577</v>
      </c>
      <c r="Z5" s="13" t="s">
        <v>9577</v>
      </c>
      <c r="AA5" s="13" t="s">
        <v>9577</v>
      </c>
      <c r="AB5" s="13" t="s">
        <v>9577</v>
      </c>
      <c r="AC5" s="13" t="s">
        <v>9577</v>
      </c>
      <c r="AD5" s="13" t="s">
        <v>9577</v>
      </c>
      <c r="AE5" s="13" t="s">
        <v>9577</v>
      </c>
      <c r="AF5" s="13" t="s">
        <v>9577</v>
      </c>
      <c r="AG5" s="13" t="s">
        <v>9577</v>
      </c>
      <c r="AH5" s="14" t="str">
        <f t="shared" si="0"/>
        <v>4,0,0,0,0,0,0,0,0,0</v>
      </c>
      <c r="AI5" s="13" t="s">
        <v>6893</v>
      </c>
      <c r="AJ5" s="13" t="s">
        <v>7485</v>
      </c>
      <c r="AO5" s="13">
        <v>0</v>
      </c>
      <c r="AP5" s="13">
        <v>25</v>
      </c>
      <c r="AQ5" s="13">
        <v>0</v>
      </c>
      <c r="AR5" s="14" t="s">
        <v>8391</v>
      </c>
      <c r="AU5" s="14"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
      <c r="A6" s="13">
        <v>5</v>
      </c>
      <c r="C6" s="13" t="s">
        <v>292</v>
      </c>
      <c r="D6" s="13" t="s">
        <v>3827</v>
      </c>
      <c r="E6" s="13" t="s">
        <v>177</v>
      </c>
      <c r="G6" s="13" t="s">
        <v>4400</v>
      </c>
      <c r="H6" s="13" t="s">
        <v>1310</v>
      </c>
      <c r="I6" s="13" t="s">
        <v>1311</v>
      </c>
      <c r="J6" s="13">
        <v>142</v>
      </c>
      <c r="K6" s="13" t="s">
        <v>5410</v>
      </c>
      <c r="L6" s="13">
        <v>45</v>
      </c>
      <c r="M6" s="13">
        <v>70</v>
      </c>
      <c r="N6" s="13" t="s">
        <v>2035</v>
      </c>
      <c r="O6" s="13" t="s">
        <v>3740</v>
      </c>
      <c r="P6" s="13" t="s">
        <v>5776</v>
      </c>
      <c r="R6" s="13" t="s">
        <v>6892</v>
      </c>
      <c r="S6" s="13">
        <v>5355</v>
      </c>
      <c r="T6" s="13">
        <v>1.1000000000000001</v>
      </c>
      <c r="U6" s="13">
        <v>19</v>
      </c>
      <c r="V6" s="13" t="s">
        <v>2055</v>
      </c>
      <c r="W6" s="13" t="s">
        <v>8731</v>
      </c>
      <c r="X6" s="13" t="s">
        <v>8766</v>
      </c>
      <c r="Y6" s="13" t="s">
        <v>9577</v>
      </c>
      <c r="Z6" s="13" t="s">
        <v>9577</v>
      </c>
      <c r="AA6" s="13" t="s">
        <v>9577</v>
      </c>
      <c r="AB6" s="13" t="s">
        <v>9577</v>
      </c>
      <c r="AC6" s="13" t="s">
        <v>9577</v>
      </c>
      <c r="AD6" s="13" t="s">
        <v>9577</v>
      </c>
      <c r="AE6" s="13" t="s">
        <v>9577</v>
      </c>
      <c r="AF6" s="13" t="s">
        <v>9577</v>
      </c>
      <c r="AG6" s="13" t="s">
        <v>9577</v>
      </c>
      <c r="AH6" s="14" t="str">
        <f t="shared" si="0"/>
        <v>5,0,0,0,0,0,0,0,0,0</v>
      </c>
      <c r="AI6" s="13" t="s">
        <v>6894</v>
      </c>
      <c r="AJ6" s="13" t="s">
        <v>7486</v>
      </c>
      <c r="AO6" s="13">
        <v>0</v>
      </c>
      <c r="AP6" s="13">
        <v>25</v>
      </c>
      <c r="AQ6" s="13">
        <v>0</v>
      </c>
      <c r="AR6" s="14" t="s">
        <v>8392</v>
      </c>
      <c r="AU6" s="14"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
      <c r="A7" s="13">
        <v>6</v>
      </c>
      <c r="C7" s="13" t="s">
        <v>293</v>
      </c>
      <c r="D7" s="13" t="s">
        <v>3828</v>
      </c>
      <c r="E7" s="13" t="s">
        <v>177</v>
      </c>
      <c r="F7" s="13" t="s">
        <v>184</v>
      </c>
      <c r="G7" s="13" t="s">
        <v>4401</v>
      </c>
      <c r="H7" s="13" t="s">
        <v>1310</v>
      </c>
      <c r="I7" s="13" t="s">
        <v>1311</v>
      </c>
      <c r="J7" s="13">
        <v>240</v>
      </c>
      <c r="K7" s="13" t="s">
        <v>5411</v>
      </c>
      <c r="L7" s="13">
        <v>45</v>
      </c>
      <c r="M7" s="13">
        <v>70</v>
      </c>
      <c r="N7" s="13" t="s">
        <v>2035</v>
      </c>
      <c r="O7" s="13" t="s">
        <v>3740</v>
      </c>
      <c r="P7" s="13" t="s">
        <v>5777</v>
      </c>
      <c r="R7" s="13" t="s">
        <v>6892</v>
      </c>
      <c r="S7" s="13">
        <v>5355</v>
      </c>
      <c r="T7" s="13">
        <v>1.7</v>
      </c>
      <c r="U7" s="13">
        <v>90.5</v>
      </c>
      <c r="V7" s="13" t="s">
        <v>2055</v>
      </c>
      <c r="W7" s="13" t="s">
        <v>8731</v>
      </c>
      <c r="X7" s="13" t="s">
        <v>8767</v>
      </c>
      <c r="Y7" s="13" t="s">
        <v>9577</v>
      </c>
      <c r="Z7" s="13" t="s">
        <v>9577</v>
      </c>
      <c r="AA7" s="13" t="s">
        <v>9577</v>
      </c>
      <c r="AB7" s="13" t="s">
        <v>9577</v>
      </c>
      <c r="AC7" s="13" t="s">
        <v>9577</v>
      </c>
      <c r="AD7" s="13" t="s">
        <v>9577</v>
      </c>
      <c r="AE7" s="13" t="s">
        <v>9577</v>
      </c>
      <c r="AF7" s="13" t="s">
        <v>9577</v>
      </c>
      <c r="AG7" s="13" t="s">
        <v>9577</v>
      </c>
      <c r="AH7" s="14" t="str">
        <f t="shared" si="0"/>
        <v>6,0,0,0,0,0,0,0,0,0</v>
      </c>
      <c r="AI7" s="13" t="s">
        <v>6894</v>
      </c>
      <c r="AJ7" s="13" t="s">
        <v>7487</v>
      </c>
      <c r="AO7" s="13">
        <v>0</v>
      </c>
      <c r="AP7" s="13">
        <v>25</v>
      </c>
      <c r="AQ7" s="13" t="s">
        <v>8771</v>
      </c>
      <c r="AU7" s="14"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
      <c r="A8" s="13">
        <v>7</v>
      </c>
      <c r="C8" s="13" t="s">
        <v>296</v>
      </c>
      <c r="D8" s="13" t="s">
        <v>3829</v>
      </c>
      <c r="E8" s="13" t="s">
        <v>178</v>
      </c>
      <c r="G8" s="13" t="s">
        <v>4402</v>
      </c>
      <c r="H8" s="13" t="s">
        <v>1310</v>
      </c>
      <c r="I8" s="13" t="s">
        <v>1311</v>
      </c>
      <c r="J8" s="13">
        <v>63</v>
      </c>
      <c r="K8" s="13" t="s">
        <v>2033</v>
      </c>
      <c r="L8" s="13">
        <v>45</v>
      </c>
      <c r="M8" s="13">
        <v>70</v>
      </c>
      <c r="N8" s="13" t="s">
        <v>2036</v>
      </c>
      <c r="O8" s="13" t="s">
        <v>3759</v>
      </c>
      <c r="P8" s="13" t="s">
        <v>6256</v>
      </c>
      <c r="Q8" s="13" t="s">
        <v>6257</v>
      </c>
      <c r="R8" s="13" t="s">
        <v>6895</v>
      </c>
      <c r="S8" s="13">
        <v>5355</v>
      </c>
      <c r="T8" s="13">
        <v>0.5</v>
      </c>
      <c r="U8" s="13">
        <v>9</v>
      </c>
      <c r="V8" s="13" t="s">
        <v>2056</v>
      </c>
      <c r="W8" s="13" t="s">
        <v>8728</v>
      </c>
      <c r="X8" s="13" t="s">
        <v>8768</v>
      </c>
      <c r="Y8" s="13" t="s">
        <v>9577</v>
      </c>
      <c r="Z8" s="13" t="s">
        <v>9577</v>
      </c>
      <c r="AA8" s="13" t="s">
        <v>9577</v>
      </c>
      <c r="AB8" s="13" t="s">
        <v>9577</v>
      </c>
      <c r="AC8" s="13" t="s">
        <v>9577</v>
      </c>
      <c r="AD8" s="13" t="s">
        <v>9577</v>
      </c>
      <c r="AE8" s="13" t="s">
        <v>9577</v>
      </c>
      <c r="AF8" s="13" t="s">
        <v>9577</v>
      </c>
      <c r="AG8" s="13" t="s">
        <v>9577</v>
      </c>
      <c r="AH8" s="14" t="str">
        <f t="shared" si="0"/>
        <v>7,0,0,0,0,0,0,0,0,0</v>
      </c>
      <c r="AI8" s="13" t="s">
        <v>6896</v>
      </c>
      <c r="AJ8" s="13" t="s">
        <v>7488</v>
      </c>
      <c r="AO8" s="13">
        <v>0</v>
      </c>
      <c r="AP8" s="13">
        <v>25</v>
      </c>
      <c r="AQ8" s="13">
        <v>0</v>
      </c>
      <c r="AR8" s="14" t="s">
        <v>8393</v>
      </c>
      <c r="AU8" s="14"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
      <c r="A9" s="13">
        <v>8</v>
      </c>
      <c r="C9" s="13" t="s">
        <v>297</v>
      </c>
      <c r="D9" s="13" t="s">
        <v>3830</v>
      </c>
      <c r="E9" s="13" t="s">
        <v>178</v>
      </c>
      <c r="G9" s="13" t="s">
        <v>4403</v>
      </c>
      <c r="H9" s="13" t="s">
        <v>1310</v>
      </c>
      <c r="I9" s="13" t="s">
        <v>1311</v>
      </c>
      <c r="J9" s="13">
        <v>142</v>
      </c>
      <c r="K9" s="13" t="s">
        <v>5412</v>
      </c>
      <c r="L9" s="13">
        <v>45</v>
      </c>
      <c r="M9" s="13">
        <v>70</v>
      </c>
      <c r="N9" s="13" t="s">
        <v>2036</v>
      </c>
      <c r="O9" s="13" t="s">
        <v>3759</v>
      </c>
      <c r="P9" s="13" t="s">
        <v>5778</v>
      </c>
      <c r="R9" s="13" t="s">
        <v>6895</v>
      </c>
      <c r="S9" s="13">
        <v>5355</v>
      </c>
      <c r="T9" s="13">
        <v>1</v>
      </c>
      <c r="U9" s="13">
        <v>22.5</v>
      </c>
      <c r="V9" s="13" t="s">
        <v>2056</v>
      </c>
      <c r="W9" s="13" t="s">
        <v>8728</v>
      </c>
      <c r="X9" s="13" t="s">
        <v>8769</v>
      </c>
      <c r="Y9" s="13" t="s">
        <v>9577</v>
      </c>
      <c r="Z9" s="13" t="s">
        <v>9577</v>
      </c>
      <c r="AA9" s="13" t="s">
        <v>9577</v>
      </c>
      <c r="AB9" s="13" t="s">
        <v>9577</v>
      </c>
      <c r="AC9" s="13" t="s">
        <v>9577</v>
      </c>
      <c r="AD9" s="13" t="s">
        <v>9577</v>
      </c>
      <c r="AE9" s="13" t="s">
        <v>9577</v>
      </c>
      <c r="AF9" s="13" t="s">
        <v>9577</v>
      </c>
      <c r="AG9" s="13" t="s">
        <v>9577</v>
      </c>
      <c r="AH9" s="14" t="str">
        <f t="shared" si="0"/>
        <v>8,0,0,0,0,0,0,0,0,0</v>
      </c>
      <c r="AI9" s="13" t="s">
        <v>6897</v>
      </c>
      <c r="AJ9" s="13" t="s">
        <v>7489</v>
      </c>
      <c r="AO9" s="13">
        <v>0</v>
      </c>
      <c r="AP9" s="13">
        <v>25</v>
      </c>
      <c r="AQ9" s="13">
        <v>0</v>
      </c>
      <c r="AR9" s="14" t="s">
        <v>8394</v>
      </c>
      <c r="AU9" s="14"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
      <c r="A10" s="13">
        <v>9</v>
      </c>
      <c r="C10" s="13" t="s">
        <v>298</v>
      </c>
      <c r="D10" s="13" t="s">
        <v>3831</v>
      </c>
      <c r="E10" s="13" t="s">
        <v>178</v>
      </c>
      <c r="G10" s="13" t="s">
        <v>4404</v>
      </c>
      <c r="H10" s="13" t="s">
        <v>1310</v>
      </c>
      <c r="I10" s="13" t="s">
        <v>1311</v>
      </c>
      <c r="J10" s="13">
        <v>239</v>
      </c>
      <c r="K10" s="13" t="s">
        <v>2012</v>
      </c>
      <c r="L10" s="13">
        <v>45</v>
      </c>
      <c r="M10" s="13">
        <v>70</v>
      </c>
      <c r="N10" s="13" t="s">
        <v>2036</v>
      </c>
      <c r="O10" s="13" t="s">
        <v>3759</v>
      </c>
      <c r="P10" s="13" t="s">
        <v>5779</v>
      </c>
      <c r="R10" s="13" t="s">
        <v>6895</v>
      </c>
      <c r="S10" s="13">
        <v>5355</v>
      </c>
      <c r="T10" s="13">
        <v>1.6</v>
      </c>
      <c r="U10" s="13">
        <v>85.5</v>
      </c>
      <c r="V10" s="13" t="s">
        <v>2056</v>
      </c>
      <c r="W10" s="13" t="s">
        <v>8728</v>
      </c>
      <c r="X10" s="13" t="s">
        <v>8770</v>
      </c>
      <c r="Y10" s="13" t="s">
        <v>9577</v>
      </c>
      <c r="Z10" s="13" t="s">
        <v>9577</v>
      </c>
      <c r="AA10" s="13" t="s">
        <v>9577</v>
      </c>
      <c r="AB10" s="13" t="s">
        <v>9577</v>
      </c>
      <c r="AC10" s="13" t="s">
        <v>9577</v>
      </c>
      <c r="AD10" s="13" t="s">
        <v>9577</v>
      </c>
      <c r="AE10" s="13" t="s">
        <v>9577</v>
      </c>
      <c r="AF10" s="13" t="s">
        <v>9577</v>
      </c>
      <c r="AG10" s="13" t="s">
        <v>9577</v>
      </c>
      <c r="AH10" s="14" t="str">
        <f t="shared" si="0"/>
        <v>9,0,0,0,0,0,0,0,0,0</v>
      </c>
      <c r="AI10" s="13" t="s">
        <v>6898</v>
      </c>
      <c r="AJ10" s="13" t="s">
        <v>7490</v>
      </c>
      <c r="AO10" s="13">
        <v>0</v>
      </c>
      <c r="AP10" s="13">
        <v>25</v>
      </c>
      <c r="AQ10" s="13">
        <v>0</v>
      </c>
      <c r="AU10" s="14"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
      <c r="A11" s="13">
        <v>10</v>
      </c>
      <c r="B11" s="13" t="s">
        <v>8762</v>
      </c>
      <c r="C11" s="13" t="s">
        <v>300</v>
      </c>
      <c r="D11" s="13" t="s">
        <v>3832</v>
      </c>
      <c r="E11" s="13" t="s">
        <v>169</v>
      </c>
      <c r="G11" s="13" t="s">
        <v>4405</v>
      </c>
      <c r="H11" s="13" t="s">
        <v>5413</v>
      </c>
      <c r="I11" s="13" t="s">
        <v>5414</v>
      </c>
      <c r="J11" s="13">
        <v>39</v>
      </c>
      <c r="K11" s="13" t="s">
        <v>2030</v>
      </c>
      <c r="L11" s="13">
        <v>255</v>
      </c>
      <c r="M11" s="13">
        <v>70</v>
      </c>
      <c r="N11" s="13" t="s">
        <v>3810</v>
      </c>
      <c r="O11" s="13" t="s">
        <v>3744</v>
      </c>
      <c r="P11" s="13" t="s">
        <v>5780</v>
      </c>
      <c r="R11" s="13" t="s">
        <v>1371</v>
      </c>
      <c r="S11" s="13">
        <v>4080</v>
      </c>
      <c r="T11" s="13">
        <v>0.3</v>
      </c>
      <c r="U11" s="13">
        <v>2.9</v>
      </c>
      <c r="V11" s="13" t="s">
        <v>2054</v>
      </c>
      <c r="W11" s="13" t="s">
        <v>7054</v>
      </c>
      <c r="X11" s="13" t="s">
        <v>8771</v>
      </c>
      <c r="Y11" s="13" t="s">
        <v>9577</v>
      </c>
      <c r="Z11" s="13" t="s">
        <v>9577</v>
      </c>
      <c r="AA11" s="13" t="s">
        <v>9577</v>
      </c>
      <c r="AB11" s="13" t="s">
        <v>9577</v>
      </c>
      <c r="AC11" s="13" t="s">
        <v>9577</v>
      </c>
      <c r="AD11" s="13" t="s">
        <v>9577</v>
      </c>
      <c r="AE11" s="13" t="s">
        <v>9577</v>
      </c>
      <c r="AF11" s="13" t="s">
        <v>9577</v>
      </c>
      <c r="AG11" s="13" t="s">
        <v>9577</v>
      </c>
      <c r="AH11" s="14" t="str">
        <f t="shared" si="0"/>
        <v>10,0,0,0,0,0,0,0,0,0</v>
      </c>
      <c r="AI11" s="13" t="s">
        <v>6899</v>
      </c>
      <c r="AJ11" s="13" t="s">
        <v>7491</v>
      </c>
      <c r="AO11" s="13">
        <v>0</v>
      </c>
      <c r="AP11" s="13">
        <v>25</v>
      </c>
      <c r="AQ11" s="13">
        <v>0</v>
      </c>
      <c r="AR11" s="14" t="s">
        <v>8395</v>
      </c>
      <c r="AU11" s="14"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
      <c r="A12" s="13">
        <v>11</v>
      </c>
      <c r="B12" s="13" t="s">
        <v>8762</v>
      </c>
      <c r="C12" s="13" t="s">
        <v>301</v>
      </c>
      <c r="D12" s="13" t="s">
        <v>3833</v>
      </c>
      <c r="E12" s="13" t="s">
        <v>169</v>
      </c>
      <c r="G12" s="13" t="s">
        <v>4406</v>
      </c>
      <c r="H12" s="13" t="s">
        <v>5413</v>
      </c>
      <c r="I12" s="13" t="s">
        <v>5414</v>
      </c>
      <c r="J12" s="13">
        <v>72</v>
      </c>
      <c r="K12" s="13" t="s">
        <v>2043</v>
      </c>
      <c r="L12" s="13">
        <v>120</v>
      </c>
      <c r="M12" s="13">
        <v>70</v>
      </c>
      <c r="N12" s="13" t="s">
        <v>3682</v>
      </c>
      <c r="P12" s="13" t="s">
        <v>5781</v>
      </c>
      <c r="R12" s="13" t="s">
        <v>1371</v>
      </c>
      <c r="S12" s="13">
        <v>4080</v>
      </c>
      <c r="T12" s="13">
        <v>0.7</v>
      </c>
      <c r="U12" s="13">
        <v>9.9</v>
      </c>
      <c r="V12" s="13" t="s">
        <v>2054</v>
      </c>
      <c r="W12" s="13" t="s">
        <v>7054</v>
      </c>
      <c r="X12" s="13" t="s">
        <v>8772</v>
      </c>
      <c r="Y12" s="13" t="s">
        <v>9577</v>
      </c>
      <c r="Z12" s="13" t="s">
        <v>9577</v>
      </c>
      <c r="AA12" s="13" t="s">
        <v>9577</v>
      </c>
      <c r="AB12" s="13" t="s">
        <v>9577</v>
      </c>
      <c r="AC12" s="13" t="s">
        <v>9577</v>
      </c>
      <c r="AD12" s="13" t="s">
        <v>9577</v>
      </c>
      <c r="AE12" s="13" t="s">
        <v>9577</v>
      </c>
      <c r="AF12" s="13" t="s">
        <v>9577</v>
      </c>
      <c r="AG12" s="13" t="s">
        <v>9577</v>
      </c>
      <c r="AH12" s="14" t="str">
        <f t="shared" si="0"/>
        <v>11,0,0,0,0,0,0,0,0,0</v>
      </c>
      <c r="AI12" s="13" t="s">
        <v>6900</v>
      </c>
      <c r="AJ12" s="13" t="s">
        <v>7492</v>
      </c>
      <c r="AO12" s="13">
        <v>0</v>
      </c>
      <c r="AP12" s="13">
        <v>25</v>
      </c>
      <c r="AQ12" s="13">
        <v>12</v>
      </c>
      <c r="AR12" s="14" t="s">
        <v>8396</v>
      </c>
      <c r="AU12" s="14"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
      <c r="A13" s="13">
        <v>12</v>
      </c>
      <c r="B13" s="13" t="s">
        <v>8762</v>
      </c>
      <c r="C13" s="13" t="s">
        <v>302</v>
      </c>
      <c r="D13" s="13" t="s">
        <v>3834</v>
      </c>
      <c r="E13" s="13" t="s">
        <v>169</v>
      </c>
      <c r="F13" s="13" t="s">
        <v>184</v>
      </c>
      <c r="G13" s="13" t="s">
        <v>4407</v>
      </c>
      <c r="H13" s="13" t="s">
        <v>5413</v>
      </c>
      <c r="I13" s="13" t="s">
        <v>5414</v>
      </c>
      <c r="J13" s="13">
        <v>173</v>
      </c>
      <c r="K13" s="13" t="s">
        <v>5409</v>
      </c>
      <c r="L13" s="13">
        <v>45</v>
      </c>
      <c r="M13" s="13">
        <v>70</v>
      </c>
      <c r="N13" s="13" t="s">
        <v>3741</v>
      </c>
      <c r="O13" s="13" t="s">
        <v>3689</v>
      </c>
      <c r="P13" s="13" t="s">
        <v>5782</v>
      </c>
      <c r="R13" s="13" t="s">
        <v>1371</v>
      </c>
      <c r="S13" s="13">
        <v>4080</v>
      </c>
      <c r="T13" s="13">
        <v>1.1000000000000001</v>
      </c>
      <c r="U13" s="13">
        <v>32</v>
      </c>
      <c r="V13" s="13" t="s">
        <v>8724</v>
      </c>
      <c r="W13" s="13" t="s">
        <v>7054</v>
      </c>
      <c r="X13" s="13" t="s">
        <v>8773</v>
      </c>
      <c r="Y13" s="13" t="s">
        <v>9577</v>
      </c>
      <c r="Z13" s="13" t="s">
        <v>9577</v>
      </c>
      <c r="AA13" s="13" t="s">
        <v>9577</v>
      </c>
      <c r="AB13" s="13" t="s">
        <v>9577</v>
      </c>
      <c r="AC13" s="13" t="s">
        <v>9577</v>
      </c>
      <c r="AD13" s="13" t="s">
        <v>9577</v>
      </c>
      <c r="AE13" s="13" t="s">
        <v>9577</v>
      </c>
      <c r="AF13" s="13" t="s">
        <v>9577</v>
      </c>
      <c r="AG13" s="13" t="s">
        <v>9577</v>
      </c>
      <c r="AH13" s="14" t="str">
        <f t="shared" si="0"/>
        <v>12,0,0,0,0,0,0,0,0,0</v>
      </c>
      <c r="AI13" s="13" t="s">
        <v>6901</v>
      </c>
      <c r="AJ13" s="13" t="s">
        <v>8044</v>
      </c>
      <c r="AM13" s="13" t="s">
        <v>8043</v>
      </c>
      <c r="AO13" s="13">
        <v>0</v>
      </c>
      <c r="AP13" s="13">
        <v>25</v>
      </c>
      <c r="AQ13" s="13">
        <v>20</v>
      </c>
      <c r="AU13" s="14"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
      <c r="A14" s="13">
        <v>13</v>
      </c>
      <c r="B14" s="13" t="s">
        <v>8762</v>
      </c>
      <c r="C14" s="13" t="s">
        <v>303</v>
      </c>
      <c r="D14" s="13" t="s">
        <v>3835</v>
      </c>
      <c r="E14" s="13" t="s">
        <v>169</v>
      </c>
      <c r="F14" s="13" t="s">
        <v>182</v>
      </c>
      <c r="G14" s="13" t="s">
        <v>4408</v>
      </c>
      <c r="H14" s="13" t="s">
        <v>5413</v>
      </c>
      <c r="I14" s="13" t="s">
        <v>5414</v>
      </c>
      <c r="J14" s="13">
        <v>39</v>
      </c>
      <c r="K14" s="13" t="s">
        <v>2045</v>
      </c>
      <c r="L14" s="13">
        <v>255</v>
      </c>
      <c r="M14" s="13">
        <v>70</v>
      </c>
      <c r="N14" s="13" t="s">
        <v>3810</v>
      </c>
      <c r="O14" s="13" t="s">
        <v>3744</v>
      </c>
      <c r="P14" s="13" t="s">
        <v>5783</v>
      </c>
      <c r="R14" s="13" t="s">
        <v>1371</v>
      </c>
      <c r="S14" s="13">
        <v>4080</v>
      </c>
      <c r="T14" s="13">
        <v>0.3</v>
      </c>
      <c r="U14" s="13">
        <v>3.2</v>
      </c>
      <c r="V14" s="13" t="s">
        <v>2057</v>
      </c>
      <c r="W14" s="13" t="s">
        <v>7054</v>
      </c>
      <c r="X14" s="13" t="s">
        <v>8774</v>
      </c>
      <c r="Y14" s="13" t="s">
        <v>9577</v>
      </c>
      <c r="Z14" s="13" t="s">
        <v>9577</v>
      </c>
      <c r="AA14" s="13" t="s">
        <v>9577</v>
      </c>
      <c r="AB14" s="13" t="s">
        <v>9577</v>
      </c>
      <c r="AC14" s="13" t="s">
        <v>9577</v>
      </c>
      <c r="AD14" s="13" t="s">
        <v>9577</v>
      </c>
      <c r="AE14" s="13" t="s">
        <v>9577</v>
      </c>
      <c r="AF14" s="13" t="s">
        <v>9577</v>
      </c>
      <c r="AG14" s="13" t="s">
        <v>9577</v>
      </c>
      <c r="AH14" s="14" t="str">
        <f t="shared" si="0"/>
        <v>13,0,0,0,0,0,0,0,0,0</v>
      </c>
      <c r="AI14" s="13" t="s">
        <v>6902</v>
      </c>
      <c r="AJ14" s="13" t="s">
        <v>7493</v>
      </c>
      <c r="AO14" s="13">
        <v>0</v>
      </c>
      <c r="AP14" s="13">
        <v>25</v>
      </c>
      <c r="AQ14" s="13">
        <v>0</v>
      </c>
      <c r="AR14" s="14" t="s">
        <v>8397</v>
      </c>
      <c r="AU14" s="14"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
      <c r="A15" s="13">
        <v>14</v>
      </c>
      <c r="B15" s="13" t="s">
        <v>8762</v>
      </c>
      <c r="C15" s="13" t="s">
        <v>304</v>
      </c>
      <c r="D15" s="13" t="s">
        <v>3836</v>
      </c>
      <c r="E15" s="13" t="s">
        <v>169</v>
      </c>
      <c r="F15" s="13" t="s">
        <v>182</v>
      </c>
      <c r="G15" s="13" t="s">
        <v>4409</v>
      </c>
      <c r="H15" s="13" t="s">
        <v>5413</v>
      </c>
      <c r="I15" s="13" t="s">
        <v>5414</v>
      </c>
      <c r="J15" s="13">
        <v>72</v>
      </c>
      <c r="K15" s="13" t="s">
        <v>2043</v>
      </c>
      <c r="L15" s="13">
        <v>120</v>
      </c>
      <c r="M15" s="13">
        <v>70</v>
      </c>
      <c r="N15" s="13" t="s">
        <v>3682</v>
      </c>
      <c r="P15" s="13" t="s">
        <v>5781</v>
      </c>
      <c r="R15" s="13" t="s">
        <v>1371</v>
      </c>
      <c r="S15" s="13">
        <v>4080</v>
      </c>
      <c r="T15" s="13">
        <v>0.6</v>
      </c>
      <c r="U15" s="13">
        <v>10</v>
      </c>
      <c r="V15" s="13" t="s">
        <v>8723</v>
      </c>
      <c r="W15" s="13" t="s">
        <v>7054</v>
      </c>
      <c r="X15" s="13" t="s">
        <v>8775</v>
      </c>
      <c r="Y15" s="13" t="s">
        <v>9577</v>
      </c>
      <c r="Z15" s="13" t="s">
        <v>9577</v>
      </c>
      <c r="AA15" s="13" t="s">
        <v>9577</v>
      </c>
      <c r="AB15" s="13" t="s">
        <v>9577</v>
      </c>
      <c r="AC15" s="13" t="s">
        <v>9577</v>
      </c>
      <c r="AD15" s="13" t="s">
        <v>9577</v>
      </c>
      <c r="AE15" s="13" t="s">
        <v>9577</v>
      </c>
      <c r="AF15" s="13" t="s">
        <v>9577</v>
      </c>
      <c r="AG15" s="13" t="s">
        <v>9577</v>
      </c>
      <c r="AH15" s="14" t="str">
        <f t="shared" si="0"/>
        <v>14,0,0,0,0,0,0,0,0,0</v>
      </c>
      <c r="AI15" s="13" t="s">
        <v>6900</v>
      </c>
      <c r="AJ15" s="13" t="s">
        <v>7494</v>
      </c>
      <c r="AO15" s="13">
        <v>0</v>
      </c>
      <c r="AP15" s="13">
        <v>25</v>
      </c>
      <c r="AQ15" s="13">
        <v>11</v>
      </c>
      <c r="AR15" s="14" t="s">
        <v>8398</v>
      </c>
      <c r="AU15" s="14"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
      <c r="A16" s="13">
        <v>15</v>
      </c>
      <c r="B16" s="13" t="s">
        <v>8762</v>
      </c>
      <c r="C16" s="13" t="s">
        <v>305</v>
      </c>
      <c r="D16" s="13" t="s">
        <v>3837</v>
      </c>
      <c r="E16" s="13" t="s">
        <v>169</v>
      </c>
      <c r="F16" s="13" t="s">
        <v>182</v>
      </c>
      <c r="G16" s="13" t="s">
        <v>4410</v>
      </c>
      <c r="H16" s="13" t="s">
        <v>5413</v>
      </c>
      <c r="I16" s="13" t="s">
        <v>5414</v>
      </c>
      <c r="J16" s="13">
        <v>173</v>
      </c>
      <c r="K16" s="13" t="s">
        <v>5415</v>
      </c>
      <c r="L16" s="13">
        <v>45</v>
      </c>
      <c r="M16" s="13">
        <v>70</v>
      </c>
      <c r="N16" s="13" t="s">
        <v>3765</v>
      </c>
      <c r="O16" s="13" t="s">
        <v>3717</v>
      </c>
      <c r="P16" s="13" t="s">
        <v>5784</v>
      </c>
      <c r="R16" s="13" t="s">
        <v>1371</v>
      </c>
      <c r="S16" s="13">
        <v>4080</v>
      </c>
      <c r="T16" s="13">
        <v>1</v>
      </c>
      <c r="U16" s="13">
        <v>29.5</v>
      </c>
      <c r="V16" s="13" t="s">
        <v>8723</v>
      </c>
      <c r="W16" s="13" t="s">
        <v>7054</v>
      </c>
      <c r="X16" s="13" t="s">
        <v>8776</v>
      </c>
      <c r="Y16" s="13" t="s">
        <v>9577</v>
      </c>
      <c r="Z16" s="13" t="s">
        <v>9577</v>
      </c>
      <c r="AA16" s="13" t="s">
        <v>9577</v>
      </c>
      <c r="AB16" s="13" t="s">
        <v>9577</v>
      </c>
      <c r="AC16" s="13" t="s">
        <v>9577</v>
      </c>
      <c r="AD16" s="13" t="s">
        <v>9577</v>
      </c>
      <c r="AE16" s="13" t="s">
        <v>9577</v>
      </c>
      <c r="AF16" s="13" t="s">
        <v>9577</v>
      </c>
      <c r="AG16" s="13" t="s">
        <v>9577</v>
      </c>
      <c r="AH16" s="14" t="str">
        <f t="shared" si="0"/>
        <v>15,0,0,0,0,0,0,0,0,0</v>
      </c>
      <c r="AI16" s="13" t="s">
        <v>6903</v>
      </c>
      <c r="AJ16" s="13" t="s">
        <v>8045</v>
      </c>
      <c r="AM16" s="13" t="s">
        <v>8046</v>
      </c>
      <c r="AO16" s="13">
        <v>0</v>
      </c>
      <c r="AP16" s="13">
        <v>25</v>
      </c>
      <c r="AQ16" s="13">
        <v>15</v>
      </c>
      <c r="AU16" s="14"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
      <c r="A17" s="13">
        <v>16</v>
      </c>
      <c r="B17" s="13" t="s">
        <v>8762</v>
      </c>
      <c r="C17" s="13" t="s">
        <v>307</v>
      </c>
      <c r="D17" s="13" t="s">
        <v>3838</v>
      </c>
      <c r="E17" s="13" t="s">
        <v>176</v>
      </c>
      <c r="F17" s="13" t="s">
        <v>184</v>
      </c>
      <c r="G17" s="13" t="s">
        <v>4411</v>
      </c>
      <c r="H17" s="13" t="s">
        <v>5413</v>
      </c>
      <c r="I17" s="13" t="s">
        <v>1311</v>
      </c>
      <c r="J17" s="13">
        <v>50</v>
      </c>
      <c r="K17" s="13" t="s">
        <v>2045</v>
      </c>
      <c r="L17" s="13">
        <v>255</v>
      </c>
      <c r="M17" s="13">
        <v>70</v>
      </c>
      <c r="N17" s="13" t="s">
        <v>5507</v>
      </c>
      <c r="O17" s="13" t="s">
        <v>3794</v>
      </c>
      <c r="P17" s="13" t="s">
        <v>6258</v>
      </c>
      <c r="Q17" s="13" t="s">
        <v>6259</v>
      </c>
      <c r="R17" s="13" t="s">
        <v>1344</v>
      </c>
      <c r="S17" s="13">
        <v>4080</v>
      </c>
      <c r="T17" s="13">
        <v>0.3</v>
      </c>
      <c r="U17" s="13">
        <v>1.8</v>
      </c>
      <c r="V17" s="13" t="s">
        <v>2057</v>
      </c>
      <c r="W17" s="13" t="s">
        <v>7054</v>
      </c>
      <c r="X17" s="13" t="s">
        <v>8777</v>
      </c>
      <c r="Y17" s="13" t="s">
        <v>9577</v>
      </c>
      <c r="Z17" s="13" t="s">
        <v>9577</v>
      </c>
      <c r="AA17" s="13" t="s">
        <v>9577</v>
      </c>
      <c r="AB17" s="13" t="s">
        <v>9577</v>
      </c>
      <c r="AC17" s="13" t="s">
        <v>9577</v>
      </c>
      <c r="AD17" s="13" t="s">
        <v>9577</v>
      </c>
      <c r="AE17" s="13" t="s">
        <v>9577</v>
      </c>
      <c r="AF17" s="13" t="s">
        <v>9577</v>
      </c>
      <c r="AG17" s="13" t="s">
        <v>9577</v>
      </c>
      <c r="AH17" s="14" t="str">
        <f t="shared" si="0"/>
        <v>16,0,0,0,0,0,0,0,0,0</v>
      </c>
      <c r="AI17" s="13" t="s">
        <v>6904</v>
      </c>
      <c r="AJ17" s="13" t="s">
        <v>7495</v>
      </c>
      <c r="AO17" s="13">
        <v>0</v>
      </c>
      <c r="AP17" s="13">
        <v>25</v>
      </c>
      <c r="AQ17" s="13">
        <v>0</v>
      </c>
      <c r="AR17" s="14" t="s">
        <v>8399</v>
      </c>
      <c r="AU17" s="14"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
      <c r="A18" s="13">
        <v>17</v>
      </c>
      <c r="B18" s="13" t="s">
        <v>8762</v>
      </c>
      <c r="C18" s="13" t="s">
        <v>308</v>
      </c>
      <c r="D18" s="13" t="s">
        <v>3839</v>
      </c>
      <c r="E18" s="13" t="s">
        <v>176</v>
      </c>
      <c r="F18" s="13" t="s">
        <v>184</v>
      </c>
      <c r="G18" s="13" t="s">
        <v>4412</v>
      </c>
      <c r="H18" s="13" t="s">
        <v>5413</v>
      </c>
      <c r="I18" s="13" t="s">
        <v>1311</v>
      </c>
      <c r="J18" s="13">
        <v>122</v>
      </c>
      <c r="K18" s="13" t="s">
        <v>2046</v>
      </c>
      <c r="L18" s="13">
        <v>120</v>
      </c>
      <c r="M18" s="13">
        <v>70</v>
      </c>
      <c r="N18" s="13" t="s">
        <v>5507</v>
      </c>
      <c r="O18" s="13" t="s">
        <v>3794</v>
      </c>
      <c r="P18" s="13" t="s">
        <v>5785</v>
      </c>
      <c r="R18" s="13" t="s">
        <v>1344</v>
      </c>
      <c r="S18" s="13">
        <v>4080</v>
      </c>
      <c r="T18" s="13">
        <v>1.1000000000000001</v>
      </c>
      <c r="U18" s="13">
        <v>30</v>
      </c>
      <c r="V18" s="13" t="s">
        <v>2057</v>
      </c>
      <c r="W18" s="13" t="s">
        <v>7054</v>
      </c>
      <c r="X18" s="13" t="s">
        <v>8778</v>
      </c>
      <c r="Y18" s="13" t="s">
        <v>9577</v>
      </c>
      <c r="Z18" s="13" t="s">
        <v>9577</v>
      </c>
      <c r="AA18" s="13" t="s">
        <v>9577</v>
      </c>
      <c r="AB18" s="13" t="s">
        <v>9577</v>
      </c>
      <c r="AC18" s="13" t="s">
        <v>9577</v>
      </c>
      <c r="AD18" s="13" t="s">
        <v>9577</v>
      </c>
      <c r="AE18" s="13" t="s">
        <v>9577</v>
      </c>
      <c r="AF18" s="13" t="s">
        <v>9577</v>
      </c>
      <c r="AG18" s="13" t="s">
        <v>9577</v>
      </c>
      <c r="AH18" s="14" t="str">
        <f t="shared" si="0"/>
        <v>17,0,0,0,0,0,0,0,0,0</v>
      </c>
      <c r="AI18" s="13" t="s">
        <v>6905</v>
      </c>
      <c r="AJ18" s="13" t="s">
        <v>7496</v>
      </c>
      <c r="AO18" s="13">
        <v>0</v>
      </c>
      <c r="AP18" s="13">
        <v>25</v>
      </c>
      <c r="AQ18" s="13">
        <v>10</v>
      </c>
      <c r="AR18" s="14" t="s">
        <v>8400</v>
      </c>
      <c r="AU18" s="14"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
      <c r="A19" s="13">
        <v>18</v>
      </c>
      <c r="B19" s="13" t="s">
        <v>8762</v>
      </c>
      <c r="C19" s="13" t="s">
        <v>309</v>
      </c>
      <c r="D19" s="13" t="s">
        <v>3840</v>
      </c>
      <c r="E19" s="13" t="s">
        <v>176</v>
      </c>
      <c r="F19" s="13" t="s">
        <v>184</v>
      </c>
      <c r="G19" s="13" t="s">
        <v>4413</v>
      </c>
      <c r="H19" s="13" t="s">
        <v>5413</v>
      </c>
      <c r="I19" s="13" t="s">
        <v>1311</v>
      </c>
      <c r="J19" s="13">
        <v>211</v>
      </c>
      <c r="K19" s="13" t="s">
        <v>2047</v>
      </c>
      <c r="L19" s="13">
        <v>45</v>
      </c>
      <c r="M19" s="13">
        <v>70</v>
      </c>
      <c r="N19" s="13" t="s">
        <v>5507</v>
      </c>
      <c r="O19" s="13" t="s">
        <v>3794</v>
      </c>
      <c r="P19" s="13" t="s">
        <v>5786</v>
      </c>
      <c r="R19" s="13" t="s">
        <v>1344</v>
      </c>
      <c r="S19" s="13">
        <v>4080</v>
      </c>
      <c r="T19" s="13">
        <v>1.5</v>
      </c>
      <c r="U19" s="13">
        <v>39.5</v>
      </c>
      <c r="V19" s="13" t="s">
        <v>2057</v>
      </c>
      <c r="W19" s="13" t="s">
        <v>7054</v>
      </c>
      <c r="X19" s="13" t="s">
        <v>8779</v>
      </c>
      <c r="Y19" s="13" t="s">
        <v>9577</v>
      </c>
      <c r="Z19" s="13" t="s">
        <v>9577</v>
      </c>
      <c r="AA19" s="13" t="s">
        <v>9577</v>
      </c>
      <c r="AB19" s="13" t="s">
        <v>9577</v>
      </c>
      <c r="AC19" s="13" t="s">
        <v>9577</v>
      </c>
      <c r="AD19" s="13" t="s">
        <v>9577</v>
      </c>
      <c r="AE19" s="13" t="s">
        <v>9577</v>
      </c>
      <c r="AF19" s="13" t="s">
        <v>9577</v>
      </c>
      <c r="AG19" s="13" t="s">
        <v>9577</v>
      </c>
      <c r="AH19" s="14" t="str">
        <f t="shared" si="0"/>
        <v>18,0,0,0,0,0,0,0,0,0</v>
      </c>
      <c r="AI19" s="13" t="s">
        <v>6905</v>
      </c>
      <c r="AJ19" s="13" t="s">
        <v>7497</v>
      </c>
      <c r="AO19" s="13">
        <v>0</v>
      </c>
      <c r="AP19" s="13">
        <v>25</v>
      </c>
      <c r="AQ19" s="13" t="s">
        <v>8771</v>
      </c>
      <c r="AU19" s="14"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
      <c r="A20" s="13">
        <v>19</v>
      </c>
      <c r="C20" s="13" t="s">
        <v>311</v>
      </c>
      <c r="D20" s="13" t="s">
        <v>3841</v>
      </c>
      <c r="E20" s="13" t="s">
        <v>176</v>
      </c>
      <c r="G20" s="13" t="s">
        <v>4414</v>
      </c>
      <c r="H20" s="13" t="s">
        <v>5413</v>
      </c>
      <c r="I20" s="13" t="s">
        <v>5414</v>
      </c>
      <c r="J20" s="13">
        <v>51</v>
      </c>
      <c r="K20" s="13" t="s">
        <v>2045</v>
      </c>
      <c r="L20" s="13">
        <v>255</v>
      </c>
      <c r="M20" s="13">
        <v>70</v>
      </c>
      <c r="N20" s="13" t="s">
        <v>5508</v>
      </c>
      <c r="O20" s="13" t="s">
        <v>2041</v>
      </c>
      <c r="P20" s="13" t="s">
        <v>6260</v>
      </c>
      <c r="Q20" s="13" t="s">
        <v>6261</v>
      </c>
      <c r="R20" s="13" t="s">
        <v>2023</v>
      </c>
      <c r="S20" s="13">
        <v>4080</v>
      </c>
      <c r="T20" s="13">
        <v>0.3</v>
      </c>
      <c r="U20" s="13">
        <v>3.5</v>
      </c>
      <c r="V20" s="13" t="s">
        <v>8726</v>
      </c>
      <c r="W20" s="13" t="s">
        <v>7357</v>
      </c>
      <c r="X20" s="13" t="s">
        <v>8780</v>
      </c>
      <c r="Y20" s="13" t="s">
        <v>9577</v>
      </c>
      <c r="Z20" s="13" t="s">
        <v>9577</v>
      </c>
      <c r="AA20" s="13" t="s">
        <v>9577</v>
      </c>
      <c r="AB20" s="13" t="s">
        <v>9577</v>
      </c>
      <c r="AC20" s="13" t="s">
        <v>9577</v>
      </c>
      <c r="AD20" s="13" t="s">
        <v>9577</v>
      </c>
      <c r="AE20" s="13" t="s">
        <v>9577</v>
      </c>
      <c r="AF20" s="13" t="s">
        <v>9577</v>
      </c>
      <c r="AG20" s="13" t="s">
        <v>9577</v>
      </c>
      <c r="AH20" s="14" t="str">
        <f t="shared" si="0"/>
        <v>19,0,0,0,0,0,0,0,0,0</v>
      </c>
      <c r="AI20" s="13" t="s">
        <v>6906</v>
      </c>
      <c r="AJ20" s="13" t="s">
        <v>8047</v>
      </c>
      <c r="AM20" s="13" t="s">
        <v>8048</v>
      </c>
      <c r="AO20" s="13">
        <v>0</v>
      </c>
      <c r="AP20" s="13">
        <v>25</v>
      </c>
      <c r="AQ20" s="13">
        <v>0</v>
      </c>
      <c r="AR20" s="14" t="s">
        <v>8401</v>
      </c>
      <c r="AU20" s="14"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
      <c r="A21" s="13">
        <v>20</v>
      </c>
      <c r="C21" s="13" t="s">
        <v>313</v>
      </c>
      <c r="D21" s="13" t="s">
        <v>3842</v>
      </c>
      <c r="E21" s="13" t="s">
        <v>176</v>
      </c>
      <c r="G21" s="13" t="s">
        <v>4415</v>
      </c>
      <c r="H21" s="13" t="s">
        <v>5413</v>
      </c>
      <c r="I21" s="13" t="s">
        <v>5414</v>
      </c>
      <c r="J21" s="13">
        <v>145</v>
      </c>
      <c r="K21" s="13" t="s">
        <v>2046</v>
      </c>
      <c r="L21" s="13">
        <v>127</v>
      </c>
      <c r="M21" s="13">
        <v>70</v>
      </c>
      <c r="N21" s="13" t="s">
        <v>5508</v>
      </c>
      <c r="O21" s="13" t="s">
        <v>2041</v>
      </c>
      <c r="P21" s="13" t="s">
        <v>5787</v>
      </c>
      <c r="R21" s="13" t="s">
        <v>2023</v>
      </c>
      <c r="S21" s="13">
        <v>4080</v>
      </c>
      <c r="T21" s="13">
        <v>0.7</v>
      </c>
      <c r="U21" s="13">
        <v>18.5</v>
      </c>
      <c r="V21" s="13" t="s">
        <v>2057</v>
      </c>
      <c r="W21" s="13" t="s">
        <v>7357</v>
      </c>
      <c r="X21" s="13" t="s">
        <v>8781</v>
      </c>
      <c r="Y21" s="13" t="s">
        <v>9577</v>
      </c>
      <c r="Z21" s="13" t="s">
        <v>9577</v>
      </c>
      <c r="AA21" s="13" t="s">
        <v>9577</v>
      </c>
      <c r="AB21" s="13" t="s">
        <v>9577</v>
      </c>
      <c r="AC21" s="13" t="s">
        <v>9577</v>
      </c>
      <c r="AD21" s="13" t="s">
        <v>9577</v>
      </c>
      <c r="AE21" s="13" t="s">
        <v>9577</v>
      </c>
      <c r="AF21" s="13" t="s">
        <v>9577</v>
      </c>
      <c r="AG21" s="13" t="s">
        <v>9577</v>
      </c>
      <c r="AH21" s="14" t="str">
        <f t="shared" si="0"/>
        <v>20,0,0,0,0,0,0,0,0,0</v>
      </c>
      <c r="AI21" s="13" t="s">
        <v>6906</v>
      </c>
      <c r="AJ21" s="13" t="s">
        <v>8049</v>
      </c>
      <c r="AM21" s="13" t="s">
        <v>8048</v>
      </c>
      <c r="AO21" s="13">
        <v>0</v>
      </c>
      <c r="AP21" s="13">
        <v>25</v>
      </c>
      <c r="AQ21" s="13">
        <v>0</v>
      </c>
      <c r="AU21" s="14"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
      <c r="A22" s="13">
        <v>21</v>
      </c>
      <c r="C22" s="13" t="s">
        <v>315</v>
      </c>
      <c r="D22" s="13" t="s">
        <v>3843</v>
      </c>
      <c r="E22" s="13" t="s">
        <v>176</v>
      </c>
      <c r="F22" s="13" t="s">
        <v>184</v>
      </c>
      <c r="G22" s="13" t="s">
        <v>4416</v>
      </c>
      <c r="H22" s="13" t="s">
        <v>5413</v>
      </c>
      <c r="I22" s="13" t="s">
        <v>5414</v>
      </c>
      <c r="J22" s="13">
        <v>52</v>
      </c>
      <c r="K22" s="13" t="s">
        <v>2045</v>
      </c>
      <c r="L22" s="13">
        <v>255</v>
      </c>
      <c r="M22" s="13">
        <v>70</v>
      </c>
      <c r="N22" s="13" t="s">
        <v>3737</v>
      </c>
      <c r="O22" s="13" t="s">
        <v>3717</v>
      </c>
      <c r="P22" s="13" t="s">
        <v>6262</v>
      </c>
      <c r="Q22" s="13" t="s">
        <v>6263</v>
      </c>
      <c r="R22" s="13" t="s">
        <v>1344</v>
      </c>
      <c r="S22" s="13">
        <v>4080</v>
      </c>
      <c r="T22" s="13">
        <v>0.3</v>
      </c>
      <c r="U22" s="13">
        <v>2</v>
      </c>
      <c r="V22" s="13" t="s">
        <v>2057</v>
      </c>
      <c r="W22" s="13" t="s">
        <v>8732</v>
      </c>
      <c r="X22" s="13" t="s">
        <v>8782</v>
      </c>
      <c r="Y22" s="13" t="s">
        <v>9577</v>
      </c>
      <c r="Z22" s="13" t="s">
        <v>9577</v>
      </c>
      <c r="AA22" s="13" t="s">
        <v>9577</v>
      </c>
      <c r="AB22" s="13" t="s">
        <v>9577</v>
      </c>
      <c r="AC22" s="13" t="s">
        <v>9577</v>
      </c>
      <c r="AD22" s="13" t="s">
        <v>9577</v>
      </c>
      <c r="AE22" s="13" t="s">
        <v>9577</v>
      </c>
      <c r="AF22" s="13" t="s">
        <v>9577</v>
      </c>
      <c r="AG22" s="13" t="s">
        <v>9577</v>
      </c>
      <c r="AH22" s="14" t="str">
        <f t="shared" si="0"/>
        <v>21,0,0,0,0,0,0,0,0,0</v>
      </c>
      <c r="AI22" s="13" t="s">
        <v>6904</v>
      </c>
      <c r="AJ22" s="13" t="s">
        <v>7498</v>
      </c>
      <c r="AO22" s="13">
        <v>0</v>
      </c>
      <c r="AP22" s="13">
        <v>25</v>
      </c>
      <c r="AQ22" s="13" t="s">
        <v>8762</v>
      </c>
      <c r="AR22" s="14" t="s">
        <v>8402</v>
      </c>
      <c r="AU22" s="14"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
      <c r="A23" s="13">
        <v>22</v>
      </c>
      <c r="C23" s="13" t="s">
        <v>316</v>
      </c>
      <c r="D23" s="13" t="s">
        <v>3844</v>
      </c>
      <c r="E23" s="13" t="s">
        <v>176</v>
      </c>
      <c r="F23" s="13" t="s">
        <v>184</v>
      </c>
      <c r="G23" s="13" t="s">
        <v>4417</v>
      </c>
      <c r="H23" s="13" t="s">
        <v>5413</v>
      </c>
      <c r="I23" s="13" t="s">
        <v>5414</v>
      </c>
      <c r="J23" s="13">
        <v>155</v>
      </c>
      <c r="K23" s="13" t="s">
        <v>2046</v>
      </c>
      <c r="L23" s="13">
        <v>90</v>
      </c>
      <c r="M23" s="13">
        <v>70</v>
      </c>
      <c r="N23" s="13" t="s">
        <v>3737</v>
      </c>
      <c r="O23" s="13" t="s">
        <v>3717</v>
      </c>
      <c r="P23" s="13" t="s">
        <v>5788</v>
      </c>
      <c r="R23" s="13" t="s">
        <v>1344</v>
      </c>
      <c r="S23" s="13">
        <v>4080</v>
      </c>
      <c r="T23" s="13">
        <v>1.2</v>
      </c>
      <c r="U23" s="13">
        <v>38</v>
      </c>
      <c r="V23" s="13" t="s">
        <v>2057</v>
      </c>
      <c r="W23" s="13" t="s">
        <v>8732</v>
      </c>
      <c r="X23" s="13" t="s">
        <v>8783</v>
      </c>
      <c r="Y23" s="13" t="s">
        <v>9577</v>
      </c>
      <c r="Z23" s="13" t="s">
        <v>9577</v>
      </c>
      <c r="AA23" s="13" t="s">
        <v>9577</v>
      </c>
      <c r="AB23" s="13" t="s">
        <v>9577</v>
      </c>
      <c r="AC23" s="13" t="s">
        <v>9577</v>
      </c>
      <c r="AD23" s="13" t="s">
        <v>9577</v>
      </c>
      <c r="AE23" s="13" t="s">
        <v>9577</v>
      </c>
      <c r="AF23" s="13" t="s">
        <v>9577</v>
      </c>
      <c r="AG23" s="13" t="s">
        <v>9577</v>
      </c>
      <c r="AH23" s="14" t="str">
        <f t="shared" si="0"/>
        <v>22,0,0,0,0,0,0,0,0,0</v>
      </c>
      <c r="AI23" s="13" t="s">
        <v>6907</v>
      </c>
      <c r="AJ23" s="13" t="s">
        <v>8050</v>
      </c>
      <c r="AM23" s="13" t="s">
        <v>8051</v>
      </c>
      <c r="AO23" s="13">
        <v>0</v>
      </c>
      <c r="AP23" s="13">
        <v>25</v>
      </c>
      <c r="AQ23" s="13">
        <v>10</v>
      </c>
      <c r="AU23" s="14"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
      <c r="A24" s="13">
        <v>23</v>
      </c>
      <c r="C24" s="13" t="s">
        <v>317</v>
      </c>
      <c r="D24" s="13" t="s">
        <v>3845</v>
      </c>
      <c r="E24" s="13" t="s">
        <v>182</v>
      </c>
      <c r="G24" s="13" t="s">
        <v>4418</v>
      </c>
      <c r="H24" s="13" t="s">
        <v>5413</v>
      </c>
      <c r="I24" s="13" t="s">
        <v>5414</v>
      </c>
      <c r="J24" s="13">
        <v>58</v>
      </c>
      <c r="K24" s="13" t="s">
        <v>2027</v>
      </c>
      <c r="L24" s="13">
        <v>255</v>
      </c>
      <c r="M24" s="13">
        <v>70</v>
      </c>
      <c r="N24" s="13" t="s">
        <v>5509</v>
      </c>
      <c r="O24" s="13" t="s">
        <v>3799</v>
      </c>
      <c r="P24" s="13" t="s">
        <v>6264</v>
      </c>
      <c r="Q24" s="13" t="s">
        <v>6265</v>
      </c>
      <c r="R24" s="13" t="s">
        <v>6908</v>
      </c>
      <c r="S24" s="13">
        <v>5355</v>
      </c>
      <c r="T24" s="13">
        <v>2</v>
      </c>
      <c r="U24" s="13">
        <v>6.9</v>
      </c>
      <c r="V24" s="13" t="s">
        <v>8726</v>
      </c>
      <c r="W24" s="13" t="s">
        <v>7357</v>
      </c>
      <c r="X24" s="13" t="s">
        <v>8784</v>
      </c>
      <c r="Y24" s="13" t="s">
        <v>9577</v>
      </c>
      <c r="Z24" s="13" t="s">
        <v>9577</v>
      </c>
      <c r="AA24" s="13" t="s">
        <v>9577</v>
      </c>
      <c r="AB24" s="13" t="s">
        <v>9577</v>
      </c>
      <c r="AC24" s="13" t="s">
        <v>9577</v>
      </c>
      <c r="AD24" s="13" t="s">
        <v>9577</v>
      </c>
      <c r="AE24" s="13" t="s">
        <v>9577</v>
      </c>
      <c r="AF24" s="13" t="s">
        <v>9577</v>
      </c>
      <c r="AG24" s="13" t="s">
        <v>9577</v>
      </c>
      <c r="AH24" s="14" t="str">
        <f t="shared" si="0"/>
        <v>23,0,0,0,0,0,0,0,0,0</v>
      </c>
      <c r="AI24" s="13" t="s">
        <v>6909</v>
      </c>
      <c r="AJ24" s="13" t="s">
        <v>7499</v>
      </c>
      <c r="AO24" s="13">
        <v>0</v>
      </c>
      <c r="AP24" s="13">
        <v>25</v>
      </c>
      <c r="AQ24" s="13">
        <v>0</v>
      </c>
      <c r="AR24" s="14" t="s">
        <v>8403</v>
      </c>
      <c r="AU24" s="14"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
      <c r="A25" s="13">
        <v>24</v>
      </c>
      <c r="C25" s="13" t="s">
        <v>318</v>
      </c>
      <c r="D25" s="13" t="s">
        <v>3846</v>
      </c>
      <c r="E25" s="13" t="s">
        <v>182</v>
      </c>
      <c r="G25" s="13" t="s">
        <v>4419</v>
      </c>
      <c r="H25" s="13" t="s">
        <v>5413</v>
      </c>
      <c r="I25" s="13" t="s">
        <v>5414</v>
      </c>
      <c r="J25" s="13">
        <v>153</v>
      </c>
      <c r="K25" s="13" t="s">
        <v>2028</v>
      </c>
      <c r="L25" s="13">
        <v>90</v>
      </c>
      <c r="M25" s="13">
        <v>70</v>
      </c>
      <c r="N25" s="13" t="s">
        <v>5509</v>
      </c>
      <c r="O25" s="13" t="s">
        <v>3799</v>
      </c>
      <c r="P25" s="13" t="s">
        <v>5789</v>
      </c>
      <c r="R25" s="13" t="s">
        <v>6908</v>
      </c>
      <c r="S25" s="13">
        <v>5355</v>
      </c>
      <c r="T25" s="13">
        <v>3.5</v>
      </c>
      <c r="U25" s="13">
        <v>65</v>
      </c>
      <c r="V25" s="13" t="s">
        <v>8726</v>
      </c>
      <c r="W25" s="13" t="s">
        <v>7357</v>
      </c>
      <c r="X25" s="13" t="s">
        <v>8785</v>
      </c>
      <c r="Y25" s="13" t="s">
        <v>9577</v>
      </c>
      <c r="Z25" s="13" t="s">
        <v>9577</v>
      </c>
      <c r="AA25" s="13" t="s">
        <v>9577</v>
      </c>
      <c r="AB25" s="13" t="s">
        <v>9577</v>
      </c>
      <c r="AC25" s="13" t="s">
        <v>9577</v>
      </c>
      <c r="AD25" s="13" t="s">
        <v>9577</v>
      </c>
      <c r="AE25" s="13" t="s">
        <v>9577</v>
      </c>
      <c r="AF25" s="13" t="s">
        <v>9577</v>
      </c>
      <c r="AG25" s="13" t="s">
        <v>9577</v>
      </c>
      <c r="AH25" s="14" t="str">
        <f t="shared" si="0"/>
        <v>24,0,0,0,0,0,0,0,0,0</v>
      </c>
      <c r="AI25" s="13" t="s">
        <v>6910</v>
      </c>
      <c r="AJ25" s="13" t="s">
        <v>7500</v>
      </c>
      <c r="AO25" s="13">
        <v>0</v>
      </c>
      <c r="AP25" s="13">
        <v>25</v>
      </c>
      <c r="AQ25" s="13">
        <v>0</v>
      </c>
      <c r="AU25" s="14"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
      <c r="A26" s="13">
        <v>25</v>
      </c>
      <c r="B26" s="13" t="s">
        <v>8762</v>
      </c>
      <c r="C26" s="13" t="s">
        <v>319</v>
      </c>
      <c r="D26" s="13" t="s">
        <v>3847</v>
      </c>
      <c r="E26" s="13" t="s">
        <v>179</v>
      </c>
      <c r="G26" s="13" t="s">
        <v>4420</v>
      </c>
      <c r="H26" s="13" t="s">
        <v>5413</v>
      </c>
      <c r="I26" s="13" t="s">
        <v>5414</v>
      </c>
      <c r="J26" s="13">
        <v>105</v>
      </c>
      <c r="K26" s="13" t="s">
        <v>2046</v>
      </c>
      <c r="L26" s="13">
        <v>190</v>
      </c>
      <c r="M26" s="13">
        <v>70</v>
      </c>
      <c r="N26" s="13" t="s">
        <v>3708</v>
      </c>
      <c r="O26" s="13" t="s">
        <v>3709</v>
      </c>
      <c r="P26" s="13" t="s">
        <v>5790</v>
      </c>
      <c r="R26" s="13" t="s">
        <v>6911</v>
      </c>
      <c r="S26" s="13">
        <v>2805</v>
      </c>
      <c r="T26" s="13">
        <v>0.4</v>
      </c>
      <c r="U26" s="13">
        <v>6</v>
      </c>
      <c r="V26" s="13" t="s">
        <v>8723</v>
      </c>
      <c r="W26" s="13" t="s">
        <v>7054</v>
      </c>
      <c r="X26" s="13" t="s">
        <v>8786</v>
      </c>
      <c r="Y26" s="13" t="s">
        <v>9577</v>
      </c>
      <c r="Z26" s="13" t="s">
        <v>9577</v>
      </c>
      <c r="AA26" s="13" t="s">
        <v>9577</v>
      </c>
      <c r="AB26" s="13" t="s">
        <v>9577</v>
      </c>
      <c r="AC26" s="13" t="s">
        <v>9577</v>
      </c>
      <c r="AD26" s="13" t="s">
        <v>9577</v>
      </c>
      <c r="AE26" s="13" t="s">
        <v>9577</v>
      </c>
      <c r="AF26" s="13" t="s">
        <v>9577</v>
      </c>
      <c r="AG26" s="13" t="s">
        <v>9577</v>
      </c>
      <c r="AH26" s="14" t="str">
        <f t="shared" si="0"/>
        <v>25,0,0,0,0,0,0,0,0,0</v>
      </c>
      <c r="AI26" s="13" t="s">
        <v>6906</v>
      </c>
      <c r="AJ26" s="13" t="s">
        <v>8307</v>
      </c>
      <c r="AL26" s="13" t="s">
        <v>8112</v>
      </c>
      <c r="AN26" s="13" t="s">
        <v>8025</v>
      </c>
      <c r="AO26" s="13">
        <v>0</v>
      </c>
      <c r="AP26" s="13">
        <v>25</v>
      </c>
      <c r="AQ26" s="13">
        <v>0</v>
      </c>
      <c r="AR26" s="14" t="s">
        <v>8404</v>
      </c>
      <c r="AU26" s="14"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
      <c r="A27" s="13">
        <v>26</v>
      </c>
      <c r="B27" s="13" t="s">
        <v>8762</v>
      </c>
      <c r="C27" s="13" t="s">
        <v>320</v>
      </c>
      <c r="D27" s="13" t="s">
        <v>3848</v>
      </c>
      <c r="E27" s="13" t="s">
        <v>179</v>
      </c>
      <c r="G27" s="13" t="s">
        <v>4421</v>
      </c>
      <c r="H27" s="13" t="s">
        <v>5413</v>
      </c>
      <c r="I27" s="13" t="s">
        <v>5414</v>
      </c>
      <c r="J27" s="13">
        <v>214</v>
      </c>
      <c r="K27" s="13" t="s">
        <v>2047</v>
      </c>
      <c r="L27" s="13">
        <v>75</v>
      </c>
      <c r="M27" s="13">
        <v>70</v>
      </c>
      <c r="N27" s="13" t="s">
        <v>3708</v>
      </c>
      <c r="O27" s="13" t="s">
        <v>3709</v>
      </c>
      <c r="P27" s="13" t="s">
        <v>5791</v>
      </c>
      <c r="R27" s="13" t="s">
        <v>6911</v>
      </c>
      <c r="S27" s="13">
        <v>2805</v>
      </c>
      <c r="T27" s="13">
        <v>0.8</v>
      </c>
      <c r="U27" s="13">
        <v>30</v>
      </c>
      <c r="V27" s="13" t="s">
        <v>8723</v>
      </c>
      <c r="W27" s="13" t="s">
        <v>7054</v>
      </c>
      <c r="X27" s="13" t="s">
        <v>8787</v>
      </c>
      <c r="Y27" s="13" t="s">
        <v>9577</v>
      </c>
      <c r="Z27" s="13" t="s">
        <v>9577</v>
      </c>
      <c r="AA27" s="13" t="s">
        <v>9577</v>
      </c>
      <c r="AB27" s="13" t="s">
        <v>9577</v>
      </c>
      <c r="AC27" s="13" t="s">
        <v>9577</v>
      </c>
      <c r="AD27" s="13" t="s">
        <v>9577</v>
      </c>
      <c r="AE27" s="13" t="s">
        <v>9577</v>
      </c>
      <c r="AF27" s="13" t="s">
        <v>9577</v>
      </c>
      <c r="AG27" s="13" t="s">
        <v>9577</v>
      </c>
      <c r="AH27" s="14" t="str">
        <f t="shared" si="0"/>
        <v>26,0,0,0,0,0,0,0,0,0</v>
      </c>
      <c r="AI27" s="13" t="s">
        <v>6906</v>
      </c>
      <c r="AJ27" s="13" t="s">
        <v>8308</v>
      </c>
      <c r="AL27" s="13" t="s">
        <v>8112</v>
      </c>
      <c r="AO27" s="13">
        <v>0</v>
      </c>
      <c r="AP27" s="13">
        <v>25</v>
      </c>
      <c r="AQ27" s="13">
        <v>0</v>
      </c>
      <c r="AU27" s="14"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
      <c r="A28" s="13">
        <v>27</v>
      </c>
      <c r="C28" s="13" t="s">
        <v>322</v>
      </c>
      <c r="D28" s="13" t="s">
        <v>3849</v>
      </c>
      <c r="E28" s="13" t="s">
        <v>183</v>
      </c>
      <c r="G28" s="13" t="s">
        <v>4422</v>
      </c>
      <c r="H28" s="13" t="s">
        <v>5413</v>
      </c>
      <c r="I28" s="13" t="s">
        <v>5414</v>
      </c>
      <c r="J28" s="13">
        <v>60</v>
      </c>
      <c r="K28" s="13" t="s">
        <v>2033</v>
      </c>
      <c r="L28" s="13">
        <v>255</v>
      </c>
      <c r="M28" s="13">
        <v>70</v>
      </c>
      <c r="N28" s="13" t="s">
        <v>3745</v>
      </c>
      <c r="O28" s="13" t="s">
        <v>3783</v>
      </c>
      <c r="P28" s="13" t="s">
        <v>6266</v>
      </c>
      <c r="Q28" s="13" t="s">
        <v>6267</v>
      </c>
      <c r="R28" s="13" t="s">
        <v>2023</v>
      </c>
      <c r="S28" s="13">
        <v>5355</v>
      </c>
      <c r="T28" s="13">
        <v>0.6</v>
      </c>
      <c r="U28" s="13">
        <v>12</v>
      </c>
      <c r="V28" s="13" t="s">
        <v>8723</v>
      </c>
      <c r="W28" s="13" t="s">
        <v>8732</v>
      </c>
      <c r="X28" s="13" t="s">
        <v>8788</v>
      </c>
      <c r="Y28" s="13" t="s">
        <v>9577</v>
      </c>
      <c r="Z28" s="13" t="s">
        <v>9577</v>
      </c>
      <c r="AA28" s="13" t="s">
        <v>9577</v>
      </c>
      <c r="AB28" s="13" t="s">
        <v>9577</v>
      </c>
      <c r="AC28" s="13" t="s">
        <v>9577</v>
      </c>
      <c r="AD28" s="13" t="s">
        <v>9577</v>
      </c>
      <c r="AE28" s="13" t="s">
        <v>9577</v>
      </c>
      <c r="AF28" s="13" t="s">
        <v>9577</v>
      </c>
      <c r="AG28" s="13" t="s">
        <v>9577</v>
      </c>
      <c r="AH28" s="14" t="str">
        <f t="shared" si="0"/>
        <v>27,0,0,0,0,0,0,0,0,0</v>
      </c>
      <c r="AI28" s="13" t="s">
        <v>6906</v>
      </c>
      <c r="AJ28" s="13" t="s">
        <v>8052</v>
      </c>
      <c r="AM28" s="13" t="s">
        <v>8053</v>
      </c>
      <c r="AO28" s="13">
        <v>0</v>
      </c>
      <c r="AP28" s="13">
        <v>25</v>
      </c>
      <c r="AQ28" s="13">
        <v>0</v>
      </c>
      <c r="AR28" s="14" t="s">
        <v>8405</v>
      </c>
      <c r="AU28" s="14"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
      <c r="A29" s="13">
        <v>28</v>
      </c>
      <c r="C29" s="13" t="s">
        <v>324</v>
      </c>
      <c r="D29" s="13" t="s">
        <v>3850</v>
      </c>
      <c r="E29" s="13" t="s">
        <v>183</v>
      </c>
      <c r="G29" s="13" t="s">
        <v>4423</v>
      </c>
      <c r="H29" s="13" t="s">
        <v>5413</v>
      </c>
      <c r="I29" s="13" t="s">
        <v>5414</v>
      </c>
      <c r="J29" s="13">
        <v>158</v>
      </c>
      <c r="K29" s="13" t="s">
        <v>2043</v>
      </c>
      <c r="L29" s="13">
        <v>90</v>
      </c>
      <c r="M29" s="13">
        <v>70</v>
      </c>
      <c r="N29" s="13" t="s">
        <v>3745</v>
      </c>
      <c r="O29" s="13" t="s">
        <v>3783</v>
      </c>
      <c r="P29" s="13" t="s">
        <v>5792</v>
      </c>
      <c r="R29" s="13" t="s">
        <v>2023</v>
      </c>
      <c r="S29" s="13">
        <v>5355</v>
      </c>
      <c r="T29" s="13">
        <v>1</v>
      </c>
      <c r="U29" s="13">
        <v>29.5</v>
      </c>
      <c r="V29" s="13" t="s">
        <v>8723</v>
      </c>
      <c r="W29" s="13" t="s">
        <v>8732</v>
      </c>
      <c r="X29" s="13" t="s">
        <v>8789</v>
      </c>
      <c r="Y29" s="13" t="s">
        <v>9577</v>
      </c>
      <c r="Z29" s="13" t="s">
        <v>9577</v>
      </c>
      <c r="AA29" s="13" t="s">
        <v>9577</v>
      </c>
      <c r="AB29" s="13" t="s">
        <v>9577</v>
      </c>
      <c r="AC29" s="13" t="s">
        <v>9577</v>
      </c>
      <c r="AD29" s="13" t="s">
        <v>9577</v>
      </c>
      <c r="AE29" s="13" t="s">
        <v>9577</v>
      </c>
      <c r="AF29" s="13" t="s">
        <v>9577</v>
      </c>
      <c r="AG29" s="13" t="s">
        <v>9577</v>
      </c>
      <c r="AH29" s="14" t="str">
        <f t="shared" si="0"/>
        <v>28,0,0,0,0,0,0,0,0,0</v>
      </c>
      <c r="AI29" s="13" t="s">
        <v>6906</v>
      </c>
      <c r="AJ29" s="13" t="s">
        <v>8054</v>
      </c>
      <c r="AM29" s="13" t="s">
        <v>8053</v>
      </c>
      <c r="AO29" s="13">
        <v>0</v>
      </c>
      <c r="AP29" s="13">
        <v>25</v>
      </c>
      <c r="AQ29" s="13">
        <v>0</v>
      </c>
      <c r="AU29" s="14"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
      <c r="A30" s="13">
        <v>29</v>
      </c>
      <c r="C30" s="13" t="s">
        <v>3817</v>
      </c>
      <c r="D30" s="13" t="s">
        <v>3851</v>
      </c>
      <c r="E30" s="13" t="s">
        <v>182</v>
      </c>
      <c r="G30" s="13" t="s">
        <v>4424</v>
      </c>
      <c r="H30" s="13" t="s">
        <v>5416</v>
      </c>
      <c r="I30" s="13" t="s">
        <v>1311</v>
      </c>
      <c r="J30" s="13">
        <v>55</v>
      </c>
      <c r="K30" s="13" t="s">
        <v>2030</v>
      </c>
      <c r="L30" s="13">
        <v>235</v>
      </c>
      <c r="M30" s="13">
        <v>70</v>
      </c>
      <c r="N30" s="13" t="s">
        <v>5510</v>
      </c>
      <c r="O30" s="13" t="s">
        <v>2041</v>
      </c>
      <c r="P30" s="13" t="s">
        <v>6268</v>
      </c>
      <c r="Q30" s="13" t="s">
        <v>6269</v>
      </c>
      <c r="R30" s="13" t="s">
        <v>6912</v>
      </c>
      <c r="S30" s="13">
        <v>5355</v>
      </c>
      <c r="T30" s="13">
        <v>0.4</v>
      </c>
      <c r="U30" s="13">
        <v>7</v>
      </c>
      <c r="V30" s="13" t="s">
        <v>2056</v>
      </c>
      <c r="W30" s="13" t="s">
        <v>7357</v>
      </c>
      <c r="X30" s="13" t="s">
        <v>8790</v>
      </c>
      <c r="Y30" s="13" t="s">
        <v>9577</v>
      </c>
      <c r="Z30" s="13" t="s">
        <v>9577</v>
      </c>
      <c r="AA30" s="13" t="s">
        <v>9577</v>
      </c>
      <c r="AB30" s="13" t="s">
        <v>9577</v>
      </c>
      <c r="AC30" s="13" t="s">
        <v>9577</v>
      </c>
      <c r="AD30" s="13" t="s">
        <v>9577</v>
      </c>
      <c r="AE30" s="13" t="s">
        <v>9577</v>
      </c>
      <c r="AF30" s="13" t="s">
        <v>9577</v>
      </c>
      <c r="AG30" s="13" t="s">
        <v>9577</v>
      </c>
      <c r="AH30" s="14" t="str">
        <f t="shared" si="0"/>
        <v>29,0,0,0,0,0,0,0,0,0</v>
      </c>
      <c r="AI30" s="13" t="s">
        <v>6913</v>
      </c>
      <c r="AJ30" s="13" t="s">
        <v>7501</v>
      </c>
      <c r="AO30" s="13">
        <v>0</v>
      </c>
      <c r="AP30" s="13">
        <v>25</v>
      </c>
      <c r="AQ30" s="13">
        <v>0</v>
      </c>
      <c r="AR30" s="14" t="s">
        <v>8406</v>
      </c>
      <c r="AU30" s="14"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
      <c r="A31" s="13">
        <v>30</v>
      </c>
      <c r="C31" s="13" t="s">
        <v>327</v>
      </c>
      <c r="D31" s="13" t="s">
        <v>3852</v>
      </c>
      <c r="E31" s="13" t="s">
        <v>182</v>
      </c>
      <c r="G31" s="13" t="s">
        <v>4425</v>
      </c>
      <c r="H31" s="13" t="s">
        <v>5416</v>
      </c>
      <c r="I31" s="13" t="s">
        <v>1311</v>
      </c>
      <c r="J31" s="13">
        <v>128</v>
      </c>
      <c r="K31" s="13" t="s">
        <v>2031</v>
      </c>
      <c r="L31" s="13">
        <v>120</v>
      </c>
      <c r="M31" s="13">
        <v>70</v>
      </c>
      <c r="N31" s="13" t="s">
        <v>5510</v>
      </c>
      <c r="O31" s="13" t="s">
        <v>2041</v>
      </c>
      <c r="P31" s="13" t="s">
        <v>5793</v>
      </c>
      <c r="R31" s="13" t="s">
        <v>6912</v>
      </c>
      <c r="S31" s="13">
        <v>5355</v>
      </c>
      <c r="T31" s="13">
        <v>0.8</v>
      </c>
      <c r="U31" s="13">
        <v>20</v>
      </c>
      <c r="V31" s="13" t="s">
        <v>2056</v>
      </c>
      <c r="W31" s="13" t="s">
        <v>7357</v>
      </c>
      <c r="X31" s="13" t="s">
        <v>8791</v>
      </c>
      <c r="Y31" s="13" t="s">
        <v>9577</v>
      </c>
      <c r="Z31" s="13" t="s">
        <v>9577</v>
      </c>
      <c r="AA31" s="13" t="s">
        <v>9577</v>
      </c>
      <c r="AB31" s="13" t="s">
        <v>9577</v>
      </c>
      <c r="AC31" s="13" t="s">
        <v>9577</v>
      </c>
      <c r="AD31" s="13" t="s">
        <v>9577</v>
      </c>
      <c r="AE31" s="13" t="s">
        <v>9577</v>
      </c>
      <c r="AF31" s="13" t="s">
        <v>9577</v>
      </c>
      <c r="AG31" s="13" t="s">
        <v>9577</v>
      </c>
      <c r="AH31" s="14" t="str">
        <f t="shared" si="0"/>
        <v>30,0,0,0,0,0,0,0,0,0</v>
      </c>
      <c r="AI31" s="13" t="s">
        <v>6913</v>
      </c>
      <c r="AJ31" s="13" t="s">
        <v>7502</v>
      </c>
      <c r="AO31" s="13">
        <v>0</v>
      </c>
      <c r="AP31" s="13">
        <v>25</v>
      </c>
      <c r="AQ31" s="13">
        <v>0</v>
      </c>
      <c r="AR31" s="14" t="s">
        <v>8407</v>
      </c>
      <c r="AU31" s="14"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
      <c r="A32" s="13">
        <v>31</v>
      </c>
      <c r="C32" s="13" t="s">
        <v>328</v>
      </c>
      <c r="D32" s="13" t="s">
        <v>3853</v>
      </c>
      <c r="E32" s="13" t="s">
        <v>182</v>
      </c>
      <c r="F32" s="13" t="s">
        <v>183</v>
      </c>
      <c r="G32" s="13" t="s">
        <v>4426</v>
      </c>
      <c r="H32" s="13" t="s">
        <v>5416</v>
      </c>
      <c r="I32" s="13" t="s">
        <v>1311</v>
      </c>
      <c r="J32" s="13">
        <v>223</v>
      </c>
      <c r="K32" s="13" t="s">
        <v>2032</v>
      </c>
      <c r="L32" s="13">
        <v>45</v>
      </c>
      <c r="M32" s="13">
        <v>70</v>
      </c>
      <c r="N32" s="13" t="s">
        <v>5510</v>
      </c>
      <c r="O32" s="13" t="s">
        <v>3788</v>
      </c>
      <c r="P32" s="13" t="s">
        <v>5794</v>
      </c>
      <c r="R32" s="13" t="s">
        <v>6912</v>
      </c>
      <c r="S32" s="13">
        <v>5355</v>
      </c>
      <c r="T32" s="13">
        <v>1.3</v>
      </c>
      <c r="U32" s="13">
        <v>60</v>
      </c>
      <c r="V32" s="13" t="s">
        <v>2056</v>
      </c>
      <c r="W32" s="13" t="s">
        <v>7357</v>
      </c>
      <c r="X32" s="13" t="s">
        <v>8792</v>
      </c>
      <c r="Y32" s="13" t="s">
        <v>9577</v>
      </c>
      <c r="Z32" s="13" t="s">
        <v>9577</v>
      </c>
      <c r="AA32" s="13" t="s">
        <v>9577</v>
      </c>
      <c r="AB32" s="13" t="s">
        <v>9577</v>
      </c>
      <c r="AC32" s="13" t="s">
        <v>9577</v>
      </c>
      <c r="AD32" s="13" t="s">
        <v>9577</v>
      </c>
      <c r="AE32" s="13" t="s">
        <v>9577</v>
      </c>
      <c r="AF32" s="13" t="s">
        <v>9577</v>
      </c>
      <c r="AG32" s="13" t="s">
        <v>9577</v>
      </c>
      <c r="AH32" s="14" t="str">
        <f t="shared" si="0"/>
        <v>31,0,0,0,0,0,0,0,0,0</v>
      </c>
      <c r="AI32" s="13" t="s">
        <v>6914</v>
      </c>
      <c r="AJ32" s="13" t="s">
        <v>7503</v>
      </c>
      <c r="AO32" s="13">
        <v>0</v>
      </c>
      <c r="AP32" s="13">
        <v>25</v>
      </c>
      <c r="AQ32" s="13">
        <v>0</v>
      </c>
      <c r="AU32" s="14"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
      <c r="A33" s="13">
        <v>32</v>
      </c>
      <c r="C33" s="13" t="s">
        <v>3817</v>
      </c>
      <c r="D33" s="13" t="s">
        <v>3854</v>
      </c>
      <c r="E33" s="13" t="s">
        <v>182</v>
      </c>
      <c r="G33" s="13" t="s">
        <v>4427</v>
      </c>
      <c r="H33" s="13" t="s">
        <v>5417</v>
      </c>
      <c r="I33" s="13" t="s">
        <v>1311</v>
      </c>
      <c r="J33" s="13">
        <v>55</v>
      </c>
      <c r="K33" s="13" t="s">
        <v>2027</v>
      </c>
      <c r="L33" s="13">
        <v>235</v>
      </c>
      <c r="M33" s="13">
        <v>70</v>
      </c>
      <c r="N33" s="13" t="s">
        <v>5510</v>
      </c>
      <c r="O33" s="13" t="s">
        <v>2041</v>
      </c>
      <c r="P33" s="13" t="s">
        <v>6270</v>
      </c>
      <c r="Q33" s="13" t="s">
        <v>6271</v>
      </c>
      <c r="R33" s="13" t="s">
        <v>6912</v>
      </c>
      <c r="S33" s="13">
        <v>5355</v>
      </c>
      <c r="T33" s="13">
        <v>0.5</v>
      </c>
      <c r="U33" s="13">
        <v>9</v>
      </c>
      <c r="V33" s="13" t="s">
        <v>8726</v>
      </c>
      <c r="W33" s="13" t="s">
        <v>7357</v>
      </c>
      <c r="X33" s="13" t="s">
        <v>8793</v>
      </c>
      <c r="Y33" s="13" t="s">
        <v>9577</v>
      </c>
      <c r="Z33" s="13" t="s">
        <v>9577</v>
      </c>
      <c r="AA33" s="13" t="s">
        <v>9577</v>
      </c>
      <c r="AB33" s="13" t="s">
        <v>9577</v>
      </c>
      <c r="AC33" s="13" t="s">
        <v>9577</v>
      </c>
      <c r="AD33" s="13" t="s">
        <v>9577</v>
      </c>
      <c r="AE33" s="13" t="s">
        <v>9577</v>
      </c>
      <c r="AF33" s="13" t="s">
        <v>9577</v>
      </c>
      <c r="AG33" s="13" t="s">
        <v>9577</v>
      </c>
      <c r="AH33" s="14" t="str">
        <f t="shared" si="0"/>
        <v>32,0,0,0,0,0,0,0,0,0</v>
      </c>
      <c r="AI33" s="13" t="s">
        <v>6913</v>
      </c>
      <c r="AJ33" s="13" t="s">
        <v>7504</v>
      </c>
      <c r="AO33" s="13">
        <v>0</v>
      </c>
      <c r="AP33" s="13">
        <v>25</v>
      </c>
      <c r="AQ33" s="13">
        <v>0</v>
      </c>
      <c r="AR33" s="14" t="s">
        <v>8408</v>
      </c>
      <c r="AU33" s="14"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
      <c r="A34" s="13">
        <v>33</v>
      </c>
      <c r="C34" s="13" t="s">
        <v>330</v>
      </c>
      <c r="D34" s="13" t="s">
        <v>3855</v>
      </c>
      <c r="E34" s="13" t="s">
        <v>182</v>
      </c>
      <c r="G34" s="13" t="s">
        <v>4428</v>
      </c>
      <c r="H34" s="13" t="s">
        <v>5417</v>
      </c>
      <c r="I34" s="13" t="s">
        <v>1311</v>
      </c>
      <c r="J34" s="13">
        <v>128</v>
      </c>
      <c r="K34" s="13" t="s">
        <v>2028</v>
      </c>
      <c r="L34" s="13">
        <v>120</v>
      </c>
      <c r="M34" s="13">
        <v>70</v>
      </c>
      <c r="N34" s="13" t="s">
        <v>5510</v>
      </c>
      <c r="O34" s="13" t="s">
        <v>2041</v>
      </c>
      <c r="P34" s="13" t="s">
        <v>5795</v>
      </c>
      <c r="R34" s="13" t="s">
        <v>6912</v>
      </c>
      <c r="S34" s="13">
        <v>5355</v>
      </c>
      <c r="T34" s="13">
        <v>0.9</v>
      </c>
      <c r="U34" s="13">
        <v>19.5</v>
      </c>
      <c r="V34" s="13" t="s">
        <v>8726</v>
      </c>
      <c r="W34" s="13" t="s">
        <v>7357</v>
      </c>
      <c r="X34" s="13" t="s">
        <v>8794</v>
      </c>
      <c r="Y34" s="13" t="s">
        <v>9577</v>
      </c>
      <c r="Z34" s="13" t="s">
        <v>9577</v>
      </c>
      <c r="AA34" s="13" t="s">
        <v>9577</v>
      </c>
      <c r="AB34" s="13" t="s">
        <v>9577</v>
      </c>
      <c r="AC34" s="13" t="s">
        <v>9577</v>
      </c>
      <c r="AD34" s="13" t="s">
        <v>9577</v>
      </c>
      <c r="AE34" s="13" t="s">
        <v>9577</v>
      </c>
      <c r="AF34" s="13" t="s">
        <v>9577</v>
      </c>
      <c r="AG34" s="13" t="s">
        <v>9577</v>
      </c>
      <c r="AH34" s="14" t="str">
        <f t="shared" si="0"/>
        <v>33,0,0,0,0,0,0,0,0,0</v>
      </c>
      <c r="AI34" s="13" t="s">
        <v>6913</v>
      </c>
      <c r="AJ34" s="13" t="s">
        <v>7505</v>
      </c>
      <c r="AO34" s="13">
        <v>0</v>
      </c>
      <c r="AP34" s="13">
        <v>25</v>
      </c>
      <c r="AQ34" s="13">
        <v>0</v>
      </c>
      <c r="AR34" s="14" t="s">
        <v>8409</v>
      </c>
      <c r="AU34" s="14"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
      <c r="A35" s="13">
        <v>34</v>
      </c>
      <c r="C35" s="13" t="s">
        <v>331</v>
      </c>
      <c r="D35" s="13" t="s">
        <v>3856</v>
      </c>
      <c r="E35" s="13" t="s">
        <v>182</v>
      </c>
      <c r="F35" s="13" t="s">
        <v>183</v>
      </c>
      <c r="G35" s="13" t="s">
        <v>4429</v>
      </c>
      <c r="H35" s="13" t="s">
        <v>5417</v>
      </c>
      <c r="I35" s="13" t="s">
        <v>1311</v>
      </c>
      <c r="J35" s="13">
        <v>223</v>
      </c>
      <c r="K35" s="13" t="s">
        <v>2029</v>
      </c>
      <c r="L35" s="13">
        <v>45</v>
      </c>
      <c r="M35" s="13">
        <v>70</v>
      </c>
      <c r="N35" s="13" t="s">
        <v>5510</v>
      </c>
      <c r="O35" s="13" t="s">
        <v>3788</v>
      </c>
      <c r="P35" s="13" t="s">
        <v>5796</v>
      </c>
      <c r="R35" s="13" t="s">
        <v>6912</v>
      </c>
      <c r="S35" s="13">
        <v>5355</v>
      </c>
      <c r="T35" s="13">
        <v>1.4</v>
      </c>
      <c r="U35" s="13">
        <v>62</v>
      </c>
      <c r="V35" s="13" t="s">
        <v>8726</v>
      </c>
      <c r="W35" s="13" t="s">
        <v>7357</v>
      </c>
      <c r="X35" s="13" t="s">
        <v>8795</v>
      </c>
      <c r="Y35" s="13" t="s">
        <v>9577</v>
      </c>
      <c r="Z35" s="13" t="s">
        <v>9577</v>
      </c>
      <c r="AA35" s="13" t="s">
        <v>9577</v>
      </c>
      <c r="AB35" s="13" t="s">
        <v>9577</v>
      </c>
      <c r="AC35" s="13" t="s">
        <v>9577</v>
      </c>
      <c r="AD35" s="13" t="s">
        <v>9577</v>
      </c>
      <c r="AE35" s="13" t="s">
        <v>9577</v>
      </c>
      <c r="AF35" s="13" t="s">
        <v>9577</v>
      </c>
      <c r="AG35" s="13" t="s">
        <v>9577</v>
      </c>
      <c r="AH35" s="14" t="str">
        <f t="shared" si="0"/>
        <v>34,0,0,0,0,0,0,0,0,0</v>
      </c>
      <c r="AI35" s="13" t="s">
        <v>6914</v>
      </c>
      <c r="AJ35" s="13" t="s">
        <v>7506</v>
      </c>
      <c r="AO35" s="13">
        <v>0</v>
      </c>
      <c r="AP35" s="13">
        <v>25</v>
      </c>
      <c r="AQ35" s="13">
        <v>0</v>
      </c>
      <c r="AU35" s="14"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
      <c r="A36" s="13">
        <v>35</v>
      </c>
      <c r="C36" s="13" t="s">
        <v>332</v>
      </c>
      <c r="D36" s="13" t="s">
        <v>3857</v>
      </c>
      <c r="E36" s="13" t="s">
        <v>191</v>
      </c>
      <c r="G36" s="13" t="s">
        <v>4430</v>
      </c>
      <c r="H36" s="13" t="s">
        <v>5418</v>
      </c>
      <c r="I36" s="13" t="s">
        <v>5419</v>
      </c>
      <c r="J36" s="13">
        <v>113</v>
      </c>
      <c r="K36" s="13" t="s">
        <v>2031</v>
      </c>
      <c r="L36" s="13">
        <v>150</v>
      </c>
      <c r="M36" s="13">
        <v>140</v>
      </c>
      <c r="N36" s="13" t="s">
        <v>5511</v>
      </c>
      <c r="O36" s="13" t="s">
        <v>3805</v>
      </c>
      <c r="P36" s="13" t="s">
        <v>5797</v>
      </c>
      <c r="R36" s="13" t="s">
        <v>52</v>
      </c>
      <c r="S36" s="13">
        <v>2805</v>
      </c>
      <c r="T36" s="13">
        <v>0.6</v>
      </c>
      <c r="U36" s="13">
        <v>7.5</v>
      </c>
      <c r="V36" s="13" t="s">
        <v>8725</v>
      </c>
      <c r="W36" s="13" t="s">
        <v>8731</v>
      </c>
      <c r="X36" s="13" t="s">
        <v>8796</v>
      </c>
      <c r="Y36" s="13" t="s">
        <v>9577</v>
      </c>
      <c r="Z36" s="13" t="s">
        <v>9577</v>
      </c>
      <c r="AA36" s="13" t="s">
        <v>9577</v>
      </c>
      <c r="AB36" s="13" t="s">
        <v>9577</v>
      </c>
      <c r="AC36" s="13" t="s">
        <v>9577</v>
      </c>
      <c r="AD36" s="13" t="s">
        <v>9577</v>
      </c>
      <c r="AE36" s="13" t="s">
        <v>9577</v>
      </c>
      <c r="AF36" s="13" t="s">
        <v>9577</v>
      </c>
      <c r="AG36" s="13" t="s">
        <v>9577</v>
      </c>
      <c r="AH36" s="14" t="str">
        <f t="shared" si="0"/>
        <v>35,0,0,0,0,0,0,0,0,0</v>
      </c>
      <c r="AI36" s="13" t="s">
        <v>52</v>
      </c>
      <c r="AJ36" s="13" t="s">
        <v>8309</v>
      </c>
      <c r="AL36" s="13" t="s">
        <v>8104</v>
      </c>
      <c r="AM36" s="13" t="s">
        <v>3684</v>
      </c>
      <c r="AN36" s="13" t="s">
        <v>8026</v>
      </c>
      <c r="AO36" s="13">
        <v>0</v>
      </c>
      <c r="AP36" s="13">
        <v>25</v>
      </c>
      <c r="AQ36" s="13">
        <v>0</v>
      </c>
      <c r="AR36" s="14" t="s">
        <v>8410</v>
      </c>
      <c r="AU36" s="14"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
      <c r="A37" s="13">
        <v>36</v>
      </c>
      <c r="C37" s="13" t="s">
        <v>333</v>
      </c>
      <c r="D37" s="13" t="s">
        <v>3858</v>
      </c>
      <c r="E37" s="13" t="s">
        <v>191</v>
      </c>
      <c r="G37" s="13" t="s">
        <v>4431</v>
      </c>
      <c r="H37" s="13" t="s">
        <v>5418</v>
      </c>
      <c r="I37" s="13" t="s">
        <v>5419</v>
      </c>
      <c r="J37" s="13">
        <v>213</v>
      </c>
      <c r="K37" s="13" t="s">
        <v>2032</v>
      </c>
      <c r="L37" s="13">
        <v>25</v>
      </c>
      <c r="M37" s="13">
        <v>140</v>
      </c>
      <c r="N37" s="13" t="s">
        <v>5511</v>
      </c>
      <c r="O37" s="13" t="s">
        <v>3775</v>
      </c>
      <c r="P37" s="13" t="s">
        <v>5798</v>
      </c>
      <c r="R37" s="13" t="s">
        <v>52</v>
      </c>
      <c r="S37" s="13">
        <v>2805</v>
      </c>
      <c r="T37" s="13">
        <v>1.3</v>
      </c>
      <c r="U37" s="13">
        <v>40</v>
      </c>
      <c r="V37" s="13" t="s">
        <v>8725</v>
      </c>
      <c r="W37" s="13" t="s">
        <v>8731</v>
      </c>
      <c r="X37" s="13" t="s">
        <v>8797</v>
      </c>
      <c r="Y37" s="13" t="s">
        <v>9577</v>
      </c>
      <c r="Z37" s="13" t="s">
        <v>9577</v>
      </c>
      <c r="AA37" s="13" t="s">
        <v>9577</v>
      </c>
      <c r="AB37" s="13" t="s">
        <v>9577</v>
      </c>
      <c r="AC37" s="13" t="s">
        <v>9577</v>
      </c>
      <c r="AD37" s="13" t="s">
        <v>9577</v>
      </c>
      <c r="AE37" s="13" t="s">
        <v>9577</v>
      </c>
      <c r="AF37" s="13" t="s">
        <v>9577</v>
      </c>
      <c r="AG37" s="13" t="s">
        <v>9577</v>
      </c>
      <c r="AH37" s="14" t="str">
        <f t="shared" si="0"/>
        <v>36,0,0,0,0,0,0,0,0,0</v>
      </c>
      <c r="AI37" s="13" t="s">
        <v>52</v>
      </c>
      <c r="AJ37" s="13" t="s">
        <v>8310</v>
      </c>
      <c r="AL37" s="13" t="s">
        <v>8104</v>
      </c>
      <c r="AM37" s="13" t="s">
        <v>3684</v>
      </c>
      <c r="AN37" s="13" t="s">
        <v>8026</v>
      </c>
      <c r="AO37" s="13">
        <v>0</v>
      </c>
      <c r="AP37" s="13">
        <v>25</v>
      </c>
      <c r="AQ37" s="13">
        <v>0</v>
      </c>
      <c r="AU37" s="14"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
      <c r="A38" s="13">
        <v>37</v>
      </c>
      <c r="C38" s="13" t="s">
        <v>334</v>
      </c>
      <c r="D38" s="13" t="s">
        <v>3859</v>
      </c>
      <c r="E38" s="13" t="s">
        <v>177</v>
      </c>
      <c r="G38" s="13" t="s">
        <v>4432</v>
      </c>
      <c r="H38" s="13" t="s">
        <v>5418</v>
      </c>
      <c r="I38" s="13" t="s">
        <v>5414</v>
      </c>
      <c r="J38" s="13">
        <v>60</v>
      </c>
      <c r="K38" s="13" t="s">
        <v>2045</v>
      </c>
      <c r="L38" s="13">
        <v>190</v>
      </c>
      <c r="M38" s="13">
        <v>70</v>
      </c>
      <c r="N38" s="13" t="s">
        <v>3693</v>
      </c>
      <c r="O38" s="13" t="s">
        <v>5456</v>
      </c>
      <c r="P38" s="13" t="s">
        <v>6272</v>
      </c>
      <c r="Q38" s="13" t="s">
        <v>6273</v>
      </c>
      <c r="R38" s="13" t="s">
        <v>2023</v>
      </c>
      <c r="S38" s="13">
        <v>5355</v>
      </c>
      <c r="T38" s="13">
        <v>0.6</v>
      </c>
      <c r="U38" s="13">
        <v>9.9</v>
      </c>
      <c r="V38" s="13" t="s">
        <v>2057</v>
      </c>
      <c r="W38" s="13" t="s">
        <v>7357</v>
      </c>
      <c r="X38" s="13" t="s">
        <v>8798</v>
      </c>
      <c r="Y38" s="13" t="s">
        <v>9577</v>
      </c>
      <c r="Z38" s="13" t="s">
        <v>9577</v>
      </c>
      <c r="AA38" s="13" t="s">
        <v>9577</v>
      </c>
      <c r="AB38" s="13" t="s">
        <v>9577</v>
      </c>
      <c r="AC38" s="13" t="s">
        <v>9577</v>
      </c>
      <c r="AD38" s="13" t="s">
        <v>9577</v>
      </c>
      <c r="AE38" s="13" t="s">
        <v>9577</v>
      </c>
      <c r="AF38" s="13" t="s">
        <v>9577</v>
      </c>
      <c r="AG38" s="13" t="s">
        <v>9577</v>
      </c>
      <c r="AH38" s="14" t="str">
        <f t="shared" si="0"/>
        <v>37,0,0,0,0,0,0,0,0,0</v>
      </c>
      <c r="AI38" s="13" t="s">
        <v>6915</v>
      </c>
      <c r="AJ38" s="13" t="s">
        <v>8311</v>
      </c>
      <c r="AL38" s="13" t="s">
        <v>8027</v>
      </c>
      <c r="AM38" s="13" t="s">
        <v>8027</v>
      </c>
      <c r="AN38" s="13" t="s">
        <v>8027</v>
      </c>
      <c r="AO38" s="13">
        <v>0</v>
      </c>
      <c r="AP38" s="13">
        <v>25</v>
      </c>
      <c r="AQ38" s="13">
        <v>0</v>
      </c>
      <c r="AR38" s="14" t="s">
        <v>8411</v>
      </c>
      <c r="AU38" s="14"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
      <c r="A39" s="13">
        <v>38</v>
      </c>
      <c r="C39" s="13" t="s">
        <v>336</v>
      </c>
      <c r="D39" s="13" t="s">
        <v>3860</v>
      </c>
      <c r="E39" s="13" t="s">
        <v>177</v>
      </c>
      <c r="G39" s="13" t="s">
        <v>4433</v>
      </c>
      <c r="H39" s="13" t="s">
        <v>5418</v>
      </c>
      <c r="I39" s="13" t="s">
        <v>5414</v>
      </c>
      <c r="J39" s="13">
        <v>177</v>
      </c>
      <c r="K39" s="13" t="s">
        <v>5420</v>
      </c>
      <c r="L39" s="13">
        <v>75</v>
      </c>
      <c r="M39" s="13">
        <v>70</v>
      </c>
      <c r="N39" s="13" t="s">
        <v>3693</v>
      </c>
      <c r="O39" s="13" t="s">
        <v>5456</v>
      </c>
      <c r="P39" s="13" t="s">
        <v>5799</v>
      </c>
      <c r="R39" s="13" t="s">
        <v>2023</v>
      </c>
      <c r="S39" s="13">
        <v>5355</v>
      </c>
      <c r="T39" s="13">
        <v>1.1000000000000001</v>
      </c>
      <c r="U39" s="13">
        <v>19.899999999999999</v>
      </c>
      <c r="V39" s="13" t="s">
        <v>8723</v>
      </c>
      <c r="W39" s="13" t="s">
        <v>7357</v>
      </c>
      <c r="X39" s="13" t="s">
        <v>8799</v>
      </c>
      <c r="Y39" s="13" t="s">
        <v>9577</v>
      </c>
      <c r="Z39" s="13" t="s">
        <v>9577</v>
      </c>
      <c r="AA39" s="13" t="s">
        <v>9577</v>
      </c>
      <c r="AB39" s="13" t="s">
        <v>9577</v>
      </c>
      <c r="AC39" s="13" t="s">
        <v>9577</v>
      </c>
      <c r="AD39" s="13" t="s">
        <v>9577</v>
      </c>
      <c r="AE39" s="13" t="s">
        <v>9577</v>
      </c>
      <c r="AF39" s="13" t="s">
        <v>9577</v>
      </c>
      <c r="AG39" s="13" t="s">
        <v>9577</v>
      </c>
      <c r="AH39" s="14" t="str">
        <f t="shared" si="0"/>
        <v>38,0,0,0,0,0,0,0,0,0</v>
      </c>
      <c r="AI39" s="13" t="s">
        <v>6915</v>
      </c>
      <c r="AJ39" s="13" t="s">
        <v>8312</v>
      </c>
      <c r="AL39" s="13" t="s">
        <v>8027</v>
      </c>
      <c r="AM39" s="13" t="s">
        <v>8027</v>
      </c>
      <c r="AN39" s="13" t="s">
        <v>8027</v>
      </c>
      <c r="AO39" s="13">
        <v>0</v>
      </c>
      <c r="AP39" s="13">
        <v>25</v>
      </c>
      <c r="AQ39" s="13">
        <v>0</v>
      </c>
      <c r="AU39" s="14"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
      <c r="A40" s="13">
        <v>39</v>
      </c>
      <c r="C40" s="13" t="s">
        <v>338</v>
      </c>
      <c r="D40" s="13" t="s">
        <v>3861</v>
      </c>
      <c r="E40" s="13" t="s">
        <v>176</v>
      </c>
      <c r="F40" s="13" t="s">
        <v>191</v>
      </c>
      <c r="G40" s="13" t="s">
        <v>4434</v>
      </c>
      <c r="H40" s="13" t="s">
        <v>5418</v>
      </c>
      <c r="I40" s="13" t="s">
        <v>5419</v>
      </c>
      <c r="J40" s="13">
        <v>95</v>
      </c>
      <c r="K40" s="13" t="s">
        <v>2031</v>
      </c>
      <c r="L40" s="13">
        <v>170</v>
      </c>
      <c r="M40" s="13">
        <v>70</v>
      </c>
      <c r="N40" s="13" t="s">
        <v>3809</v>
      </c>
      <c r="O40" s="13" t="s">
        <v>3805</v>
      </c>
      <c r="P40" s="13" t="s">
        <v>5800</v>
      </c>
      <c r="R40" s="13" t="s">
        <v>52</v>
      </c>
      <c r="S40" s="13">
        <v>2805</v>
      </c>
      <c r="T40" s="13">
        <v>0.5</v>
      </c>
      <c r="U40" s="13">
        <v>5.5</v>
      </c>
      <c r="V40" s="13" t="s">
        <v>8725</v>
      </c>
      <c r="W40" s="13" t="s">
        <v>7357</v>
      </c>
      <c r="X40" s="13" t="s">
        <v>8800</v>
      </c>
      <c r="Y40" s="13" t="s">
        <v>9577</v>
      </c>
      <c r="Z40" s="13" t="s">
        <v>9577</v>
      </c>
      <c r="AA40" s="13" t="s">
        <v>9577</v>
      </c>
      <c r="AB40" s="13" t="s">
        <v>9577</v>
      </c>
      <c r="AC40" s="13" t="s">
        <v>9577</v>
      </c>
      <c r="AD40" s="13" t="s">
        <v>9577</v>
      </c>
      <c r="AE40" s="13" t="s">
        <v>9577</v>
      </c>
      <c r="AF40" s="13" t="s">
        <v>9577</v>
      </c>
      <c r="AG40" s="13" t="s">
        <v>9577</v>
      </c>
      <c r="AH40" s="14" t="str">
        <f t="shared" si="0"/>
        <v>39,0,0,0,0,0,0,0,0,0</v>
      </c>
      <c r="AI40" s="13" t="s">
        <v>6916</v>
      </c>
      <c r="AJ40" s="13" t="s">
        <v>7507</v>
      </c>
      <c r="AO40" s="13">
        <v>0</v>
      </c>
      <c r="AP40" s="13">
        <v>25</v>
      </c>
      <c r="AQ40" s="13">
        <v>0</v>
      </c>
      <c r="AR40" s="14" t="s">
        <v>8412</v>
      </c>
      <c r="AU40" s="14"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
      <c r="A41" s="13">
        <v>40</v>
      </c>
      <c r="C41" s="13" t="s">
        <v>339</v>
      </c>
      <c r="D41" s="13" t="s">
        <v>3862</v>
      </c>
      <c r="E41" s="13" t="s">
        <v>176</v>
      </c>
      <c r="F41" s="13" t="s">
        <v>191</v>
      </c>
      <c r="G41" s="13" t="s">
        <v>4435</v>
      </c>
      <c r="H41" s="13" t="s">
        <v>5418</v>
      </c>
      <c r="I41" s="13" t="s">
        <v>5419</v>
      </c>
      <c r="J41" s="13">
        <v>191</v>
      </c>
      <c r="K41" s="13" t="s">
        <v>2032</v>
      </c>
      <c r="L41" s="13">
        <v>50</v>
      </c>
      <c r="M41" s="13">
        <v>70</v>
      </c>
      <c r="N41" s="13" t="s">
        <v>3809</v>
      </c>
      <c r="O41" s="13" t="s">
        <v>3754</v>
      </c>
      <c r="P41" s="13" t="s">
        <v>5801</v>
      </c>
      <c r="R41" s="13" t="s">
        <v>52</v>
      </c>
      <c r="S41" s="13">
        <v>2805</v>
      </c>
      <c r="T41" s="13">
        <v>1</v>
      </c>
      <c r="U41" s="13">
        <v>12</v>
      </c>
      <c r="V41" s="13" t="s">
        <v>8725</v>
      </c>
      <c r="W41" s="13" t="s">
        <v>7357</v>
      </c>
      <c r="X41" s="13" t="s">
        <v>8801</v>
      </c>
      <c r="Y41" s="13" t="s">
        <v>9577</v>
      </c>
      <c r="Z41" s="13" t="s">
        <v>9577</v>
      </c>
      <c r="AA41" s="13" t="s">
        <v>9577</v>
      </c>
      <c r="AB41" s="13" t="s">
        <v>9577</v>
      </c>
      <c r="AC41" s="13" t="s">
        <v>9577</v>
      </c>
      <c r="AD41" s="13" t="s">
        <v>9577</v>
      </c>
      <c r="AE41" s="13" t="s">
        <v>9577</v>
      </c>
      <c r="AF41" s="13" t="s">
        <v>9577</v>
      </c>
      <c r="AG41" s="13" t="s">
        <v>9577</v>
      </c>
      <c r="AH41" s="14" t="str">
        <f t="shared" si="0"/>
        <v>40,0,0,0,0,0,0,0,0,0</v>
      </c>
      <c r="AI41" s="13" t="s">
        <v>6916</v>
      </c>
      <c r="AJ41" s="13" t="s">
        <v>7508</v>
      </c>
      <c r="AO41" s="13">
        <v>0</v>
      </c>
      <c r="AP41" s="13">
        <v>25</v>
      </c>
      <c r="AQ41" s="13">
        <v>0</v>
      </c>
      <c r="AU41" s="14"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
      <c r="A42" s="13">
        <v>41</v>
      </c>
      <c r="C42" s="13" t="s">
        <v>340</v>
      </c>
      <c r="D42" s="13" t="s">
        <v>3863</v>
      </c>
      <c r="E42" s="13" t="s">
        <v>182</v>
      </c>
      <c r="F42" s="13" t="s">
        <v>184</v>
      </c>
      <c r="G42" s="13" t="s">
        <v>4436</v>
      </c>
      <c r="H42" s="13" t="s">
        <v>5413</v>
      </c>
      <c r="I42" s="13" t="s">
        <v>5414</v>
      </c>
      <c r="J42" s="13">
        <v>49</v>
      </c>
      <c r="K42" s="13" t="s">
        <v>2045</v>
      </c>
      <c r="L42" s="13">
        <v>255</v>
      </c>
      <c r="M42" s="13">
        <v>70</v>
      </c>
      <c r="N42" s="13" t="s">
        <v>3697</v>
      </c>
      <c r="O42" s="13" t="s">
        <v>3791</v>
      </c>
      <c r="P42" s="13" t="s">
        <v>6274</v>
      </c>
      <c r="Q42" s="13" t="s">
        <v>6275</v>
      </c>
      <c r="R42" s="13" t="s">
        <v>1344</v>
      </c>
      <c r="S42" s="13">
        <v>4080</v>
      </c>
      <c r="T42" s="13">
        <v>0.8</v>
      </c>
      <c r="U42" s="13">
        <v>7.5</v>
      </c>
      <c r="V42" s="13" t="s">
        <v>8726</v>
      </c>
      <c r="W42" s="13" t="s">
        <v>7205</v>
      </c>
      <c r="X42" s="13" t="s">
        <v>8802</v>
      </c>
      <c r="Y42" s="13" t="s">
        <v>9577</v>
      </c>
      <c r="Z42" s="13" t="s">
        <v>9577</v>
      </c>
      <c r="AA42" s="13" t="s">
        <v>9577</v>
      </c>
      <c r="AB42" s="13" t="s">
        <v>9577</v>
      </c>
      <c r="AC42" s="13" t="s">
        <v>9577</v>
      </c>
      <c r="AD42" s="13" t="s">
        <v>9577</v>
      </c>
      <c r="AE42" s="13" t="s">
        <v>9577</v>
      </c>
      <c r="AF42" s="13" t="s">
        <v>9577</v>
      </c>
      <c r="AG42" s="13" t="s">
        <v>9577</v>
      </c>
      <c r="AH42" s="14" t="str">
        <f t="shared" si="0"/>
        <v>41,0,0,0,0,0,0,0,0,0</v>
      </c>
      <c r="AI42" s="13" t="s">
        <v>6917</v>
      </c>
      <c r="AJ42" s="13" t="s">
        <v>7509</v>
      </c>
      <c r="AO42" s="13">
        <v>0</v>
      </c>
      <c r="AP42" s="13">
        <v>25</v>
      </c>
      <c r="AQ42" s="13">
        <v>15</v>
      </c>
      <c r="AR42" s="14" t="s">
        <v>8413</v>
      </c>
      <c r="AU42" s="14"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
      <c r="A43" s="13">
        <v>42</v>
      </c>
      <c r="C43" s="13" t="s">
        <v>341</v>
      </c>
      <c r="D43" s="13" t="s">
        <v>3864</v>
      </c>
      <c r="E43" s="13" t="s">
        <v>182</v>
      </c>
      <c r="F43" s="13" t="s">
        <v>184</v>
      </c>
      <c r="G43" s="13" t="s">
        <v>4437</v>
      </c>
      <c r="H43" s="13" t="s">
        <v>5413</v>
      </c>
      <c r="I43" s="13" t="s">
        <v>5414</v>
      </c>
      <c r="J43" s="13">
        <v>159</v>
      </c>
      <c r="K43" s="13" t="s">
        <v>2046</v>
      </c>
      <c r="L43" s="13">
        <v>90</v>
      </c>
      <c r="M43" s="13">
        <v>70</v>
      </c>
      <c r="N43" s="13" t="s">
        <v>3697</v>
      </c>
      <c r="O43" s="13" t="s">
        <v>3791</v>
      </c>
      <c r="P43" s="13" t="s">
        <v>5802</v>
      </c>
      <c r="R43" s="13" t="s">
        <v>1344</v>
      </c>
      <c r="S43" s="13">
        <v>4080</v>
      </c>
      <c r="T43" s="13">
        <v>1.6</v>
      </c>
      <c r="U43" s="13">
        <v>55</v>
      </c>
      <c r="V43" s="13" t="s">
        <v>8726</v>
      </c>
      <c r="W43" s="13" t="s">
        <v>7205</v>
      </c>
      <c r="X43" s="13" t="s">
        <v>8803</v>
      </c>
      <c r="Y43" s="13" t="s">
        <v>9577</v>
      </c>
      <c r="Z43" s="13" t="s">
        <v>9577</v>
      </c>
      <c r="AA43" s="13" t="s">
        <v>9577</v>
      </c>
      <c r="AB43" s="13" t="s">
        <v>9577</v>
      </c>
      <c r="AC43" s="13" t="s">
        <v>9577</v>
      </c>
      <c r="AD43" s="13" t="s">
        <v>9577</v>
      </c>
      <c r="AE43" s="13" t="s">
        <v>9577</v>
      </c>
      <c r="AF43" s="13" t="s">
        <v>9577</v>
      </c>
      <c r="AG43" s="13" t="s">
        <v>9577</v>
      </c>
      <c r="AH43" s="14" t="str">
        <f t="shared" si="0"/>
        <v>42,0,0,0,0,0,0,0,0,0</v>
      </c>
      <c r="AI43" s="13" t="s">
        <v>6917</v>
      </c>
      <c r="AJ43" s="13" t="s">
        <v>7510</v>
      </c>
      <c r="AO43" s="13">
        <v>0</v>
      </c>
      <c r="AP43" s="13">
        <v>25</v>
      </c>
      <c r="AQ43" s="13">
        <v>10</v>
      </c>
      <c r="AR43" s="14" t="s">
        <v>8414</v>
      </c>
      <c r="AU43" s="14"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
      <c r="A44" s="13">
        <v>43</v>
      </c>
      <c r="C44" s="13" t="s">
        <v>342</v>
      </c>
      <c r="D44" s="13" t="s">
        <v>3865</v>
      </c>
      <c r="E44" s="13" t="s">
        <v>180</v>
      </c>
      <c r="F44" s="13" t="s">
        <v>182</v>
      </c>
      <c r="G44" s="13" t="s">
        <v>4438</v>
      </c>
      <c r="H44" s="13" t="s">
        <v>5413</v>
      </c>
      <c r="I44" s="13" t="s">
        <v>1311</v>
      </c>
      <c r="J44" s="13">
        <v>64</v>
      </c>
      <c r="K44" s="13" t="s">
        <v>5407</v>
      </c>
      <c r="L44" s="13">
        <v>255</v>
      </c>
      <c r="M44" s="13">
        <v>70</v>
      </c>
      <c r="N44" s="13" t="s">
        <v>3790</v>
      </c>
      <c r="O44" s="13" t="s">
        <v>3744</v>
      </c>
      <c r="P44" s="13" t="s">
        <v>6276</v>
      </c>
      <c r="Q44" s="13" t="s">
        <v>6277</v>
      </c>
      <c r="R44" s="13" t="s">
        <v>240</v>
      </c>
      <c r="S44" s="13">
        <v>5355</v>
      </c>
      <c r="T44" s="13">
        <v>0.5</v>
      </c>
      <c r="U44" s="13">
        <v>5.4</v>
      </c>
      <c r="V44" s="13" t="s">
        <v>2056</v>
      </c>
      <c r="W44" s="13" t="s">
        <v>7357</v>
      </c>
      <c r="X44" s="13" t="s">
        <v>8804</v>
      </c>
      <c r="Y44" s="13" t="s">
        <v>9577</v>
      </c>
      <c r="Z44" s="13" t="s">
        <v>9577</v>
      </c>
      <c r="AA44" s="13" t="s">
        <v>9577</v>
      </c>
      <c r="AB44" s="13" t="s">
        <v>9577</v>
      </c>
      <c r="AC44" s="13" t="s">
        <v>9577</v>
      </c>
      <c r="AD44" s="13" t="s">
        <v>9577</v>
      </c>
      <c r="AE44" s="13" t="s">
        <v>9577</v>
      </c>
      <c r="AF44" s="13" t="s">
        <v>9577</v>
      </c>
      <c r="AG44" s="13" t="s">
        <v>9577</v>
      </c>
      <c r="AH44" s="14" t="str">
        <f t="shared" si="0"/>
        <v>43,0,0,0,0,0,0,0,0,0</v>
      </c>
      <c r="AI44" s="13" t="s">
        <v>6918</v>
      </c>
      <c r="AJ44" s="13" t="s">
        <v>7511</v>
      </c>
      <c r="AO44" s="13">
        <v>0</v>
      </c>
      <c r="AP44" s="13">
        <v>25</v>
      </c>
      <c r="AQ44" s="13">
        <v>0</v>
      </c>
      <c r="AR44" s="14" t="s">
        <v>8415</v>
      </c>
      <c r="AU44" s="14"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
      <c r="A45" s="13">
        <v>44</v>
      </c>
      <c r="C45" s="13" t="s">
        <v>343</v>
      </c>
      <c r="D45" s="13" t="s">
        <v>3866</v>
      </c>
      <c r="E45" s="13" t="s">
        <v>180</v>
      </c>
      <c r="F45" s="13" t="s">
        <v>182</v>
      </c>
      <c r="G45" s="13" t="s">
        <v>4439</v>
      </c>
      <c r="H45" s="13" t="s">
        <v>5413</v>
      </c>
      <c r="I45" s="13" t="s">
        <v>1311</v>
      </c>
      <c r="J45" s="13">
        <v>138</v>
      </c>
      <c r="K45" s="13" t="s">
        <v>5421</v>
      </c>
      <c r="L45" s="13">
        <v>120</v>
      </c>
      <c r="M45" s="13">
        <v>70</v>
      </c>
      <c r="N45" s="13" t="s">
        <v>3790</v>
      </c>
      <c r="O45" s="13" t="s">
        <v>5512</v>
      </c>
      <c r="P45" s="13" t="s">
        <v>5803</v>
      </c>
      <c r="R45" s="13" t="s">
        <v>240</v>
      </c>
      <c r="S45" s="13">
        <v>5355</v>
      </c>
      <c r="T45" s="13">
        <v>0.8</v>
      </c>
      <c r="U45" s="13">
        <v>8.6</v>
      </c>
      <c r="V45" s="13" t="s">
        <v>2056</v>
      </c>
      <c r="W45" s="13" t="s">
        <v>7357</v>
      </c>
      <c r="X45" s="13" t="s">
        <v>8805</v>
      </c>
      <c r="Y45" s="13" t="s">
        <v>9577</v>
      </c>
      <c r="Z45" s="13" t="s">
        <v>9577</v>
      </c>
      <c r="AA45" s="13" t="s">
        <v>9577</v>
      </c>
      <c r="AB45" s="13" t="s">
        <v>9577</v>
      </c>
      <c r="AC45" s="13" t="s">
        <v>9577</v>
      </c>
      <c r="AD45" s="13" t="s">
        <v>9577</v>
      </c>
      <c r="AE45" s="13" t="s">
        <v>9577</v>
      </c>
      <c r="AF45" s="13" t="s">
        <v>9577</v>
      </c>
      <c r="AG45" s="13" t="s">
        <v>9577</v>
      </c>
      <c r="AH45" s="14" t="str">
        <f t="shared" si="0"/>
        <v>44,0,0,0,0,0,0,0,0,0</v>
      </c>
      <c r="AI45" s="13" t="s">
        <v>6918</v>
      </c>
      <c r="AJ45" s="13" t="s">
        <v>7512</v>
      </c>
      <c r="AO45" s="13">
        <v>0</v>
      </c>
      <c r="AP45" s="13">
        <v>25</v>
      </c>
      <c r="AQ45" s="13">
        <v>0</v>
      </c>
      <c r="AR45" s="14" t="s">
        <v>8416</v>
      </c>
      <c r="AU45" s="14"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
      <c r="A46" s="13">
        <v>45</v>
      </c>
      <c r="C46" s="13" t="s">
        <v>344</v>
      </c>
      <c r="D46" s="13" t="s">
        <v>3867</v>
      </c>
      <c r="E46" s="13" t="s">
        <v>180</v>
      </c>
      <c r="F46" s="13" t="s">
        <v>182</v>
      </c>
      <c r="G46" s="13" t="s">
        <v>4440</v>
      </c>
      <c r="H46" s="13" t="s">
        <v>5413</v>
      </c>
      <c r="I46" s="13" t="s">
        <v>1311</v>
      </c>
      <c r="J46" s="13">
        <v>216</v>
      </c>
      <c r="K46" s="13" t="s">
        <v>5411</v>
      </c>
      <c r="L46" s="13">
        <v>45</v>
      </c>
      <c r="M46" s="13">
        <v>70</v>
      </c>
      <c r="N46" s="13" t="s">
        <v>3790</v>
      </c>
      <c r="O46" s="13" t="s">
        <v>3812</v>
      </c>
      <c r="P46" s="13" t="s">
        <v>5804</v>
      </c>
      <c r="R46" s="13" t="s">
        <v>240</v>
      </c>
      <c r="S46" s="13">
        <v>5355</v>
      </c>
      <c r="T46" s="13">
        <v>1.2</v>
      </c>
      <c r="U46" s="13">
        <v>18.600000000000001</v>
      </c>
      <c r="V46" s="13" t="s">
        <v>2055</v>
      </c>
      <c r="W46" s="13" t="s">
        <v>7357</v>
      </c>
      <c r="X46" s="13" t="s">
        <v>8806</v>
      </c>
      <c r="Y46" s="13" t="s">
        <v>9577</v>
      </c>
      <c r="Z46" s="13" t="s">
        <v>9577</v>
      </c>
      <c r="AA46" s="13" t="s">
        <v>9577</v>
      </c>
      <c r="AB46" s="13" t="s">
        <v>9577</v>
      </c>
      <c r="AC46" s="13" t="s">
        <v>9577</v>
      </c>
      <c r="AD46" s="13" t="s">
        <v>9577</v>
      </c>
      <c r="AE46" s="13" t="s">
        <v>9577</v>
      </c>
      <c r="AF46" s="13" t="s">
        <v>9577</v>
      </c>
      <c r="AG46" s="13" t="s">
        <v>9577</v>
      </c>
      <c r="AH46" s="14" t="str">
        <f t="shared" si="0"/>
        <v>45,0,0,0,0,0,0,0,0,0</v>
      </c>
      <c r="AI46" s="13" t="s">
        <v>6919</v>
      </c>
      <c r="AJ46" s="13" t="s">
        <v>7513</v>
      </c>
      <c r="AO46" s="13">
        <v>0</v>
      </c>
      <c r="AP46" s="13">
        <v>25</v>
      </c>
      <c r="AQ46" s="13">
        <v>0</v>
      </c>
      <c r="AU46" s="14"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
      <c r="A47" s="13">
        <v>46</v>
      </c>
      <c r="C47" s="13" t="s">
        <v>345</v>
      </c>
      <c r="D47" s="13" t="s">
        <v>3868</v>
      </c>
      <c r="E47" s="13" t="s">
        <v>169</v>
      </c>
      <c r="F47" s="13" t="s">
        <v>180</v>
      </c>
      <c r="G47" s="13" t="s">
        <v>4441</v>
      </c>
      <c r="H47" s="13" t="s">
        <v>5413</v>
      </c>
      <c r="I47" s="13" t="s">
        <v>5414</v>
      </c>
      <c r="J47" s="13">
        <v>57</v>
      </c>
      <c r="K47" s="13" t="s">
        <v>2027</v>
      </c>
      <c r="L47" s="13">
        <v>190</v>
      </c>
      <c r="M47" s="13">
        <v>70</v>
      </c>
      <c r="N47" s="13" t="s">
        <v>5513</v>
      </c>
      <c r="O47" s="13" t="s">
        <v>3694</v>
      </c>
      <c r="P47" s="13" t="s">
        <v>6278</v>
      </c>
      <c r="Q47" s="13" t="s">
        <v>6279</v>
      </c>
      <c r="R47" s="13" t="s">
        <v>6920</v>
      </c>
      <c r="S47" s="13">
        <v>5355</v>
      </c>
      <c r="T47" s="13">
        <v>0.3</v>
      </c>
      <c r="U47" s="13">
        <v>5.4</v>
      </c>
      <c r="V47" s="13" t="s">
        <v>2055</v>
      </c>
      <c r="W47" s="13" t="s">
        <v>7054</v>
      </c>
      <c r="X47" s="13" t="s">
        <v>8807</v>
      </c>
      <c r="Y47" s="13" t="s">
        <v>9577</v>
      </c>
      <c r="Z47" s="13" t="s">
        <v>9577</v>
      </c>
      <c r="AA47" s="13" t="s">
        <v>9577</v>
      </c>
      <c r="AB47" s="13" t="s">
        <v>9577</v>
      </c>
      <c r="AC47" s="13" t="s">
        <v>9577</v>
      </c>
      <c r="AD47" s="13" t="s">
        <v>9577</v>
      </c>
      <c r="AE47" s="13" t="s">
        <v>9577</v>
      </c>
      <c r="AF47" s="13" t="s">
        <v>9577</v>
      </c>
      <c r="AG47" s="13" t="s">
        <v>9577</v>
      </c>
      <c r="AH47" s="14" t="str">
        <f t="shared" si="0"/>
        <v>46,0,0,0,0,0,0,0,0,0</v>
      </c>
      <c r="AI47" s="13" t="s">
        <v>6921</v>
      </c>
      <c r="AJ47" s="13" t="s">
        <v>8313</v>
      </c>
      <c r="AL47" s="13" t="s">
        <v>8314</v>
      </c>
      <c r="AM47" s="13" t="s">
        <v>8055</v>
      </c>
      <c r="AN47" s="13" t="s">
        <v>8028</v>
      </c>
      <c r="AO47" s="13">
        <v>0</v>
      </c>
      <c r="AP47" s="13">
        <v>25</v>
      </c>
      <c r="AQ47" s="13">
        <v>0</v>
      </c>
      <c r="AR47" s="14" t="s">
        <v>8417</v>
      </c>
      <c r="AU47" s="14"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
      <c r="A48" s="13">
        <v>47</v>
      </c>
      <c r="C48" s="13" t="s">
        <v>346</v>
      </c>
      <c r="D48" s="13" t="s">
        <v>3869</v>
      </c>
      <c r="E48" s="13" t="s">
        <v>169</v>
      </c>
      <c r="F48" s="13" t="s">
        <v>180</v>
      </c>
      <c r="G48" s="13" t="s">
        <v>4442</v>
      </c>
      <c r="H48" s="13" t="s">
        <v>5413</v>
      </c>
      <c r="I48" s="13" t="s">
        <v>5414</v>
      </c>
      <c r="J48" s="13">
        <v>142</v>
      </c>
      <c r="K48" s="13" t="s">
        <v>5422</v>
      </c>
      <c r="L48" s="13">
        <v>75</v>
      </c>
      <c r="M48" s="13">
        <v>70</v>
      </c>
      <c r="N48" s="13" t="s">
        <v>5513</v>
      </c>
      <c r="O48" s="13" t="s">
        <v>3694</v>
      </c>
      <c r="P48" s="13" t="s">
        <v>5805</v>
      </c>
      <c r="R48" s="13" t="s">
        <v>6920</v>
      </c>
      <c r="S48" s="13">
        <v>5355</v>
      </c>
      <c r="T48" s="13">
        <v>1</v>
      </c>
      <c r="U48" s="13">
        <v>29.5</v>
      </c>
      <c r="V48" s="13" t="s">
        <v>2055</v>
      </c>
      <c r="W48" s="13" t="s">
        <v>7054</v>
      </c>
      <c r="X48" s="13" t="s">
        <v>8808</v>
      </c>
      <c r="Y48" s="13" t="s">
        <v>9577</v>
      </c>
      <c r="Z48" s="13" t="s">
        <v>9577</v>
      </c>
      <c r="AA48" s="13" t="s">
        <v>9577</v>
      </c>
      <c r="AB48" s="13" t="s">
        <v>9577</v>
      </c>
      <c r="AC48" s="13" t="s">
        <v>9577</v>
      </c>
      <c r="AD48" s="13" t="s">
        <v>9577</v>
      </c>
      <c r="AE48" s="13" t="s">
        <v>9577</v>
      </c>
      <c r="AF48" s="13" t="s">
        <v>9577</v>
      </c>
      <c r="AG48" s="13" t="s">
        <v>9577</v>
      </c>
      <c r="AH48" s="14" t="str">
        <f t="shared" si="0"/>
        <v>47,0,0,0,0,0,0,0,0,0</v>
      </c>
      <c r="AI48" s="13" t="s">
        <v>6921</v>
      </c>
      <c r="AJ48" s="13" t="s">
        <v>8315</v>
      </c>
      <c r="AL48" s="13" t="s">
        <v>8314</v>
      </c>
      <c r="AM48" s="13" t="s">
        <v>8055</v>
      </c>
      <c r="AN48" s="13" t="s">
        <v>8028</v>
      </c>
      <c r="AO48" s="13">
        <v>0</v>
      </c>
      <c r="AP48" s="13">
        <v>25</v>
      </c>
      <c r="AQ48" s="13">
        <v>0</v>
      </c>
      <c r="AU48" s="14"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
      <c r="A49" s="13">
        <v>48</v>
      </c>
      <c r="C49" s="13" t="s">
        <v>347</v>
      </c>
      <c r="D49" s="13" t="s">
        <v>3870</v>
      </c>
      <c r="E49" s="13" t="s">
        <v>169</v>
      </c>
      <c r="F49" s="13" t="s">
        <v>182</v>
      </c>
      <c r="G49" s="13" t="s">
        <v>4443</v>
      </c>
      <c r="H49" s="13" t="s">
        <v>5413</v>
      </c>
      <c r="I49" s="13" t="s">
        <v>5414</v>
      </c>
      <c r="J49" s="13">
        <v>61</v>
      </c>
      <c r="K49" s="13" t="s">
        <v>1313</v>
      </c>
      <c r="L49" s="13">
        <v>190</v>
      </c>
      <c r="M49" s="13">
        <v>70</v>
      </c>
      <c r="N49" s="13" t="s">
        <v>5514</v>
      </c>
      <c r="O49" s="13" t="s">
        <v>3744</v>
      </c>
      <c r="P49" s="13" t="s">
        <v>6280</v>
      </c>
      <c r="Q49" s="13" t="s">
        <v>6281</v>
      </c>
      <c r="R49" s="13" t="s">
        <v>1371</v>
      </c>
      <c r="S49" s="13">
        <v>5355</v>
      </c>
      <c r="T49" s="13">
        <v>1</v>
      </c>
      <c r="U49" s="13">
        <v>30</v>
      </c>
      <c r="V49" s="13" t="s">
        <v>8726</v>
      </c>
      <c r="W49" s="13" t="s">
        <v>7054</v>
      </c>
      <c r="X49" s="13" t="s">
        <v>8809</v>
      </c>
      <c r="Y49" s="13" t="s">
        <v>9577</v>
      </c>
      <c r="Z49" s="13" t="s">
        <v>9577</v>
      </c>
      <c r="AA49" s="13" t="s">
        <v>9577</v>
      </c>
      <c r="AB49" s="13" t="s">
        <v>9577</v>
      </c>
      <c r="AC49" s="13" t="s">
        <v>9577</v>
      </c>
      <c r="AD49" s="13" t="s">
        <v>9577</v>
      </c>
      <c r="AE49" s="13" t="s">
        <v>9577</v>
      </c>
      <c r="AF49" s="13" t="s">
        <v>9577</v>
      </c>
      <c r="AG49" s="13" t="s">
        <v>9577</v>
      </c>
      <c r="AH49" s="14" t="str">
        <f t="shared" si="0"/>
        <v>48,0,0,0,0,0,0,0,0,0</v>
      </c>
      <c r="AI49" s="13" t="s">
        <v>6922</v>
      </c>
      <c r="AJ49" s="13" t="s">
        <v>7514</v>
      </c>
      <c r="AO49" s="13">
        <v>0</v>
      </c>
      <c r="AP49" s="13">
        <v>25</v>
      </c>
      <c r="AQ49" s="13">
        <v>0</v>
      </c>
      <c r="AR49" s="14" t="s">
        <v>8418</v>
      </c>
      <c r="AU49" s="14"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
      <c r="A50" s="13">
        <v>49</v>
      </c>
      <c r="C50" s="13" t="s">
        <v>348</v>
      </c>
      <c r="D50" s="13" t="s">
        <v>3871</v>
      </c>
      <c r="E50" s="13" t="s">
        <v>169</v>
      </c>
      <c r="F50" s="13" t="s">
        <v>182</v>
      </c>
      <c r="G50" s="13" t="s">
        <v>4444</v>
      </c>
      <c r="H50" s="13" t="s">
        <v>5413</v>
      </c>
      <c r="I50" s="13" t="s">
        <v>5414</v>
      </c>
      <c r="J50" s="13">
        <v>158</v>
      </c>
      <c r="K50" s="13" t="s">
        <v>5410</v>
      </c>
      <c r="L50" s="13">
        <v>75</v>
      </c>
      <c r="M50" s="13">
        <v>70</v>
      </c>
      <c r="N50" s="13" t="s">
        <v>5515</v>
      </c>
      <c r="O50" s="13" t="s">
        <v>5516</v>
      </c>
      <c r="P50" s="13" t="s">
        <v>5806</v>
      </c>
      <c r="R50" s="13" t="s">
        <v>1371</v>
      </c>
      <c r="S50" s="13">
        <v>5355</v>
      </c>
      <c r="T50" s="13">
        <v>1.5</v>
      </c>
      <c r="U50" s="13">
        <v>12.5</v>
      </c>
      <c r="V50" s="13" t="s">
        <v>8726</v>
      </c>
      <c r="W50" s="13" t="s">
        <v>7054</v>
      </c>
      <c r="X50" s="13" t="s">
        <v>8810</v>
      </c>
      <c r="Y50" s="13" t="s">
        <v>9577</v>
      </c>
      <c r="Z50" s="13" t="s">
        <v>9577</v>
      </c>
      <c r="AA50" s="13" t="s">
        <v>9577</v>
      </c>
      <c r="AB50" s="13" t="s">
        <v>9577</v>
      </c>
      <c r="AC50" s="13" t="s">
        <v>9577</v>
      </c>
      <c r="AD50" s="13" t="s">
        <v>9577</v>
      </c>
      <c r="AE50" s="13" t="s">
        <v>9577</v>
      </c>
      <c r="AF50" s="13" t="s">
        <v>9577</v>
      </c>
      <c r="AG50" s="13" t="s">
        <v>9577</v>
      </c>
      <c r="AH50" s="14" t="str">
        <f t="shared" si="0"/>
        <v>49,0,0,0,0,0,0,0,0,0</v>
      </c>
      <c r="AI50" s="13" t="s">
        <v>6923</v>
      </c>
      <c r="AJ50" s="13" t="s">
        <v>8056</v>
      </c>
      <c r="AM50" s="13" t="s">
        <v>8057</v>
      </c>
      <c r="AO50" s="13">
        <v>0</v>
      </c>
      <c r="AP50" s="13">
        <v>25</v>
      </c>
      <c r="AQ50" s="13">
        <v>15</v>
      </c>
      <c r="AU50" s="14"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
      <c r="A51" s="13">
        <v>50</v>
      </c>
      <c r="C51" s="13" t="s">
        <v>349</v>
      </c>
      <c r="D51" s="13" t="s">
        <v>3872</v>
      </c>
      <c r="E51" s="13" t="s">
        <v>183</v>
      </c>
      <c r="G51" s="13" t="s">
        <v>4445</v>
      </c>
      <c r="H51" s="13" t="s">
        <v>5413</v>
      </c>
      <c r="I51" s="13" t="s">
        <v>5414</v>
      </c>
      <c r="J51" s="13">
        <v>53</v>
      </c>
      <c r="K51" s="13" t="s">
        <v>2045</v>
      </c>
      <c r="L51" s="13">
        <v>255</v>
      </c>
      <c r="M51" s="13">
        <v>70</v>
      </c>
      <c r="N51" s="13" t="s">
        <v>5517</v>
      </c>
      <c r="O51" s="13" t="s">
        <v>3786</v>
      </c>
      <c r="P51" s="13" t="s">
        <v>6282</v>
      </c>
      <c r="Q51" s="13" t="s">
        <v>6283</v>
      </c>
      <c r="R51" s="13" t="s">
        <v>2023</v>
      </c>
      <c r="S51" s="13">
        <v>5355</v>
      </c>
      <c r="T51" s="13">
        <v>0.2</v>
      </c>
      <c r="U51" s="13">
        <v>0.8</v>
      </c>
      <c r="V51" s="13" t="s">
        <v>2057</v>
      </c>
      <c r="W51" s="13" t="s">
        <v>7205</v>
      </c>
      <c r="X51" s="13" t="s">
        <v>8811</v>
      </c>
      <c r="Y51" s="13" t="s">
        <v>9577</v>
      </c>
      <c r="Z51" s="13" t="s">
        <v>9577</v>
      </c>
      <c r="AA51" s="13" t="s">
        <v>9577</v>
      </c>
      <c r="AB51" s="13" t="s">
        <v>9577</v>
      </c>
      <c r="AC51" s="13" t="s">
        <v>9577</v>
      </c>
      <c r="AD51" s="13" t="s">
        <v>9577</v>
      </c>
      <c r="AE51" s="13" t="s">
        <v>9577</v>
      </c>
      <c r="AF51" s="13" t="s">
        <v>9577</v>
      </c>
      <c r="AG51" s="13" t="s">
        <v>9577</v>
      </c>
      <c r="AH51" s="14" t="str">
        <f t="shared" si="0"/>
        <v>50,0,0,0,0,0,0,0,0,0</v>
      </c>
      <c r="AI51" s="13" t="s">
        <v>6924</v>
      </c>
      <c r="AJ51" s="13" t="s">
        <v>8058</v>
      </c>
      <c r="AM51" s="13" t="s">
        <v>8059</v>
      </c>
      <c r="AO51" s="13">
        <v>0</v>
      </c>
      <c r="AP51" s="13">
        <v>25</v>
      </c>
      <c r="AQ51" s="13">
        <v>0</v>
      </c>
      <c r="AR51" s="14" t="s">
        <v>8419</v>
      </c>
      <c r="AU51" s="14"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
      <c r="A52" s="13">
        <v>51</v>
      </c>
      <c r="C52" s="13" t="s">
        <v>351</v>
      </c>
      <c r="D52" s="13" t="s">
        <v>3873</v>
      </c>
      <c r="E52" s="13" t="s">
        <v>183</v>
      </c>
      <c r="G52" s="13" t="s">
        <v>4446</v>
      </c>
      <c r="H52" s="13" t="s">
        <v>5413</v>
      </c>
      <c r="I52" s="13" t="s">
        <v>5414</v>
      </c>
      <c r="J52" s="13">
        <v>142</v>
      </c>
      <c r="K52" s="13" t="s">
        <v>2046</v>
      </c>
      <c r="L52" s="13">
        <v>50</v>
      </c>
      <c r="M52" s="13">
        <v>70</v>
      </c>
      <c r="N52" s="13" t="s">
        <v>5517</v>
      </c>
      <c r="O52" s="13" t="s">
        <v>3786</v>
      </c>
      <c r="P52" s="13" t="s">
        <v>5807</v>
      </c>
      <c r="R52" s="13" t="s">
        <v>2023</v>
      </c>
      <c r="S52" s="13">
        <v>5355</v>
      </c>
      <c r="T52" s="13">
        <v>0.7</v>
      </c>
      <c r="U52" s="13">
        <v>33.299999999999997</v>
      </c>
      <c r="V52" s="13" t="s">
        <v>2057</v>
      </c>
      <c r="W52" s="13" t="s">
        <v>7205</v>
      </c>
      <c r="X52" s="13" t="s">
        <v>8812</v>
      </c>
      <c r="Y52" s="13" t="s">
        <v>9577</v>
      </c>
      <c r="Z52" s="13" t="s">
        <v>9577</v>
      </c>
      <c r="AA52" s="13" t="s">
        <v>9577</v>
      </c>
      <c r="AB52" s="13" t="s">
        <v>9577</v>
      </c>
      <c r="AC52" s="13" t="s">
        <v>9577</v>
      </c>
      <c r="AD52" s="13" t="s">
        <v>9577</v>
      </c>
      <c r="AE52" s="13" t="s">
        <v>9577</v>
      </c>
      <c r="AF52" s="13" t="s">
        <v>9577</v>
      </c>
      <c r="AG52" s="13" t="s">
        <v>9577</v>
      </c>
      <c r="AH52" s="14" t="str">
        <f t="shared" si="0"/>
        <v>51,0,0,0,0,0,0,0,0,0</v>
      </c>
      <c r="AI52" s="13" t="s">
        <v>6924</v>
      </c>
      <c r="AJ52" s="13" t="s">
        <v>8060</v>
      </c>
      <c r="AM52" s="13" t="s">
        <v>8059</v>
      </c>
      <c r="AO52" s="13">
        <v>0</v>
      </c>
      <c r="AP52" s="13">
        <v>25</v>
      </c>
      <c r="AQ52" s="13">
        <v>0</v>
      </c>
      <c r="AU52" s="14"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
      <c r="A53" s="13">
        <v>52</v>
      </c>
      <c r="C53" s="13" t="s">
        <v>353</v>
      </c>
      <c r="D53" s="13" t="s">
        <v>3874</v>
      </c>
      <c r="E53" s="13" t="s">
        <v>176</v>
      </c>
      <c r="G53" s="13" t="s">
        <v>4447</v>
      </c>
      <c r="H53" s="13" t="s">
        <v>5413</v>
      </c>
      <c r="I53" s="13" t="s">
        <v>5414</v>
      </c>
      <c r="J53" s="13">
        <v>58</v>
      </c>
      <c r="K53" s="13" t="s">
        <v>2045</v>
      </c>
      <c r="L53" s="13">
        <v>255</v>
      </c>
      <c r="M53" s="13">
        <v>70</v>
      </c>
      <c r="N53" s="13" t="s">
        <v>5518</v>
      </c>
      <c r="O53" s="13" t="s">
        <v>3799</v>
      </c>
      <c r="P53" s="13" t="s">
        <v>6284</v>
      </c>
      <c r="Q53" s="13" t="s">
        <v>6285</v>
      </c>
      <c r="R53" s="13" t="s">
        <v>2023</v>
      </c>
      <c r="S53" s="13">
        <v>5355</v>
      </c>
      <c r="T53" s="13">
        <v>0.4</v>
      </c>
      <c r="U53" s="13">
        <v>4.2</v>
      </c>
      <c r="V53" s="13" t="s">
        <v>8723</v>
      </c>
      <c r="W53" s="13" t="s">
        <v>8730</v>
      </c>
      <c r="X53" s="13" t="s">
        <v>8813</v>
      </c>
      <c r="Y53" s="13" t="s">
        <v>9577</v>
      </c>
      <c r="Z53" s="13" t="s">
        <v>9577</v>
      </c>
      <c r="AA53" s="13" t="s">
        <v>9577</v>
      </c>
      <c r="AB53" s="13" t="s">
        <v>9577</v>
      </c>
      <c r="AC53" s="13" t="s">
        <v>9577</v>
      </c>
      <c r="AD53" s="13" t="s">
        <v>9577</v>
      </c>
      <c r="AE53" s="13" t="s">
        <v>9577</v>
      </c>
      <c r="AF53" s="13" t="s">
        <v>9577</v>
      </c>
      <c r="AG53" s="13" t="s">
        <v>9577</v>
      </c>
      <c r="AH53" s="14" t="str">
        <f t="shared" si="0"/>
        <v>52,0,0,0,0,0,0,0,0,0</v>
      </c>
      <c r="AI53" s="13" t="s">
        <v>6925</v>
      </c>
      <c r="AJ53" s="13" t="s">
        <v>8061</v>
      </c>
      <c r="AM53" s="13" t="s">
        <v>8053</v>
      </c>
      <c r="AO53" s="13">
        <v>0</v>
      </c>
      <c r="AP53" s="13">
        <v>25</v>
      </c>
      <c r="AQ53" s="13">
        <v>0</v>
      </c>
      <c r="AR53" s="14" t="s">
        <v>8420</v>
      </c>
      <c r="AU53" s="14"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
      <c r="A54" s="13">
        <v>53</v>
      </c>
      <c r="C54" s="13" t="s">
        <v>355</v>
      </c>
      <c r="D54" s="13" t="s">
        <v>3875</v>
      </c>
      <c r="E54" s="13" t="s">
        <v>176</v>
      </c>
      <c r="F54" s="13" t="s">
        <v>192</v>
      </c>
      <c r="G54" s="13" t="s">
        <v>4448</v>
      </c>
      <c r="H54" s="13" t="s">
        <v>5413</v>
      </c>
      <c r="I54" s="13" t="s">
        <v>5414</v>
      </c>
      <c r="J54" s="13">
        <v>154</v>
      </c>
      <c r="K54" s="13" t="s">
        <v>2046</v>
      </c>
      <c r="L54" s="13">
        <v>90</v>
      </c>
      <c r="M54" s="13">
        <v>70</v>
      </c>
      <c r="N54" s="13" t="s">
        <v>5519</v>
      </c>
      <c r="O54" s="13" t="s">
        <v>3799</v>
      </c>
      <c r="P54" s="13" t="s">
        <v>5808</v>
      </c>
      <c r="R54" s="13" t="s">
        <v>2023</v>
      </c>
      <c r="S54" s="13">
        <v>5355</v>
      </c>
      <c r="T54" s="13">
        <v>1</v>
      </c>
      <c r="U54" s="13">
        <v>32</v>
      </c>
      <c r="V54" s="13" t="s">
        <v>8723</v>
      </c>
      <c r="W54" s="13" t="s">
        <v>8730</v>
      </c>
      <c r="X54" s="13" t="s">
        <v>8814</v>
      </c>
      <c r="Y54" s="13" t="s">
        <v>9577</v>
      </c>
      <c r="Z54" s="13" t="s">
        <v>9577</v>
      </c>
      <c r="AA54" s="13" t="s">
        <v>9577</v>
      </c>
      <c r="AB54" s="13" t="s">
        <v>9577</v>
      </c>
      <c r="AC54" s="13" t="s">
        <v>9577</v>
      </c>
      <c r="AD54" s="13" t="s">
        <v>9577</v>
      </c>
      <c r="AE54" s="13" t="s">
        <v>9577</v>
      </c>
      <c r="AF54" s="13" t="s">
        <v>9577</v>
      </c>
      <c r="AG54" s="13" t="s">
        <v>9577</v>
      </c>
      <c r="AH54" s="14" t="str">
        <f t="shared" si="0"/>
        <v>53,0,0,0,0,0,0,0,0,0</v>
      </c>
      <c r="AI54" s="13" t="s">
        <v>6926</v>
      </c>
      <c r="AJ54" s="13" t="s">
        <v>8062</v>
      </c>
      <c r="AM54" s="13" t="s">
        <v>8053</v>
      </c>
      <c r="AO54" s="13">
        <v>0</v>
      </c>
      <c r="AP54" s="13">
        <v>25</v>
      </c>
      <c r="AQ54" s="13">
        <v>0</v>
      </c>
      <c r="AU54" s="14"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
      <c r="A55" s="13">
        <v>54</v>
      </c>
      <c r="C55" s="13" t="s">
        <v>357</v>
      </c>
      <c r="D55" s="13" t="s">
        <v>3876</v>
      </c>
      <c r="E55" s="13" t="s">
        <v>178</v>
      </c>
      <c r="G55" s="13" t="s">
        <v>4449</v>
      </c>
      <c r="H55" s="13" t="s">
        <v>5413</v>
      </c>
      <c r="I55" s="13" t="s">
        <v>5414</v>
      </c>
      <c r="J55" s="13">
        <v>64</v>
      </c>
      <c r="K55" s="13" t="s">
        <v>5407</v>
      </c>
      <c r="L55" s="13">
        <v>190</v>
      </c>
      <c r="M55" s="13">
        <v>70</v>
      </c>
      <c r="N55" s="13" t="s">
        <v>5520</v>
      </c>
      <c r="O55" s="13" t="s">
        <v>3748</v>
      </c>
      <c r="P55" s="13" t="s">
        <v>6286</v>
      </c>
      <c r="Q55" s="13" t="s">
        <v>6287</v>
      </c>
      <c r="R55" s="13" t="s">
        <v>6927</v>
      </c>
      <c r="S55" s="13">
        <v>5355</v>
      </c>
      <c r="T55" s="13">
        <v>0.8</v>
      </c>
      <c r="U55" s="13">
        <v>19.600000000000001</v>
      </c>
      <c r="V55" s="13" t="s">
        <v>8723</v>
      </c>
      <c r="W55" s="13" t="s">
        <v>8728</v>
      </c>
      <c r="X55" s="13" t="s">
        <v>8815</v>
      </c>
      <c r="Y55" s="13" t="s">
        <v>9577</v>
      </c>
      <c r="Z55" s="13" t="s">
        <v>9577</v>
      </c>
      <c r="AA55" s="13" t="s">
        <v>9577</v>
      </c>
      <c r="AB55" s="13" t="s">
        <v>9577</v>
      </c>
      <c r="AC55" s="13" t="s">
        <v>9577</v>
      </c>
      <c r="AD55" s="13" t="s">
        <v>9577</v>
      </c>
      <c r="AE55" s="13" t="s">
        <v>9577</v>
      </c>
      <c r="AF55" s="13" t="s">
        <v>9577</v>
      </c>
      <c r="AG55" s="13" t="s">
        <v>9577</v>
      </c>
      <c r="AH55" s="14" t="str">
        <f t="shared" si="0"/>
        <v>54,0,0,0,0,0,0,0,0,0</v>
      </c>
      <c r="AI55" s="13" t="s">
        <v>6928</v>
      </c>
      <c r="AJ55" s="13" t="s">
        <v>7515</v>
      </c>
      <c r="AO55" s="13">
        <v>0</v>
      </c>
      <c r="AP55" s="13">
        <v>25</v>
      </c>
      <c r="AQ55" s="13">
        <v>0</v>
      </c>
      <c r="AR55" s="14" t="s">
        <v>8421</v>
      </c>
      <c r="AU55" s="14"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
      <c r="A56" s="13">
        <v>55</v>
      </c>
      <c r="C56" s="13" t="s">
        <v>358</v>
      </c>
      <c r="D56" s="13" t="s">
        <v>3877</v>
      </c>
      <c r="E56" s="13" t="s">
        <v>178</v>
      </c>
      <c r="G56" s="13" t="s">
        <v>4450</v>
      </c>
      <c r="H56" s="13" t="s">
        <v>5413</v>
      </c>
      <c r="I56" s="13" t="s">
        <v>5414</v>
      </c>
      <c r="J56" s="13">
        <v>175</v>
      </c>
      <c r="K56" s="13" t="s">
        <v>5421</v>
      </c>
      <c r="L56" s="13">
        <v>75</v>
      </c>
      <c r="M56" s="13">
        <v>70</v>
      </c>
      <c r="N56" s="13" t="s">
        <v>5520</v>
      </c>
      <c r="O56" s="13" t="s">
        <v>3748</v>
      </c>
      <c r="P56" s="13" t="s">
        <v>5809</v>
      </c>
      <c r="R56" s="13" t="s">
        <v>6927</v>
      </c>
      <c r="S56" s="13">
        <v>5355</v>
      </c>
      <c r="T56" s="13">
        <v>1.7</v>
      </c>
      <c r="U56" s="13">
        <v>76.599999999999994</v>
      </c>
      <c r="V56" s="13" t="s">
        <v>2056</v>
      </c>
      <c r="W56" s="13" t="s">
        <v>8728</v>
      </c>
      <c r="X56" s="13" t="s">
        <v>8816</v>
      </c>
      <c r="Y56" s="13" t="s">
        <v>9577</v>
      </c>
      <c r="Z56" s="13" t="s">
        <v>9577</v>
      </c>
      <c r="AA56" s="13" t="s">
        <v>9577</v>
      </c>
      <c r="AB56" s="13" t="s">
        <v>9577</v>
      </c>
      <c r="AC56" s="13" t="s">
        <v>9577</v>
      </c>
      <c r="AD56" s="13" t="s">
        <v>9577</v>
      </c>
      <c r="AE56" s="13" t="s">
        <v>9577</v>
      </c>
      <c r="AF56" s="13" t="s">
        <v>9577</v>
      </c>
      <c r="AG56" s="13" t="s">
        <v>9577</v>
      </c>
      <c r="AH56" s="14" t="str">
        <f t="shared" si="0"/>
        <v>55,0,0,0,0,0,0,0,0,0</v>
      </c>
      <c r="AI56" s="13" t="s">
        <v>6928</v>
      </c>
      <c r="AJ56" s="13" t="s">
        <v>7516</v>
      </c>
      <c r="AO56" s="13">
        <v>0</v>
      </c>
      <c r="AP56" s="13">
        <v>25</v>
      </c>
      <c r="AQ56" s="13">
        <v>0</v>
      </c>
      <c r="AU56" s="14"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
      <c r="A57" s="13">
        <v>56</v>
      </c>
      <c r="C57" s="13" t="s">
        <v>359</v>
      </c>
      <c r="D57" s="13" t="s">
        <v>3878</v>
      </c>
      <c r="E57" s="13" t="s">
        <v>181</v>
      </c>
      <c r="G57" s="13" t="s">
        <v>4451</v>
      </c>
      <c r="H57" s="13" t="s">
        <v>5413</v>
      </c>
      <c r="I57" s="13" t="s">
        <v>5414</v>
      </c>
      <c r="J57" s="13">
        <v>61</v>
      </c>
      <c r="K57" s="13" t="s">
        <v>2027</v>
      </c>
      <c r="L57" s="13">
        <v>190</v>
      </c>
      <c r="M57" s="13">
        <v>70</v>
      </c>
      <c r="N57" s="13" t="s">
        <v>5521</v>
      </c>
      <c r="O57" s="13" t="s">
        <v>5522</v>
      </c>
      <c r="P57" s="13" t="s">
        <v>6288</v>
      </c>
      <c r="Q57" s="13" t="s">
        <v>6289</v>
      </c>
      <c r="R57" s="13" t="s">
        <v>2023</v>
      </c>
      <c r="S57" s="13">
        <v>5355</v>
      </c>
      <c r="T57" s="13">
        <v>0.5</v>
      </c>
      <c r="U57" s="13">
        <v>28</v>
      </c>
      <c r="V57" s="13" t="s">
        <v>2057</v>
      </c>
      <c r="W57" s="13" t="s">
        <v>8731</v>
      </c>
      <c r="X57" s="13" t="s">
        <v>8817</v>
      </c>
      <c r="Y57" s="13" t="s">
        <v>9577</v>
      </c>
      <c r="Z57" s="13" t="s">
        <v>9577</v>
      </c>
      <c r="AA57" s="13" t="s">
        <v>9577</v>
      </c>
      <c r="AB57" s="13" t="s">
        <v>9577</v>
      </c>
      <c r="AC57" s="13" t="s">
        <v>9577</v>
      </c>
      <c r="AD57" s="13" t="s">
        <v>9577</v>
      </c>
      <c r="AE57" s="13" t="s">
        <v>9577</v>
      </c>
      <c r="AF57" s="13" t="s">
        <v>9577</v>
      </c>
      <c r="AG57" s="13" t="s">
        <v>9577</v>
      </c>
      <c r="AH57" s="14" t="str">
        <f t="shared" si="0"/>
        <v>56,0,0,0,0,0,0,0,0,0</v>
      </c>
      <c r="AI57" s="13" t="s">
        <v>6929</v>
      </c>
      <c r="AJ57" s="13" t="s">
        <v>8063</v>
      </c>
      <c r="AM57" s="13" t="s">
        <v>8064</v>
      </c>
      <c r="AO57" s="13">
        <v>0</v>
      </c>
      <c r="AP57" s="13">
        <v>25</v>
      </c>
      <c r="AQ57" s="13">
        <v>0</v>
      </c>
      <c r="AR57" s="14" t="s">
        <v>8422</v>
      </c>
      <c r="AU57" s="14"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
      <c r="A58" s="13">
        <v>57</v>
      </c>
      <c r="C58" s="13" t="s">
        <v>360</v>
      </c>
      <c r="D58" s="13" t="s">
        <v>3879</v>
      </c>
      <c r="E58" s="13" t="s">
        <v>181</v>
      </c>
      <c r="F58" s="13" t="s">
        <v>192</v>
      </c>
      <c r="G58" s="13" t="s">
        <v>4452</v>
      </c>
      <c r="H58" s="13" t="s">
        <v>5413</v>
      </c>
      <c r="I58" s="13" t="s">
        <v>5414</v>
      </c>
      <c r="J58" s="13">
        <v>159</v>
      </c>
      <c r="K58" s="13" t="s">
        <v>2028</v>
      </c>
      <c r="L58" s="13">
        <v>75</v>
      </c>
      <c r="M58" s="13">
        <v>70</v>
      </c>
      <c r="N58" s="13" t="s">
        <v>5521</v>
      </c>
      <c r="O58" s="13" t="s">
        <v>5522</v>
      </c>
      <c r="P58" s="13" t="s">
        <v>5810</v>
      </c>
      <c r="R58" s="13" t="s">
        <v>2023</v>
      </c>
      <c r="S58" s="13">
        <v>5355</v>
      </c>
      <c r="T58" s="13">
        <v>1</v>
      </c>
      <c r="U58" s="13">
        <v>32</v>
      </c>
      <c r="V58" s="13" t="s">
        <v>2057</v>
      </c>
      <c r="W58" s="13" t="s">
        <v>8731</v>
      </c>
      <c r="X58" s="13" t="s">
        <v>8818</v>
      </c>
      <c r="Y58" s="13" t="s">
        <v>9577</v>
      </c>
      <c r="Z58" s="13" t="s">
        <v>9577</v>
      </c>
      <c r="AA58" s="13" t="s">
        <v>9577</v>
      </c>
      <c r="AB58" s="13" t="s">
        <v>9577</v>
      </c>
      <c r="AC58" s="13" t="s">
        <v>9577</v>
      </c>
      <c r="AD58" s="13" t="s">
        <v>9577</v>
      </c>
      <c r="AE58" s="13" t="s">
        <v>9577</v>
      </c>
      <c r="AF58" s="13" t="s">
        <v>9577</v>
      </c>
      <c r="AG58" s="13" t="s">
        <v>9577</v>
      </c>
      <c r="AH58" s="14" t="str">
        <f t="shared" si="0"/>
        <v>57,0,0,0,0,0,0,0,0,0</v>
      </c>
      <c r="AI58" s="13" t="s">
        <v>6929</v>
      </c>
      <c r="AJ58" s="13" t="s">
        <v>8065</v>
      </c>
      <c r="AM58" s="13" t="s">
        <v>8064</v>
      </c>
      <c r="AO58" s="13">
        <v>0</v>
      </c>
      <c r="AP58" s="13">
        <v>25</v>
      </c>
      <c r="AQ58" s="13">
        <v>0</v>
      </c>
      <c r="AU58" s="14"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
      <c r="A59" s="13">
        <v>58</v>
      </c>
      <c r="C59" s="13" t="s">
        <v>361</v>
      </c>
      <c r="D59" s="13" t="s">
        <v>3880</v>
      </c>
      <c r="E59" s="13" t="s">
        <v>177</v>
      </c>
      <c r="G59" s="13" t="s">
        <v>4453</v>
      </c>
      <c r="H59" s="13" t="s">
        <v>5423</v>
      </c>
      <c r="I59" s="13" t="s">
        <v>5424</v>
      </c>
      <c r="J59" s="13">
        <v>70</v>
      </c>
      <c r="K59" s="13" t="s">
        <v>2027</v>
      </c>
      <c r="L59" s="13">
        <v>190</v>
      </c>
      <c r="M59" s="13">
        <v>70</v>
      </c>
      <c r="N59" s="13" t="s">
        <v>5523</v>
      </c>
      <c r="O59" s="13" t="s">
        <v>5467</v>
      </c>
      <c r="P59" s="13" t="s">
        <v>6290</v>
      </c>
      <c r="Q59" s="13" t="s">
        <v>6291</v>
      </c>
      <c r="R59" s="13" t="s">
        <v>2023</v>
      </c>
      <c r="S59" s="13">
        <v>5355</v>
      </c>
      <c r="T59" s="13">
        <v>0.7</v>
      </c>
      <c r="U59" s="13">
        <v>19</v>
      </c>
      <c r="V59" s="13" t="s">
        <v>2057</v>
      </c>
      <c r="W59" s="13" t="s">
        <v>7357</v>
      </c>
      <c r="X59" s="13" t="s">
        <v>8819</v>
      </c>
      <c r="Y59" s="13" t="s">
        <v>9577</v>
      </c>
      <c r="Z59" s="13" t="s">
        <v>9577</v>
      </c>
      <c r="AA59" s="13" t="s">
        <v>9577</v>
      </c>
      <c r="AB59" s="13" t="s">
        <v>9577</v>
      </c>
      <c r="AC59" s="13" t="s">
        <v>9577</v>
      </c>
      <c r="AD59" s="13" t="s">
        <v>9577</v>
      </c>
      <c r="AE59" s="13" t="s">
        <v>9577</v>
      </c>
      <c r="AF59" s="13" t="s">
        <v>9577</v>
      </c>
      <c r="AG59" s="13" t="s">
        <v>9577</v>
      </c>
      <c r="AH59" s="14" t="str">
        <f t="shared" si="0"/>
        <v>58,0,0,0,0,0,0,0,0,0</v>
      </c>
      <c r="AI59" s="13" t="s">
        <v>6930</v>
      </c>
      <c r="AJ59" s="13" t="s">
        <v>8316</v>
      </c>
      <c r="AL59" s="13" t="s">
        <v>8027</v>
      </c>
      <c r="AM59" s="13" t="s">
        <v>8027</v>
      </c>
      <c r="AN59" s="13" t="s">
        <v>8027</v>
      </c>
      <c r="AO59" s="13">
        <v>0</v>
      </c>
      <c r="AP59" s="13">
        <v>25</v>
      </c>
      <c r="AQ59" s="13">
        <v>0</v>
      </c>
      <c r="AR59" s="14" t="s">
        <v>8423</v>
      </c>
      <c r="AU59" s="14"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
      <c r="A60" s="13">
        <v>59</v>
      </c>
      <c r="C60" s="13" t="s">
        <v>362</v>
      </c>
      <c r="D60" s="13" t="s">
        <v>3881</v>
      </c>
      <c r="E60" s="13" t="s">
        <v>177</v>
      </c>
      <c r="F60" s="13" t="s">
        <v>192</v>
      </c>
      <c r="G60" s="13" t="s">
        <v>4454</v>
      </c>
      <c r="H60" s="13" t="s">
        <v>5423</v>
      </c>
      <c r="I60" s="13" t="s">
        <v>5424</v>
      </c>
      <c r="J60" s="13">
        <v>194</v>
      </c>
      <c r="K60" s="13" t="s">
        <v>2028</v>
      </c>
      <c r="L60" s="13">
        <v>75</v>
      </c>
      <c r="M60" s="13">
        <v>70</v>
      </c>
      <c r="N60" s="13" t="s">
        <v>5523</v>
      </c>
      <c r="O60" s="13" t="s">
        <v>5467</v>
      </c>
      <c r="P60" s="13" t="s">
        <v>5811</v>
      </c>
      <c r="R60" s="13" t="s">
        <v>2023</v>
      </c>
      <c r="S60" s="13">
        <v>5355</v>
      </c>
      <c r="T60" s="13">
        <v>1.9</v>
      </c>
      <c r="U60" s="13">
        <v>155</v>
      </c>
      <c r="V60" s="13" t="s">
        <v>2057</v>
      </c>
      <c r="W60" s="13" t="s">
        <v>7357</v>
      </c>
      <c r="X60" s="13" t="s">
        <v>8820</v>
      </c>
      <c r="Y60" s="13" t="s">
        <v>9577</v>
      </c>
      <c r="Z60" s="13" t="s">
        <v>9577</v>
      </c>
      <c r="AA60" s="13" t="s">
        <v>9577</v>
      </c>
      <c r="AB60" s="13" t="s">
        <v>9577</v>
      </c>
      <c r="AC60" s="13" t="s">
        <v>9577</v>
      </c>
      <c r="AD60" s="13" t="s">
        <v>9577</v>
      </c>
      <c r="AE60" s="13" t="s">
        <v>9577</v>
      </c>
      <c r="AF60" s="13" t="s">
        <v>9577</v>
      </c>
      <c r="AG60" s="13" t="s">
        <v>9577</v>
      </c>
      <c r="AH60" s="14" t="str">
        <f t="shared" si="0"/>
        <v>59,0,0,0,0,0,0,0,0,0</v>
      </c>
      <c r="AI60" s="13" t="s">
        <v>6931</v>
      </c>
      <c r="AJ60" s="13" t="s">
        <v>8317</v>
      </c>
      <c r="AL60" s="13" t="s">
        <v>8027</v>
      </c>
      <c r="AM60" s="13" t="s">
        <v>8027</v>
      </c>
      <c r="AN60" s="13" t="s">
        <v>8027</v>
      </c>
      <c r="AO60" s="13">
        <v>0</v>
      </c>
      <c r="AP60" s="13">
        <v>25</v>
      </c>
      <c r="AQ60" s="13">
        <v>0</v>
      </c>
      <c r="AU60" s="14"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
      <c r="A61" s="13">
        <v>60</v>
      </c>
      <c r="C61" s="13" t="s">
        <v>363</v>
      </c>
      <c r="D61" s="13" t="s">
        <v>3882</v>
      </c>
      <c r="E61" s="13" t="s">
        <v>178</v>
      </c>
      <c r="G61" s="13" t="s">
        <v>4455</v>
      </c>
      <c r="H61" s="13" t="s">
        <v>5413</v>
      </c>
      <c r="I61" s="13" t="s">
        <v>1311</v>
      </c>
      <c r="J61" s="13">
        <v>60</v>
      </c>
      <c r="K61" s="13" t="s">
        <v>2045</v>
      </c>
      <c r="L61" s="13">
        <v>255</v>
      </c>
      <c r="M61" s="13">
        <v>70</v>
      </c>
      <c r="N61" s="13" t="s">
        <v>5524</v>
      </c>
      <c r="O61" s="13" t="s">
        <v>3748</v>
      </c>
      <c r="P61" s="13" t="s">
        <v>6292</v>
      </c>
      <c r="Q61" s="13" t="s">
        <v>6293</v>
      </c>
      <c r="R61" s="13" t="s">
        <v>3679</v>
      </c>
      <c r="S61" s="13">
        <v>5355</v>
      </c>
      <c r="T61" s="13">
        <v>0.6</v>
      </c>
      <c r="U61" s="13">
        <v>12.4</v>
      </c>
      <c r="V61" s="13" t="s">
        <v>2056</v>
      </c>
      <c r="W61" s="13" t="s">
        <v>8728</v>
      </c>
      <c r="X61" s="13" t="s">
        <v>8821</v>
      </c>
      <c r="Y61" s="13" t="s">
        <v>9577</v>
      </c>
      <c r="Z61" s="13" t="s">
        <v>9577</v>
      </c>
      <c r="AA61" s="13" t="s">
        <v>9577</v>
      </c>
      <c r="AB61" s="13" t="s">
        <v>9577</v>
      </c>
      <c r="AC61" s="13" t="s">
        <v>9577</v>
      </c>
      <c r="AD61" s="13" t="s">
        <v>9577</v>
      </c>
      <c r="AE61" s="13" t="s">
        <v>9577</v>
      </c>
      <c r="AF61" s="13" t="s">
        <v>9577</v>
      </c>
      <c r="AG61" s="13" t="s">
        <v>9577</v>
      </c>
      <c r="AH61" s="14" t="str">
        <f t="shared" si="0"/>
        <v>60,0,0,0,0,0,0,0,0,0</v>
      </c>
      <c r="AI61" s="13" t="s">
        <v>6932</v>
      </c>
      <c r="AJ61" s="13" t="s">
        <v>7517</v>
      </c>
      <c r="AO61" s="13">
        <v>0</v>
      </c>
      <c r="AP61" s="13">
        <v>25</v>
      </c>
      <c r="AQ61" s="13">
        <v>0</v>
      </c>
      <c r="AR61" s="14" t="s">
        <v>8424</v>
      </c>
      <c r="AU61" s="14"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
      <c r="A62" s="13">
        <v>61</v>
      </c>
      <c r="C62" s="13" t="s">
        <v>364</v>
      </c>
      <c r="D62" s="13" t="s">
        <v>3883</v>
      </c>
      <c r="E62" s="13" t="s">
        <v>178</v>
      </c>
      <c r="G62" s="13" t="s">
        <v>4456</v>
      </c>
      <c r="H62" s="13" t="s">
        <v>5413</v>
      </c>
      <c r="I62" s="13" t="s">
        <v>1311</v>
      </c>
      <c r="J62" s="13">
        <v>135</v>
      </c>
      <c r="K62" s="13" t="s">
        <v>2046</v>
      </c>
      <c r="L62" s="13">
        <v>120</v>
      </c>
      <c r="M62" s="13">
        <v>70</v>
      </c>
      <c r="N62" s="13" t="s">
        <v>5524</v>
      </c>
      <c r="O62" s="13" t="s">
        <v>3748</v>
      </c>
      <c r="P62" s="13" t="s">
        <v>5812</v>
      </c>
      <c r="R62" s="13" t="s">
        <v>3679</v>
      </c>
      <c r="S62" s="13">
        <v>5355</v>
      </c>
      <c r="T62" s="13">
        <v>1</v>
      </c>
      <c r="U62" s="13">
        <v>20</v>
      </c>
      <c r="V62" s="13" t="s">
        <v>2056</v>
      </c>
      <c r="W62" s="13" t="s">
        <v>8728</v>
      </c>
      <c r="X62" s="13" t="s">
        <v>8822</v>
      </c>
      <c r="Y62" s="13" t="s">
        <v>9577</v>
      </c>
      <c r="Z62" s="13" t="s">
        <v>9577</v>
      </c>
      <c r="AA62" s="13" t="s">
        <v>9577</v>
      </c>
      <c r="AB62" s="13" t="s">
        <v>9577</v>
      </c>
      <c r="AC62" s="13" t="s">
        <v>9577</v>
      </c>
      <c r="AD62" s="13" t="s">
        <v>9577</v>
      </c>
      <c r="AE62" s="13" t="s">
        <v>9577</v>
      </c>
      <c r="AF62" s="13" t="s">
        <v>9577</v>
      </c>
      <c r="AG62" s="13" t="s">
        <v>9577</v>
      </c>
      <c r="AH62" s="14" t="str">
        <f t="shared" si="0"/>
        <v>61,0,0,0,0,0,0,0,0,0</v>
      </c>
      <c r="AI62" s="13" t="s">
        <v>6932</v>
      </c>
      <c r="AJ62" s="13" t="s">
        <v>8066</v>
      </c>
      <c r="AM62" s="13" t="s">
        <v>3696</v>
      </c>
      <c r="AO62" s="13">
        <v>0</v>
      </c>
      <c r="AP62" s="13">
        <v>25</v>
      </c>
      <c r="AQ62" s="13">
        <v>0</v>
      </c>
      <c r="AR62" s="14" t="s">
        <v>11071</v>
      </c>
      <c r="AU62" s="14"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
      <c r="A63" s="13">
        <v>62</v>
      </c>
      <c r="C63" s="13" t="s">
        <v>365</v>
      </c>
      <c r="D63" s="13" t="s">
        <v>3884</v>
      </c>
      <c r="E63" s="13" t="s">
        <v>178</v>
      </c>
      <c r="F63" s="13" t="s">
        <v>181</v>
      </c>
      <c r="G63" s="13" t="s">
        <v>4457</v>
      </c>
      <c r="H63" s="13" t="s">
        <v>5413</v>
      </c>
      <c r="I63" s="13" t="s">
        <v>1311</v>
      </c>
      <c r="J63" s="13">
        <v>225</v>
      </c>
      <c r="K63" s="13" t="s">
        <v>2044</v>
      </c>
      <c r="L63" s="13">
        <v>45</v>
      </c>
      <c r="M63" s="13">
        <v>70</v>
      </c>
      <c r="N63" s="13" t="s">
        <v>5524</v>
      </c>
      <c r="O63" s="13" t="s">
        <v>3748</v>
      </c>
      <c r="P63" s="13" t="s">
        <v>5813</v>
      </c>
      <c r="R63" s="13" t="s">
        <v>3679</v>
      </c>
      <c r="S63" s="13">
        <v>5355</v>
      </c>
      <c r="T63" s="13">
        <v>1.3</v>
      </c>
      <c r="U63" s="13">
        <v>54</v>
      </c>
      <c r="V63" s="13" t="s">
        <v>2056</v>
      </c>
      <c r="W63" s="13" t="s">
        <v>8728</v>
      </c>
      <c r="X63" s="13" t="s">
        <v>8823</v>
      </c>
      <c r="Y63" s="13" t="s">
        <v>9577</v>
      </c>
      <c r="Z63" s="13" t="s">
        <v>9577</v>
      </c>
      <c r="AA63" s="13" t="s">
        <v>9577</v>
      </c>
      <c r="AB63" s="13" t="s">
        <v>9577</v>
      </c>
      <c r="AC63" s="13" t="s">
        <v>9577</v>
      </c>
      <c r="AD63" s="13" t="s">
        <v>9577</v>
      </c>
      <c r="AE63" s="13" t="s">
        <v>9577</v>
      </c>
      <c r="AF63" s="13" t="s">
        <v>9577</v>
      </c>
      <c r="AG63" s="13" t="s">
        <v>9577</v>
      </c>
      <c r="AH63" s="14" t="str">
        <f t="shared" si="0"/>
        <v>62,0,0,0,0,0,0,0,0,0</v>
      </c>
      <c r="AI63" s="13" t="s">
        <v>6932</v>
      </c>
      <c r="AJ63" s="13" t="s">
        <v>8067</v>
      </c>
      <c r="AM63" s="13" t="s">
        <v>3696</v>
      </c>
      <c r="AO63" s="13">
        <v>0</v>
      </c>
      <c r="AP63" s="13">
        <v>25</v>
      </c>
      <c r="AQ63" s="13">
        <v>0</v>
      </c>
      <c r="AU63" s="14"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
      <c r="A64" s="13">
        <v>63</v>
      </c>
      <c r="C64" s="13" t="s">
        <v>366</v>
      </c>
      <c r="D64" s="13" t="s">
        <v>3885</v>
      </c>
      <c r="E64" s="13" t="s">
        <v>185</v>
      </c>
      <c r="G64" s="13" t="s">
        <v>4458</v>
      </c>
      <c r="H64" s="13" t="s">
        <v>5423</v>
      </c>
      <c r="I64" s="13" t="s">
        <v>1311</v>
      </c>
      <c r="J64" s="13">
        <v>62</v>
      </c>
      <c r="K64" s="13" t="s">
        <v>5407</v>
      </c>
      <c r="L64" s="13">
        <v>200</v>
      </c>
      <c r="M64" s="13">
        <v>70</v>
      </c>
      <c r="N64" s="13" t="s">
        <v>5525</v>
      </c>
      <c r="O64" s="13" t="s">
        <v>3685</v>
      </c>
      <c r="P64" s="13" t="s">
        <v>6294</v>
      </c>
      <c r="Q64" s="13" t="s">
        <v>6295</v>
      </c>
      <c r="R64" s="13" t="s">
        <v>3766</v>
      </c>
      <c r="S64" s="13">
        <v>5355</v>
      </c>
      <c r="T64" s="13">
        <v>0.9</v>
      </c>
      <c r="U64" s="13">
        <v>19.5</v>
      </c>
      <c r="V64" s="13" t="s">
        <v>2057</v>
      </c>
      <c r="W64" s="13" t="s">
        <v>8730</v>
      </c>
      <c r="X64" s="13" t="s">
        <v>8824</v>
      </c>
      <c r="Y64" s="13" t="s">
        <v>9577</v>
      </c>
      <c r="Z64" s="13" t="s">
        <v>9577</v>
      </c>
      <c r="AA64" s="13" t="s">
        <v>9577</v>
      </c>
      <c r="AB64" s="13" t="s">
        <v>9577</v>
      </c>
      <c r="AC64" s="13" t="s">
        <v>9577</v>
      </c>
      <c r="AD64" s="13" t="s">
        <v>9577</v>
      </c>
      <c r="AE64" s="13" t="s">
        <v>9577</v>
      </c>
      <c r="AF64" s="13" t="s">
        <v>9577</v>
      </c>
      <c r="AG64" s="13" t="s">
        <v>9577</v>
      </c>
      <c r="AH64" s="14" t="str">
        <f t="shared" si="0"/>
        <v>63,0,0,0,0,0,0,0,0,0</v>
      </c>
      <c r="AI64" s="13" t="s">
        <v>6933</v>
      </c>
      <c r="AJ64" s="13" t="s">
        <v>8068</v>
      </c>
      <c r="AM64" s="13" t="s">
        <v>8069</v>
      </c>
      <c r="AO64" s="13">
        <v>0</v>
      </c>
      <c r="AP64" s="13">
        <v>25</v>
      </c>
      <c r="AQ64" s="13" t="s">
        <v>9577</v>
      </c>
      <c r="AR64" s="14" t="s">
        <v>8425</v>
      </c>
      <c r="AU64" s="14"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
      <c r="A65" s="13">
        <v>64</v>
      </c>
      <c r="C65" s="13" t="s">
        <v>367</v>
      </c>
      <c r="D65" s="13" t="s">
        <v>3886</v>
      </c>
      <c r="E65" s="13" t="s">
        <v>185</v>
      </c>
      <c r="G65" s="13" t="s">
        <v>4459</v>
      </c>
      <c r="H65" s="13" t="s">
        <v>5423</v>
      </c>
      <c r="I65" s="13" t="s">
        <v>1311</v>
      </c>
      <c r="J65" s="13">
        <v>140</v>
      </c>
      <c r="K65" s="13" t="s">
        <v>5421</v>
      </c>
      <c r="L65" s="13">
        <v>100</v>
      </c>
      <c r="M65" s="13">
        <v>70</v>
      </c>
      <c r="N65" s="13" t="s">
        <v>5525</v>
      </c>
      <c r="O65" s="13" t="s">
        <v>3685</v>
      </c>
      <c r="P65" s="13" t="s">
        <v>5814</v>
      </c>
      <c r="R65" s="13" t="s">
        <v>3766</v>
      </c>
      <c r="S65" s="13">
        <v>5355</v>
      </c>
      <c r="T65" s="13">
        <v>1.3</v>
      </c>
      <c r="U65" s="13">
        <v>56.5</v>
      </c>
      <c r="V65" s="13" t="s">
        <v>2057</v>
      </c>
      <c r="W65" s="13" t="s">
        <v>8730</v>
      </c>
      <c r="X65" s="13" t="s">
        <v>8825</v>
      </c>
      <c r="Y65" s="13" t="s">
        <v>9577</v>
      </c>
      <c r="Z65" s="13" t="s">
        <v>9577</v>
      </c>
      <c r="AA65" s="13" t="s">
        <v>9577</v>
      </c>
      <c r="AB65" s="13" t="s">
        <v>9577</v>
      </c>
      <c r="AC65" s="13" t="s">
        <v>9577</v>
      </c>
      <c r="AD65" s="13" t="s">
        <v>9577</v>
      </c>
      <c r="AE65" s="13" t="s">
        <v>9577</v>
      </c>
      <c r="AF65" s="13" t="s">
        <v>9577</v>
      </c>
      <c r="AG65" s="13" t="s">
        <v>9577</v>
      </c>
      <c r="AH65" s="14" t="str">
        <f t="shared" si="0"/>
        <v>64,0,0,0,0,0,0,0,0,0</v>
      </c>
      <c r="AI65" s="13" t="s">
        <v>6933</v>
      </c>
      <c r="AJ65" s="13" t="s">
        <v>8070</v>
      </c>
      <c r="AM65" s="13" t="s">
        <v>8069</v>
      </c>
      <c r="AO65" s="13">
        <v>0</v>
      </c>
      <c r="AP65" s="13">
        <v>25</v>
      </c>
      <c r="AQ65" s="13">
        <v>0</v>
      </c>
      <c r="AR65" s="14" t="s">
        <v>11049</v>
      </c>
      <c r="AU65" s="14"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
      <c r="A66" s="13">
        <v>65</v>
      </c>
      <c r="C66" s="13" t="s">
        <v>368</v>
      </c>
      <c r="D66" s="13" t="s">
        <v>3887</v>
      </c>
      <c r="E66" s="13" t="s">
        <v>185</v>
      </c>
      <c r="G66" s="13" t="s">
        <v>4460</v>
      </c>
      <c r="H66" s="13" t="s">
        <v>5423</v>
      </c>
      <c r="I66" s="13" t="s">
        <v>1311</v>
      </c>
      <c r="J66" s="13">
        <v>221</v>
      </c>
      <c r="K66" s="13" t="s">
        <v>5411</v>
      </c>
      <c r="L66" s="13">
        <v>50</v>
      </c>
      <c r="M66" s="13">
        <v>70</v>
      </c>
      <c r="N66" s="13" t="s">
        <v>5525</v>
      </c>
      <c r="O66" s="13" t="s">
        <v>3685</v>
      </c>
      <c r="P66" s="13" t="s">
        <v>5815</v>
      </c>
      <c r="R66" s="13" t="s">
        <v>3766</v>
      </c>
      <c r="S66" s="13">
        <v>5355</v>
      </c>
      <c r="T66" s="13">
        <v>1.5</v>
      </c>
      <c r="U66" s="13">
        <v>48</v>
      </c>
      <c r="V66" s="13" t="s">
        <v>2057</v>
      </c>
      <c r="W66" s="13" t="s">
        <v>8730</v>
      </c>
      <c r="X66" s="13" t="s">
        <v>8826</v>
      </c>
      <c r="Y66" s="13" t="s">
        <v>9577</v>
      </c>
      <c r="Z66" s="13" t="s">
        <v>9577</v>
      </c>
      <c r="AA66" s="13" t="s">
        <v>9577</v>
      </c>
      <c r="AB66" s="13" t="s">
        <v>9577</v>
      </c>
      <c r="AC66" s="13" t="s">
        <v>9577</v>
      </c>
      <c r="AD66" s="13" t="s">
        <v>9577</v>
      </c>
      <c r="AE66" s="13" t="s">
        <v>9577</v>
      </c>
      <c r="AF66" s="13" t="s">
        <v>9577</v>
      </c>
      <c r="AG66" s="13" t="s">
        <v>9577</v>
      </c>
      <c r="AH66" s="14" t="str">
        <f t="shared" si="0"/>
        <v>65,0,0,0,0,0,0,0,0,0</v>
      </c>
      <c r="AI66" s="13" t="s">
        <v>6933</v>
      </c>
      <c r="AJ66" s="13" t="s">
        <v>8071</v>
      </c>
      <c r="AM66" s="13" t="s">
        <v>8069</v>
      </c>
      <c r="AO66" s="13">
        <v>0</v>
      </c>
      <c r="AP66" s="13">
        <v>25</v>
      </c>
      <c r="AQ66" s="13">
        <v>0</v>
      </c>
      <c r="AU66" s="14"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
      <c r="A67" s="13">
        <v>66</v>
      </c>
      <c r="C67" s="13" t="s">
        <v>370</v>
      </c>
      <c r="D67" s="13" t="s">
        <v>3888</v>
      </c>
      <c r="E67" s="13" t="s">
        <v>181</v>
      </c>
      <c r="G67" s="13" t="s">
        <v>4461</v>
      </c>
      <c r="H67" s="13" t="s">
        <v>5423</v>
      </c>
      <c r="I67" s="13" t="s">
        <v>1311</v>
      </c>
      <c r="J67" s="13">
        <v>61</v>
      </c>
      <c r="K67" s="13" t="s">
        <v>2027</v>
      </c>
      <c r="L67" s="13">
        <v>180</v>
      </c>
      <c r="M67" s="13">
        <v>70</v>
      </c>
      <c r="N67" s="13" t="s">
        <v>5526</v>
      </c>
      <c r="O67" s="13" t="s">
        <v>3755</v>
      </c>
      <c r="P67" s="13" t="s">
        <v>6296</v>
      </c>
      <c r="Q67" s="13" t="s">
        <v>6297</v>
      </c>
      <c r="R67" s="13" t="s">
        <v>3766</v>
      </c>
      <c r="S67" s="13">
        <v>5355</v>
      </c>
      <c r="T67" s="13">
        <v>0.8</v>
      </c>
      <c r="U67" s="13">
        <v>19.5</v>
      </c>
      <c r="V67" s="13" t="s">
        <v>8722</v>
      </c>
      <c r="W67" s="13" t="s">
        <v>8731</v>
      </c>
      <c r="X67" s="13" t="s">
        <v>8827</v>
      </c>
      <c r="Y67" s="13" t="s">
        <v>9577</v>
      </c>
      <c r="Z67" s="13" t="s">
        <v>9577</v>
      </c>
      <c r="AA67" s="13" t="s">
        <v>9577</v>
      </c>
      <c r="AB67" s="13" t="s">
        <v>9577</v>
      </c>
      <c r="AC67" s="13" t="s">
        <v>9577</v>
      </c>
      <c r="AD67" s="13" t="s">
        <v>9577</v>
      </c>
      <c r="AE67" s="13" t="s">
        <v>9577</v>
      </c>
      <c r="AF67" s="13" t="s">
        <v>9577</v>
      </c>
      <c r="AG67" s="13" t="s">
        <v>9577</v>
      </c>
      <c r="AH67" s="14" t="str">
        <f t="shared" ref="AH67:AH130" si="2">+X67&amp;","&amp;Y67&amp;","&amp;Z67&amp;","&amp;AA67&amp;","&amp;AB67&amp;","&amp;AC67&amp;","&amp;AD67&amp;","&amp;AE67&amp;","&amp;AF67&amp;","&amp;AG67</f>
        <v>66,0,0,0,0,0,0,0,0,0</v>
      </c>
      <c r="AI67" s="13" t="s">
        <v>1605</v>
      </c>
      <c r="AJ67" s="13" t="s">
        <v>7518</v>
      </c>
      <c r="AO67" s="13">
        <v>0</v>
      </c>
      <c r="AP67" s="13">
        <v>25</v>
      </c>
      <c r="AQ67" s="13">
        <v>0</v>
      </c>
      <c r="AR67" s="14" t="s">
        <v>8426</v>
      </c>
      <c r="AU67" s="14"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
      <c r="A68" s="13">
        <v>67</v>
      </c>
      <c r="C68" s="13" t="s">
        <v>371</v>
      </c>
      <c r="D68" s="13" t="s">
        <v>3889</v>
      </c>
      <c r="E68" s="13" t="s">
        <v>181</v>
      </c>
      <c r="G68" s="13" t="s">
        <v>4462</v>
      </c>
      <c r="H68" s="13" t="s">
        <v>5423</v>
      </c>
      <c r="I68" s="13" t="s">
        <v>1311</v>
      </c>
      <c r="J68" s="13">
        <v>142</v>
      </c>
      <c r="K68" s="13" t="s">
        <v>2028</v>
      </c>
      <c r="L68" s="13">
        <v>90</v>
      </c>
      <c r="M68" s="13">
        <v>70</v>
      </c>
      <c r="N68" s="13" t="s">
        <v>5526</v>
      </c>
      <c r="O68" s="13" t="s">
        <v>3755</v>
      </c>
      <c r="P68" s="13" t="s">
        <v>5816</v>
      </c>
      <c r="R68" s="13" t="s">
        <v>3766</v>
      </c>
      <c r="S68" s="13">
        <v>5355</v>
      </c>
      <c r="T68" s="13">
        <v>1.5</v>
      </c>
      <c r="U68" s="13">
        <v>70.5</v>
      </c>
      <c r="V68" s="13" t="s">
        <v>8722</v>
      </c>
      <c r="W68" s="13" t="s">
        <v>8731</v>
      </c>
      <c r="X68" s="13" t="s">
        <v>8828</v>
      </c>
      <c r="Y68" s="13" t="s">
        <v>9577</v>
      </c>
      <c r="Z68" s="13" t="s">
        <v>9577</v>
      </c>
      <c r="AA68" s="13" t="s">
        <v>9577</v>
      </c>
      <c r="AB68" s="13" t="s">
        <v>9577</v>
      </c>
      <c r="AC68" s="13" t="s">
        <v>9577</v>
      </c>
      <c r="AD68" s="13" t="s">
        <v>9577</v>
      </c>
      <c r="AE68" s="13" t="s">
        <v>9577</v>
      </c>
      <c r="AF68" s="13" t="s">
        <v>9577</v>
      </c>
      <c r="AG68" s="13" t="s">
        <v>9577</v>
      </c>
      <c r="AH68" s="14" t="str">
        <f t="shared" si="2"/>
        <v>67,0,0,0,0,0,0,0,0,0</v>
      </c>
      <c r="AI68" s="13" t="s">
        <v>1605</v>
      </c>
      <c r="AJ68" s="13" t="s">
        <v>7519</v>
      </c>
      <c r="AO68" s="13">
        <v>0</v>
      </c>
      <c r="AP68" s="13">
        <v>25</v>
      </c>
      <c r="AQ68" s="13">
        <v>0</v>
      </c>
      <c r="AR68" s="14" t="s">
        <v>11050</v>
      </c>
      <c r="AU68" s="14"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
      <c r="A69" s="13">
        <v>68</v>
      </c>
      <c r="C69" s="13" t="s">
        <v>372</v>
      </c>
      <c r="D69" s="13" t="s">
        <v>3890</v>
      </c>
      <c r="E69" s="13" t="s">
        <v>181</v>
      </c>
      <c r="G69" s="13" t="s">
        <v>4463</v>
      </c>
      <c r="H69" s="13" t="s">
        <v>5423</v>
      </c>
      <c r="I69" s="13" t="s">
        <v>1311</v>
      </c>
      <c r="J69" s="13">
        <v>227</v>
      </c>
      <c r="K69" s="13" t="s">
        <v>2029</v>
      </c>
      <c r="L69" s="13">
        <v>45</v>
      </c>
      <c r="M69" s="13">
        <v>70</v>
      </c>
      <c r="N69" s="13" t="s">
        <v>5526</v>
      </c>
      <c r="O69" s="13" t="s">
        <v>3755</v>
      </c>
      <c r="P69" s="13" t="s">
        <v>5817</v>
      </c>
      <c r="R69" s="13" t="s">
        <v>3766</v>
      </c>
      <c r="S69" s="13">
        <v>5355</v>
      </c>
      <c r="T69" s="13">
        <v>1.6</v>
      </c>
      <c r="U69" s="13">
        <v>130</v>
      </c>
      <c r="V69" s="13" t="s">
        <v>8722</v>
      </c>
      <c r="W69" s="13" t="s">
        <v>8731</v>
      </c>
      <c r="X69" s="13" t="s">
        <v>8829</v>
      </c>
      <c r="Y69" s="13" t="s">
        <v>9577</v>
      </c>
      <c r="Z69" s="13" t="s">
        <v>9577</v>
      </c>
      <c r="AA69" s="13" t="s">
        <v>9577</v>
      </c>
      <c r="AB69" s="13" t="s">
        <v>9577</v>
      </c>
      <c r="AC69" s="13" t="s">
        <v>9577</v>
      </c>
      <c r="AD69" s="13" t="s">
        <v>9577</v>
      </c>
      <c r="AE69" s="13" t="s">
        <v>9577</v>
      </c>
      <c r="AF69" s="13" t="s">
        <v>9577</v>
      </c>
      <c r="AG69" s="13" t="s">
        <v>9577</v>
      </c>
      <c r="AH69" s="14" t="str">
        <f t="shared" si="2"/>
        <v>68,0,0,0,0,0,0,0,0,0</v>
      </c>
      <c r="AI69" s="13" t="s">
        <v>1605</v>
      </c>
      <c r="AJ69" s="13" t="s">
        <v>7520</v>
      </c>
      <c r="AO69" s="13">
        <v>0</v>
      </c>
      <c r="AP69" s="13">
        <v>25</v>
      </c>
      <c r="AQ69" s="13">
        <v>0</v>
      </c>
      <c r="AU69" s="14"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
      <c r="A70" s="13">
        <v>69</v>
      </c>
      <c r="C70" s="13" t="s">
        <v>373</v>
      </c>
      <c r="D70" s="13" t="s">
        <v>3891</v>
      </c>
      <c r="E70" s="13" t="s">
        <v>180</v>
      </c>
      <c r="F70" s="13" t="s">
        <v>182</v>
      </c>
      <c r="G70" s="13" t="s">
        <v>4464</v>
      </c>
      <c r="H70" s="13" t="s">
        <v>5413</v>
      </c>
      <c r="I70" s="13" t="s">
        <v>1311</v>
      </c>
      <c r="J70" s="13">
        <v>60</v>
      </c>
      <c r="K70" s="13" t="s">
        <v>2027</v>
      </c>
      <c r="L70" s="13">
        <v>255</v>
      </c>
      <c r="M70" s="13">
        <v>70</v>
      </c>
      <c r="N70" s="13" t="s">
        <v>3790</v>
      </c>
      <c r="O70" s="13" t="s">
        <v>3749</v>
      </c>
      <c r="P70" s="13" t="s">
        <v>6298</v>
      </c>
      <c r="Q70" s="13" t="s">
        <v>6299</v>
      </c>
      <c r="R70" s="13" t="s">
        <v>240</v>
      </c>
      <c r="S70" s="13">
        <v>5355</v>
      </c>
      <c r="T70" s="13">
        <v>0.7</v>
      </c>
      <c r="U70" s="13">
        <v>4</v>
      </c>
      <c r="V70" s="13" t="s">
        <v>2054</v>
      </c>
      <c r="W70" s="13" t="s">
        <v>7054</v>
      </c>
      <c r="X70" s="13" t="s">
        <v>8830</v>
      </c>
      <c r="Y70" s="13" t="s">
        <v>9577</v>
      </c>
      <c r="Z70" s="13" t="s">
        <v>9577</v>
      </c>
      <c r="AA70" s="13" t="s">
        <v>9577</v>
      </c>
      <c r="AB70" s="13" t="s">
        <v>9577</v>
      </c>
      <c r="AC70" s="13" t="s">
        <v>9577</v>
      </c>
      <c r="AD70" s="13" t="s">
        <v>9577</v>
      </c>
      <c r="AE70" s="13" t="s">
        <v>9577</v>
      </c>
      <c r="AF70" s="13" t="s">
        <v>9577</v>
      </c>
      <c r="AG70" s="13" t="s">
        <v>9577</v>
      </c>
      <c r="AH70" s="14" t="str">
        <f t="shared" si="2"/>
        <v>69,0,0,0,0,0,0,0,0,0</v>
      </c>
      <c r="AI70" s="13" t="s">
        <v>6919</v>
      </c>
      <c r="AJ70" s="13" t="s">
        <v>7521</v>
      </c>
      <c r="AO70" s="13">
        <v>0</v>
      </c>
      <c r="AP70" s="13">
        <v>25</v>
      </c>
      <c r="AQ70" s="13">
        <v>0</v>
      </c>
      <c r="AR70" s="14" t="s">
        <v>8427</v>
      </c>
      <c r="AU70" s="14"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
      <c r="A71" s="13">
        <v>70</v>
      </c>
      <c r="C71" s="13" t="s">
        <v>374</v>
      </c>
      <c r="D71" s="13" t="s">
        <v>3892</v>
      </c>
      <c r="E71" s="13" t="s">
        <v>180</v>
      </c>
      <c r="F71" s="13" t="s">
        <v>182</v>
      </c>
      <c r="G71" s="13" t="s">
        <v>4465</v>
      </c>
      <c r="H71" s="13" t="s">
        <v>5413</v>
      </c>
      <c r="I71" s="13" t="s">
        <v>1311</v>
      </c>
      <c r="J71" s="13">
        <v>137</v>
      </c>
      <c r="K71" s="13" t="s">
        <v>2028</v>
      </c>
      <c r="L71" s="13">
        <v>120</v>
      </c>
      <c r="M71" s="13">
        <v>70</v>
      </c>
      <c r="N71" s="13" t="s">
        <v>3790</v>
      </c>
      <c r="O71" s="13" t="s">
        <v>3749</v>
      </c>
      <c r="P71" s="13" t="s">
        <v>5818</v>
      </c>
      <c r="R71" s="13" t="s">
        <v>240</v>
      </c>
      <c r="S71" s="13">
        <v>5355</v>
      </c>
      <c r="T71" s="13">
        <v>1</v>
      </c>
      <c r="U71" s="13">
        <v>6.4</v>
      </c>
      <c r="V71" s="13" t="s">
        <v>2054</v>
      </c>
      <c r="W71" s="13" t="s">
        <v>7054</v>
      </c>
      <c r="X71" s="13" t="s">
        <v>8831</v>
      </c>
      <c r="Y71" s="13" t="s">
        <v>9577</v>
      </c>
      <c r="Z71" s="13" t="s">
        <v>9577</v>
      </c>
      <c r="AA71" s="13" t="s">
        <v>9577</v>
      </c>
      <c r="AB71" s="13" t="s">
        <v>9577</v>
      </c>
      <c r="AC71" s="13" t="s">
        <v>9577</v>
      </c>
      <c r="AD71" s="13" t="s">
        <v>9577</v>
      </c>
      <c r="AE71" s="13" t="s">
        <v>9577</v>
      </c>
      <c r="AF71" s="13" t="s">
        <v>9577</v>
      </c>
      <c r="AG71" s="13" t="s">
        <v>9577</v>
      </c>
      <c r="AH71" s="14" t="str">
        <f t="shared" si="2"/>
        <v>70,0,0,0,0,0,0,0,0,0</v>
      </c>
      <c r="AI71" s="13" t="s">
        <v>6934</v>
      </c>
      <c r="AJ71" s="13" t="s">
        <v>7522</v>
      </c>
      <c r="AO71" s="13">
        <v>0</v>
      </c>
      <c r="AP71" s="13">
        <v>25</v>
      </c>
      <c r="AQ71" s="13">
        <v>0</v>
      </c>
      <c r="AR71" s="14" t="s">
        <v>8428</v>
      </c>
      <c r="AU71" s="14"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
      <c r="A72" s="13">
        <v>71</v>
      </c>
      <c r="C72" s="13" t="s">
        <v>375</v>
      </c>
      <c r="D72" s="13" t="s">
        <v>3893</v>
      </c>
      <c r="E72" s="13" t="s">
        <v>180</v>
      </c>
      <c r="F72" s="13" t="s">
        <v>182</v>
      </c>
      <c r="G72" s="13" t="s">
        <v>4466</v>
      </c>
      <c r="H72" s="13" t="s">
        <v>5413</v>
      </c>
      <c r="I72" s="13" t="s">
        <v>1311</v>
      </c>
      <c r="J72" s="13">
        <v>216</v>
      </c>
      <c r="K72" s="13" t="s">
        <v>2029</v>
      </c>
      <c r="L72" s="13">
        <v>45</v>
      </c>
      <c r="M72" s="13">
        <v>70</v>
      </c>
      <c r="N72" s="13" t="s">
        <v>3790</v>
      </c>
      <c r="O72" s="13" t="s">
        <v>3749</v>
      </c>
      <c r="P72" s="13" t="s">
        <v>5819</v>
      </c>
      <c r="R72" s="13" t="s">
        <v>240</v>
      </c>
      <c r="S72" s="13">
        <v>5355</v>
      </c>
      <c r="T72" s="13">
        <v>1.7</v>
      </c>
      <c r="U72" s="13">
        <v>15.5</v>
      </c>
      <c r="V72" s="13" t="s">
        <v>2054</v>
      </c>
      <c r="W72" s="13" t="s">
        <v>7054</v>
      </c>
      <c r="X72" s="13" t="s">
        <v>8832</v>
      </c>
      <c r="Y72" s="13" t="s">
        <v>9577</v>
      </c>
      <c r="Z72" s="13" t="s">
        <v>9577</v>
      </c>
      <c r="AA72" s="13" t="s">
        <v>9577</v>
      </c>
      <c r="AB72" s="13" t="s">
        <v>9577</v>
      </c>
      <c r="AC72" s="13" t="s">
        <v>9577</v>
      </c>
      <c r="AD72" s="13" t="s">
        <v>9577</v>
      </c>
      <c r="AE72" s="13" t="s">
        <v>9577</v>
      </c>
      <c r="AF72" s="13" t="s">
        <v>9577</v>
      </c>
      <c r="AG72" s="13" t="s">
        <v>9577</v>
      </c>
      <c r="AH72" s="14" t="str">
        <f t="shared" si="2"/>
        <v>71,0,0,0,0,0,0,0,0,0</v>
      </c>
      <c r="AI72" s="13" t="s">
        <v>6934</v>
      </c>
      <c r="AJ72" s="13" t="s">
        <v>7523</v>
      </c>
      <c r="AO72" s="13">
        <v>0</v>
      </c>
      <c r="AP72" s="13">
        <v>25</v>
      </c>
      <c r="AQ72" s="13" t="s">
        <v>9577</v>
      </c>
      <c r="AU72" s="14"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
      <c r="A73" s="13">
        <v>72</v>
      </c>
      <c r="C73" s="13" t="s">
        <v>376</v>
      </c>
      <c r="D73" s="13" t="s">
        <v>3894</v>
      </c>
      <c r="E73" s="13" t="s">
        <v>178</v>
      </c>
      <c r="F73" s="13" t="s">
        <v>182</v>
      </c>
      <c r="G73" s="13" t="s">
        <v>4467</v>
      </c>
      <c r="H73" s="13" t="s">
        <v>5413</v>
      </c>
      <c r="I73" s="13" t="s">
        <v>5424</v>
      </c>
      <c r="J73" s="13">
        <v>67</v>
      </c>
      <c r="K73" s="13" t="s">
        <v>1313</v>
      </c>
      <c r="L73" s="13">
        <v>190</v>
      </c>
      <c r="M73" s="13">
        <v>70</v>
      </c>
      <c r="N73" s="13" t="s">
        <v>5527</v>
      </c>
      <c r="O73" s="13" t="s">
        <v>3759</v>
      </c>
      <c r="P73" s="13" t="s">
        <v>6300</v>
      </c>
      <c r="Q73" s="13" t="s">
        <v>6301</v>
      </c>
      <c r="R73" s="13" t="s">
        <v>3733</v>
      </c>
      <c r="S73" s="13">
        <v>5355</v>
      </c>
      <c r="T73" s="13">
        <v>0.9</v>
      </c>
      <c r="U73" s="13">
        <v>45.5</v>
      </c>
      <c r="V73" s="13" t="s">
        <v>2056</v>
      </c>
      <c r="W73" s="13" t="s">
        <v>8729</v>
      </c>
      <c r="X73" s="13" t="s">
        <v>8833</v>
      </c>
      <c r="Y73" s="13" t="s">
        <v>9577</v>
      </c>
      <c r="Z73" s="13" t="s">
        <v>9577</v>
      </c>
      <c r="AA73" s="13" t="s">
        <v>9577</v>
      </c>
      <c r="AB73" s="13" t="s">
        <v>9577</v>
      </c>
      <c r="AC73" s="13" t="s">
        <v>9577</v>
      </c>
      <c r="AD73" s="13" t="s">
        <v>9577</v>
      </c>
      <c r="AE73" s="13" t="s">
        <v>9577</v>
      </c>
      <c r="AF73" s="13" t="s">
        <v>9577</v>
      </c>
      <c r="AG73" s="13" t="s">
        <v>9577</v>
      </c>
      <c r="AH73" s="14" t="str">
        <f t="shared" si="2"/>
        <v>72,0,0,0,0,0,0,0,0,0</v>
      </c>
      <c r="AI73" s="13" t="s">
        <v>6935</v>
      </c>
      <c r="AJ73" s="13" t="s">
        <v>8072</v>
      </c>
      <c r="AM73" s="13" t="s">
        <v>8046</v>
      </c>
      <c r="AO73" s="13">
        <v>0</v>
      </c>
      <c r="AP73" s="13">
        <v>25</v>
      </c>
      <c r="AQ73" s="13">
        <v>8</v>
      </c>
      <c r="AR73" s="14" t="s">
        <v>8429</v>
      </c>
      <c r="AU73" s="14"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
      <c r="A74" s="13">
        <v>73</v>
      </c>
      <c r="C74" s="13" t="s">
        <v>377</v>
      </c>
      <c r="D74" s="13" t="s">
        <v>3895</v>
      </c>
      <c r="E74" s="13" t="s">
        <v>178</v>
      </c>
      <c r="F74" s="13" t="s">
        <v>182</v>
      </c>
      <c r="G74" s="13" t="s">
        <v>4468</v>
      </c>
      <c r="H74" s="13" t="s">
        <v>5413</v>
      </c>
      <c r="I74" s="13" t="s">
        <v>5424</v>
      </c>
      <c r="J74" s="13">
        <v>180</v>
      </c>
      <c r="K74" s="13" t="s">
        <v>1314</v>
      </c>
      <c r="L74" s="13">
        <v>60</v>
      </c>
      <c r="M74" s="13">
        <v>70</v>
      </c>
      <c r="N74" s="13" t="s">
        <v>5527</v>
      </c>
      <c r="O74" s="13" t="s">
        <v>3759</v>
      </c>
      <c r="P74" s="13" t="s">
        <v>5820</v>
      </c>
      <c r="R74" s="13" t="s">
        <v>3733</v>
      </c>
      <c r="S74" s="13">
        <v>5355</v>
      </c>
      <c r="T74" s="13">
        <v>1.6</v>
      </c>
      <c r="U74" s="13">
        <v>55</v>
      </c>
      <c r="V74" s="13" t="s">
        <v>2056</v>
      </c>
      <c r="W74" s="13" t="s">
        <v>8729</v>
      </c>
      <c r="X74" s="13" t="s">
        <v>8834</v>
      </c>
      <c r="Y74" s="13" t="s">
        <v>9577</v>
      </c>
      <c r="Z74" s="13" t="s">
        <v>9577</v>
      </c>
      <c r="AA74" s="13" t="s">
        <v>9577</v>
      </c>
      <c r="AB74" s="13" t="s">
        <v>9577</v>
      </c>
      <c r="AC74" s="13" t="s">
        <v>9577</v>
      </c>
      <c r="AD74" s="13" t="s">
        <v>9577</v>
      </c>
      <c r="AE74" s="13" t="s">
        <v>9577</v>
      </c>
      <c r="AF74" s="13" t="s">
        <v>9577</v>
      </c>
      <c r="AG74" s="13" t="s">
        <v>9577</v>
      </c>
      <c r="AH74" s="14" t="str">
        <f t="shared" si="2"/>
        <v>73,0,0,0,0,0,0,0,0,0</v>
      </c>
      <c r="AI74" s="13" t="s">
        <v>6935</v>
      </c>
      <c r="AJ74" s="13" t="s">
        <v>8073</v>
      </c>
      <c r="AM74" s="13" t="s">
        <v>8046</v>
      </c>
      <c r="AO74" s="13">
        <v>0</v>
      </c>
      <c r="AP74" s="13">
        <v>25</v>
      </c>
      <c r="AQ74" s="13">
        <v>7</v>
      </c>
      <c r="AU74" s="14"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
      <c r="A75" s="13">
        <v>74</v>
      </c>
      <c r="C75" s="13" t="s">
        <v>378</v>
      </c>
      <c r="D75" s="13" t="s">
        <v>3896</v>
      </c>
      <c r="E75" s="13" t="s">
        <v>186</v>
      </c>
      <c r="F75" s="13" t="s">
        <v>183</v>
      </c>
      <c r="G75" s="13" t="s">
        <v>4469</v>
      </c>
      <c r="H75" s="13" t="s">
        <v>5413</v>
      </c>
      <c r="I75" s="13" t="s">
        <v>1311</v>
      </c>
      <c r="J75" s="13">
        <v>60</v>
      </c>
      <c r="K75" s="13" t="s">
        <v>2033</v>
      </c>
      <c r="L75" s="13">
        <v>255</v>
      </c>
      <c r="M75" s="13">
        <v>70</v>
      </c>
      <c r="N75" s="13" t="s">
        <v>5528</v>
      </c>
      <c r="O75" s="13" t="s">
        <v>3745</v>
      </c>
      <c r="P75" s="13" t="s">
        <v>6302</v>
      </c>
      <c r="Q75" s="13" t="s">
        <v>6303</v>
      </c>
      <c r="R75" s="13" t="s">
        <v>2021</v>
      </c>
      <c r="S75" s="13">
        <v>4080</v>
      </c>
      <c r="T75" s="13">
        <v>0.4</v>
      </c>
      <c r="U75" s="13">
        <v>20</v>
      </c>
      <c r="V75" s="13" t="s">
        <v>2057</v>
      </c>
      <c r="W75" s="13" t="s">
        <v>8731</v>
      </c>
      <c r="X75" s="13" t="s">
        <v>8835</v>
      </c>
      <c r="Y75" s="13" t="s">
        <v>9577</v>
      </c>
      <c r="Z75" s="13" t="s">
        <v>9577</v>
      </c>
      <c r="AA75" s="13" t="s">
        <v>9577</v>
      </c>
      <c r="AB75" s="13" t="s">
        <v>9577</v>
      </c>
      <c r="AC75" s="13" t="s">
        <v>9577</v>
      </c>
      <c r="AD75" s="13" t="s">
        <v>9577</v>
      </c>
      <c r="AE75" s="13" t="s">
        <v>9577</v>
      </c>
      <c r="AF75" s="13" t="s">
        <v>9577</v>
      </c>
      <c r="AG75" s="13" t="s">
        <v>9577</v>
      </c>
      <c r="AH75" s="14" t="str">
        <f t="shared" si="2"/>
        <v>74,0,0,0,0,0,0,0,0,0</v>
      </c>
      <c r="AI75" s="13" t="s">
        <v>1421</v>
      </c>
      <c r="AJ75" s="13" t="s">
        <v>8074</v>
      </c>
      <c r="AM75" s="13" t="s">
        <v>8075</v>
      </c>
      <c r="AO75" s="13">
        <v>0</v>
      </c>
      <c r="AP75" s="13">
        <v>25</v>
      </c>
      <c r="AQ75" s="13">
        <v>0</v>
      </c>
      <c r="AR75" s="14" t="s">
        <v>8430</v>
      </c>
      <c r="AU75" s="14"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
      <c r="A76" s="13">
        <v>75</v>
      </c>
      <c r="C76" s="13" t="s">
        <v>380</v>
      </c>
      <c r="D76" s="13" t="s">
        <v>3897</v>
      </c>
      <c r="E76" s="13" t="s">
        <v>186</v>
      </c>
      <c r="F76" s="13" t="s">
        <v>183</v>
      </c>
      <c r="G76" s="13" t="s">
        <v>4470</v>
      </c>
      <c r="H76" s="13" t="s">
        <v>5413</v>
      </c>
      <c r="I76" s="13" t="s">
        <v>1311</v>
      </c>
      <c r="J76" s="13">
        <v>137</v>
      </c>
      <c r="K76" s="13" t="s">
        <v>2043</v>
      </c>
      <c r="L76" s="13">
        <v>120</v>
      </c>
      <c r="M76" s="13">
        <v>70</v>
      </c>
      <c r="N76" s="13" t="s">
        <v>5528</v>
      </c>
      <c r="O76" s="13" t="s">
        <v>3745</v>
      </c>
      <c r="P76" s="13" t="s">
        <v>5821</v>
      </c>
      <c r="R76" s="13" t="s">
        <v>2021</v>
      </c>
      <c r="S76" s="13">
        <v>4080</v>
      </c>
      <c r="T76" s="13">
        <v>1</v>
      </c>
      <c r="U76" s="13">
        <v>105</v>
      </c>
      <c r="V76" s="13" t="s">
        <v>2057</v>
      </c>
      <c r="W76" s="13" t="s">
        <v>8731</v>
      </c>
      <c r="X76" s="13" t="s">
        <v>8836</v>
      </c>
      <c r="Y76" s="13" t="s">
        <v>9577</v>
      </c>
      <c r="Z76" s="13" t="s">
        <v>9577</v>
      </c>
      <c r="AA76" s="13" t="s">
        <v>9577</v>
      </c>
      <c r="AB76" s="13" t="s">
        <v>9577</v>
      </c>
      <c r="AC76" s="13" t="s">
        <v>9577</v>
      </c>
      <c r="AD76" s="13" t="s">
        <v>9577</v>
      </c>
      <c r="AE76" s="13" t="s">
        <v>9577</v>
      </c>
      <c r="AF76" s="13" t="s">
        <v>9577</v>
      </c>
      <c r="AG76" s="13" t="s">
        <v>9577</v>
      </c>
      <c r="AH76" s="14" t="str">
        <f t="shared" si="2"/>
        <v>75,0,0,0,0,0,0,0,0,0</v>
      </c>
      <c r="AI76" s="13" t="s">
        <v>1421</v>
      </c>
      <c r="AJ76" s="13" t="s">
        <v>8076</v>
      </c>
      <c r="AM76" s="13" t="s">
        <v>8075</v>
      </c>
      <c r="AO76" s="13">
        <v>0</v>
      </c>
      <c r="AP76" s="13">
        <v>25</v>
      </c>
      <c r="AQ76" s="13">
        <v>0</v>
      </c>
      <c r="AR76" s="14" t="s">
        <v>11051</v>
      </c>
      <c r="AU76" s="14"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
      <c r="A77" s="13">
        <v>76</v>
      </c>
      <c r="C77" s="13" t="s">
        <v>382</v>
      </c>
      <c r="D77" s="13" t="s">
        <v>3898</v>
      </c>
      <c r="E77" s="13" t="s">
        <v>186</v>
      </c>
      <c r="F77" s="13" t="s">
        <v>183</v>
      </c>
      <c r="G77" s="13" t="s">
        <v>4471</v>
      </c>
      <c r="H77" s="13" t="s">
        <v>5413</v>
      </c>
      <c r="I77" s="13" t="s">
        <v>1311</v>
      </c>
      <c r="J77" s="13">
        <v>218</v>
      </c>
      <c r="K77" s="13" t="s">
        <v>2044</v>
      </c>
      <c r="L77" s="13">
        <v>45</v>
      </c>
      <c r="M77" s="13">
        <v>70</v>
      </c>
      <c r="N77" s="13" t="s">
        <v>5528</v>
      </c>
      <c r="O77" s="13" t="s">
        <v>3745</v>
      </c>
      <c r="P77" s="13" t="s">
        <v>5822</v>
      </c>
      <c r="R77" s="13" t="s">
        <v>2021</v>
      </c>
      <c r="S77" s="13">
        <v>4080</v>
      </c>
      <c r="T77" s="13">
        <v>1.4</v>
      </c>
      <c r="U77" s="13">
        <v>300</v>
      </c>
      <c r="V77" s="13" t="s">
        <v>2057</v>
      </c>
      <c r="W77" s="13" t="s">
        <v>8731</v>
      </c>
      <c r="X77" s="13" t="s">
        <v>8837</v>
      </c>
      <c r="Y77" s="13" t="s">
        <v>9577</v>
      </c>
      <c r="Z77" s="13" t="s">
        <v>9577</v>
      </c>
      <c r="AA77" s="13" t="s">
        <v>9577</v>
      </c>
      <c r="AB77" s="13" t="s">
        <v>9577</v>
      </c>
      <c r="AC77" s="13" t="s">
        <v>9577</v>
      </c>
      <c r="AD77" s="13" t="s">
        <v>9577</v>
      </c>
      <c r="AE77" s="13" t="s">
        <v>9577</v>
      </c>
      <c r="AF77" s="13" t="s">
        <v>9577</v>
      </c>
      <c r="AG77" s="13" t="s">
        <v>9577</v>
      </c>
      <c r="AH77" s="14" t="str">
        <f t="shared" si="2"/>
        <v>76,0,0,0,0,0,0,0,0,0</v>
      </c>
      <c r="AI77" s="13" t="s">
        <v>6936</v>
      </c>
      <c r="AJ77" s="13" t="s">
        <v>8077</v>
      </c>
      <c r="AM77" s="13" t="s">
        <v>8075</v>
      </c>
      <c r="AO77" s="13">
        <v>0</v>
      </c>
      <c r="AP77" s="13">
        <v>25</v>
      </c>
      <c r="AQ77" s="13">
        <v>0</v>
      </c>
      <c r="AU77" s="14"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
      <c r="A78" s="13">
        <v>77</v>
      </c>
      <c r="C78" s="13" t="s">
        <v>384</v>
      </c>
      <c r="D78" s="13" t="s">
        <v>3899</v>
      </c>
      <c r="E78" s="13" t="s">
        <v>177</v>
      </c>
      <c r="G78" s="13" t="s">
        <v>4472</v>
      </c>
      <c r="H78" s="13" t="s">
        <v>5413</v>
      </c>
      <c r="I78" s="13" t="s">
        <v>5414</v>
      </c>
      <c r="J78" s="13">
        <v>82</v>
      </c>
      <c r="K78" s="13" t="s">
        <v>2045</v>
      </c>
      <c r="L78" s="13">
        <v>190</v>
      </c>
      <c r="M78" s="13">
        <v>70</v>
      </c>
      <c r="N78" s="13" t="s">
        <v>5529</v>
      </c>
      <c r="O78" s="13" t="s">
        <v>3751</v>
      </c>
      <c r="P78" s="13" t="s">
        <v>6304</v>
      </c>
      <c r="Q78" s="13" t="s">
        <v>6305</v>
      </c>
      <c r="R78" s="13" t="s">
        <v>2023</v>
      </c>
      <c r="S78" s="13">
        <v>5355</v>
      </c>
      <c r="T78" s="13">
        <v>1</v>
      </c>
      <c r="U78" s="13">
        <v>30</v>
      </c>
      <c r="V78" s="13" t="s">
        <v>8723</v>
      </c>
      <c r="W78" s="13" t="s">
        <v>7357</v>
      </c>
      <c r="X78" s="13" t="s">
        <v>8838</v>
      </c>
      <c r="Y78" s="13" t="s">
        <v>9577</v>
      </c>
      <c r="Z78" s="13" t="s">
        <v>9577</v>
      </c>
      <c r="AA78" s="13" t="s">
        <v>9577</v>
      </c>
      <c r="AB78" s="13" t="s">
        <v>9577</v>
      </c>
      <c r="AC78" s="13" t="s">
        <v>9577</v>
      </c>
      <c r="AD78" s="13" t="s">
        <v>9577</v>
      </c>
      <c r="AE78" s="13" t="s">
        <v>9577</v>
      </c>
      <c r="AF78" s="13" t="s">
        <v>9577</v>
      </c>
      <c r="AG78" s="13" t="s">
        <v>9577</v>
      </c>
      <c r="AH78" s="14" t="str">
        <f t="shared" si="2"/>
        <v>77,0,0,0,0,0,0,0,0,0</v>
      </c>
      <c r="AI78" s="13" t="s">
        <v>6937</v>
      </c>
      <c r="AJ78" s="13" t="s">
        <v>8078</v>
      </c>
      <c r="AM78" s="13" t="s">
        <v>8079</v>
      </c>
      <c r="AO78" s="13">
        <v>0</v>
      </c>
      <c r="AP78" s="13">
        <v>25</v>
      </c>
      <c r="AQ78" s="13">
        <v>0</v>
      </c>
      <c r="AR78" s="14" t="s">
        <v>8431</v>
      </c>
      <c r="AU78" s="14"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
      <c r="A79" s="13">
        <v>78</v>
      </c>
      <c r="C79" s="13" t="s">
        <v>385</v>
      </c>
      <c r="D79" s="13" t="s">
        <v>3900</v>
      </c>
      <c r="E79" s="13" t="s">
        <v>177</v>
      </c>
      <c r="G79" s="13" t="s">
        <v>4473</v>
      </c>
      <c r="H79" s="13" t="s">
        <v>5413</v>
      </c>
      <c r="I79" s="13" t="s">
        <v>5414</v>
      </c>
      <c r="J79" s="13">
        <v>175</v>
      </c>
      <c r="K79" s="13" t="s">
        <v>2046</v>
      </c>
      <c r="L79" s="13">
        <v>60</v>
      </c>
      <c r="M79" s="13">
        <v>70</v>
      </c>
      <c r="N79" s="13" t="s">
        <v>5529</v>
      </c>
      <c r="O79" s="13" t="s">
        <v>3751</v>
      </c>
      <c r="P79" s="13" t="s">
        <v>5823</v>
      </c>
      <c r="R79" s="13" t="s">
        <v>2023</v>
      </c>
      <c r="S79" s="13">
        <v>5355</v>
      </c>
      <c r="T79" s="13">
        <v>1.7</v>
      </c>
      <c r="U79" s="13">
        <v>95</v>
      </c>
      <c r="V79" s="13" t="s">
        <v>8723</v>
      </c>
      <c r="W79" s="13" t="s">
        <v>7357</v>
      </c>
      <c r="X79" s="13" t="s">
        <v>8839</v>
      </c>
      <c r="Y79" s="13" t="s">
        <v>9577</v>
      </c>
      <c r="Z79" s="13" t="s">
        <v>9577</v>
      </c>
      <c r="AA79" s="13" t="s">
        <v>9577</v>
      </c>
      <c r="AB79" s="13" t="s">
        <v>9577</v>
      </c>
      <c r="AC79" s="13" t="s">
        <v>9577</v>
      </c>
      <c r="AD79" s="13" t="s">
        <v>9577</v>
      </c>
      <c r="AE79" s="13" t="s">
        <v>9577</v>
      </c>
      <c r="AF79" s="13" t="s">
        <v>9577</v>
      </c>
      <c r="AG79" s="13" t="s">
        <v>9577</v>
      </c>
      <c r="AH79" s="14" t="str">
        <f t="shared" si="2"/>
        <v>78,0,0,0,0,0,0,0,0,0</v>
      </c>
      <c r="AI79" s="13" t="s">
        <v>6937</v>
      </c>
      <c r="AJ79" s="13" t="s">
        <v>8080</v>
      </c>
      <c r="AM79" s="13" t="s">
        <v>8079</v>
      </c>
      <c r="AO79" s="13">
        <v>0</v>
      </c>
      <c r="AP79" s="13">
        <v>25</v>
      </c>
      <c r="AQ79" s="13">
        <v>0</v>
      </c>
      <c r="AU79" s="14"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
      <c r="A80" s="13">
        <v>79</v>
      </c>
      <c r="C80" s="13" t="s">
        <v>386</v>
      </c>
      <c r="D80" s="13" t="s">
        <v>3901</v>
      </c>
      <c r="E80" s="13" t="s">
        <v>178</v>
      </c>
      <c r="F80" s="13" t="s">
        <v>185</v>
      </c>
      <c r="G80" s="13" t="s">
        <v>4474</v>
      </c>
      <c r="H80" s="13" t="s">
        <v>5413</v>
      </c>
      <c r="I80" s="13" t="s">
        <v>5414</v>
      </c>
      <c r="J80" s="13">
        <v>63</v>
      </c>
      <c r="K80" s="13" t="s">
        <v>2030</v>
      </c>
      <c r="L80" s="13">
        <v>190</v>
      </c>
      <c r="M80" s="13">
        <v>70</v>
      </c>
      <c r="N80" s="13" t="s">
        <v>5530</v>
      </c>
      <c r="O80" s="13" t="s">
        <v>3787</v>
      </c>
      <c r="P80" s="13" t="s">
        <v>6306</v>
      </c>
      <c r="Q80" s="13" t="s">
        <v>6307</v>
      </c>
      <c r="R80" s="13" t="s">
        <v>6895</v>
      </c>
      <c r="S80" s="13">
        <v>5355</v>
      </c>
      <c r="T80" s="13">
        <v>1.2</v>
      </c>
      <c r="U80" s="13">
        <v>36</v>
      </c>
      <c r="V80" s="13" t="s">
        <v>8725</v>
      </c>
      <c r="W80" s="13" t="s">
        <v>8728</v>
      </c>
      <c r="X80" s="13" t="s">
        <v>8840</v>
      </c>
      <c r="Y80" s="13" t="s">
        <v>9577</v>
      </c>
      <c r="Z80" s="13" t="s">
        <v>9577</v>
      </c>
      <c r="AA80" s="13" t="s">
        <v>9577</v>
      </c>
      <c r="AB80" s="13" t="s">
        <v>9577</v>
      </c>
      <c r="AC80" s="13" t="s">
        <v>9577</v>
      </c>
      <c r="AD80" s="13" t="s">
        <v>9577</v>
      </c>
      <c r="AE80" s="13" t="s">
        <v>9577</v>
      </c>
      <c r="AF80" s="13" t="s">
        <v>9577</v>
      </c>
      <c r="AG80" s="13" t="s">
        <v>9577</v>
      </c>
      <c r="AH80" s="14" t="str">
        <f t="shared" si="2"/>
        <v>79,0,0,0,0,0,0,0,0,0</v>
      </c>
      <c r="AI80" s="13" t="s">
        <v>6938</v>
      </c>
      <c r="AJ80" s="13" t="s">
        <v>8081</v>
      </c>
      <c r="AM80" s="13" t="s">
        <v>8082</v>
      </c>
      <c r="AO80" s="13">
        <v>0</v>
      </c>
      <c r="AP80" s="13">
        <v>25</v>
      </c>
      <c r="AQ80" s="13">
        <v>0</v>
      </c>
      <c r="AR80" s="14" t="s">
        <v>11066</v>
      </c>
      <c r="AU80" s="14"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
      <c r="A81" s="13">
        <v>80</v>
      </c>
      <c r="C81" s="13" t="s">
        <v>387</v>
      </c>
      <c r="D81" s="13" t="s">
        <v>3902</v>
      </c>
      <c r="E81" s="13" t="s">
        <v>178</v>
      </c>
      <c r="F81" s="13" t="s">
        <v>185</v>
      </c>
      <c r="G81" s="13" t="s">
        <v>4475</v>
      </c>
      <c r="H81" s="13" t="s">
        <v>5413</v>
      </c>
      <c r="I81" s="13" t="s">
        <v>5414</v>
      </c>
      <c r="J81" s="13">
        <v>172</v>
      </c>
      <c r="K81" s="13" t="s">
        <v>2043</v>
      </c>
      <c r="L81" s="13">
        <v>75</v>
      </c>
      <c r="M81" s="13">
        <v>70</v>
      </c>
      <c r="N81" s="13" t="s">
        <v>5530</v>
      </c>
      <c r="O81" s="13" t="s">
        <v>3787</v>
      </c>
      <c r="P81" s="13" t="s">
        <v>5824</v>
      </c>
      <c r="R81" s="13" t="s">
        <v>6895</v>
      </c>
      <c r="S81" s="13">
        <v>5355</v>
      </c>
      <c r="T81" s="13">
        <v>1.6</v>
      </c>
      <c r="U81" s="13">
        <v>78.5</v>
      </c>
      <c r="V81" s="13" t="s">
        <v>8725</v>
      </c>
      <c r="W81" s="13" t="s">
        <v>8728</v>
      </c>
      <c r="X81" s="13" t="s">
        <v>8841</v>
      </c>
      <c r="Y81" s="13" t="s">
        <v>9577</v>
      </c>
      <c r="Z81" s="13" t="s">
        <v>9577</v>
      </c>
      <c r="AA81" s="13" t="s">
        <v>9577</v>
      </c>
      <c r="AB81" s="13" t="s">
        <v>9577</v>
      </c>
      <c r="AC81" s="13" t="s">
        <v>9577</v>
      </c>
      <c r="AD81" s="13" t="s">
        <v>9577</v>
      </c>
      <c r="AE81" s="13" t="s">
        <v>9577</v>
      </c>
      <c r="AF81" s="13" t="s">
        <v>9577</v>
      </c>
      <c r="AG81" s="13" t="s">
        <v>9577</v>
      </c>
      <c r="AH81" s="14" t="str">
        <f t="shared" si="2"/>
        <v>80,0,0,0,0,0,0,0,0,0</v>
      </c>
      <c r="AI81" s="13" t="s">
        <v>6939</v>
      </c>
      <c r="AJ81" s="13" t="s">
        <v>8083</v>
      </c>
      <c r="AM81" s="13" t="s">
        <v>3696</v>
      </c>
      <c r="AO81" s="13">
        <v>0</v>
      </c>
      <c r="AP81" s="13">
        <v>25</v>
      </c>
      <c r="AQ81" s="13">
        <v>0</v>
      </c>
      <c r="AU81" s="14"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
      <c r="A82" s="13">
        <v>81</v>
      </c>
      <c r="C82" s="13" t="s">
        <v>389</v>
      </c>
      <c r="D82" s="13" t="s">
        <v>3903</v>
      </c>
      <c r="E82" s="13" t="s">
        <v>179</v>
      </c>
      <c r="F82" s="13" t="s">
        <v>190</v>
      </c>
      <c r="G82" s="13" t="s">
        <v>4476</v>
      </c>
      <c r="H82" s="13" t="s">
        <v>5425</v>
      </c>
      <c r="I82" s="13" t="s">
        <v>5414</v>
      </c>
      <c r="J82" s="13">
        <v>89</v>
      </c>
      <c r="K82" s="13" t="s">
        <v>5407</v>
      </c>
      <c r="L82" s="13">
        <v>65</v>
      </c>
      <c r="M82" s="13">
        <v>70</v>
      </c>
      <c r="N82" s="13" t="s">
        <v>5531</v>
      </c>
      <c r="O82" s="13" t="s">
        <v>5532</v>
      </c>
      <c r="P82" s="13" t="s">
        <v>5825</v>
      </c>
      <c r="R82" s="13" t="s">
        <v>2021</v>
      </c>
      <c r="S82" s="13">
        <v>5355</v>
      </c>
      <c r="T82" s="13">
        <v>0.3</v>
      </c>
      <c r="U82" s="13">
        <v>6</v>
      </c>
      <c r="V82" s="13" t="s">
        <v>8722</v>
      </c>
      <c r="W82" s="13" t="s">
        <v>8732</v>
      </c>
      <c r="X82" s="13" t="s">
        <v>8842</v>
      </c>
      <c r="Y82" s="13" t="s">
        <v>9577</v>
      </c>
      <c r="Z82" s="13" t="s">
        <v>9577</v>
      </c>
      <c r="AA82" s="13" t="s">
        <v>9577</v>
      </c>
      <c r="AB82" s="13" t="s">
        <v>9577</v>
      </c>
      <c r="AC82" s="13" t="s">
        <v>9577</v>
      </c>
      <c r="AD82" s="13" t="s">
        <v>9577</v>
      </c>
      <c r="AE82" s="13" t="s">
        <v>9577</v>
      </c>
      <c r="AF82" s="13" t="s">
        <v>9577</v>
      </c>
      <c r="AG82" s="13" t="s">
        <v>9577</v>
      </c>
      <c r="AH82" s="14" t="str">
        <f t="shared" si="2"/>
        <v>81,0,0,0,0,0,0,0,0,0</v>
      </c>
      <c r="AI82" s="13" t="s">
        <v>6940</v>
      </c>
      <c r="AJ82" s="13" t="s">
        <v>8084</v>
      </c>
      <c r="AM82" s="13" t="s">
        <v>3706</v>
      </c>
      <c r="AO82" s="13">
        <v>0</v>
      </c>
      <c r="AP82" s="13">
        <v>25</v>
      </c>
      <c r="AQ82" s="13">
        <v>19</v>
      </c>
      <c r="AR82" s="14" t="s">
        <v>8432</v>
      </c>
      <c r="AU82" s="14"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
      <c r="A83" s="13">
        <v>82</v>
      </c>
      <c r="C83" s="13" t="s">
        <v>390</v>
      </c>
      <c r="D83" s="13" t="s">
        <v>3904</v>
      </c>
      <c r="E83" s="13" t="s">
        <v>179</v>
      </c>
      <c r="F83" s="13" t="s">
        <v>190</v>
      </c>
      <c r="G83" s="13" t="s">
        <v>4477</v>
      </c>
      <c r="H83" s="13" t="s">
        <v>5425</v>
      </c>
      <c r="I83" s="13" t="s">
        <v>5414</v>
      </c>
      <c r="J83" s="13">
        <v>163</v>
      </c>
      <c r="K83" s="13" t="s">
        <v>5421</v>
      </c>
      <c r="L83" s="13">
        <v>60</v>
      </c>
      <c r="M83" s="13">
        <v>70</v>
      </c>
      <c r="N83" s="13" t="s">
        <v>5531</v>
      </c>
      <c r="O83" s="13" t="s">
        <v>5532</v>
      </c>
      <c r="P83" s="13" t="s">
        <v>5826</v>
      </c>
      <c r="R83" s="13" t="s">
        <v>2021</v>
      </c>
      <c r="S83" s="13">
        <v>5355</v>
      </c>
      <c r="T83" s="13">
        <v>1</v>
      </c>
      <c r="U83" s="13">
        <v>60</v>
      </c>
      <c r="V83" s="13" t="s">
        <v>8722</v>
      </c>
      <c r="W83" s="13" t="s">
        <v>8732</v>
      </c>
      <c r="X83" s="13" t="s">
        <v>8843</v>
      </c>
      <c r="Y83" s="13" t="s">
        <v>9577</v>
      </c>
      <c r="Z83" s="13" t="s">
        <v>9577</v>
      </c>
      <c r="AA83" s="13" t="s">
        <v>9577</v>
      </c>
      <c r="AB83" s="13" t="s">
        <v>9577</v>
      </c>
      <c r="AC83" s="13" t="s">
        <v>9577</v>
      </c>
      <c r="AD83" s="13" t="s">
        <v>9577</v>
      </c>
      <c r="AE83" s="13" t="s">
        <v>9577</v>
      </c>
      <c r="AF83" s="13" t="s">
        <v>9577</v>
      </c>
      <c r="AG83" s="13" t="s">
        <v>9577</v>
      </c>
      <c r="AH83" s="14" t="str">
        <f t="shared" si="2"/>
        <v>82,0,0,0,0,0,0,0,0,0</v>
      </c>
      <c r="AI83" s="13" t="s">
        <v>6940</v>
      </c>
      <c r="AJ83" s="13" t="s">
        <v>8085</v>
      </c>
      <c r="AM83" s="13" t="s">
        <v>3706</v>
      </c>
      <c r="AO83" s="13">
        <v>0</v>
      </c>
      <c r="AP83" s="13">
        <v>25</v>
      </c>
      <c r="AQ83" s="13">
        <v>15</v>
      </c>
      <c r="AR83" s="14" t="s">
        <v>8433</v>
      </c>
      <c r="AU83" s="14"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
      <c r="A84" s="13">
        <v>83</v>
      </c>
      <c r="C84" s="13" t="s">
        <v>391</v>
      </c>
      <c r="D84" s="13" t="s">
        <v>3905</v>
      </c>
      <c r="E84" s="13" t="s">
        <v>176</v>
      </c>
      <c r="F84" s="13" t="s">
        <v>184</v>
      </c>
      <c r="G84" s="13" t="s">
        <v>4478</v>
      </c>
      <c r="H84" s="13" t="s">
        <v>5413</v>
      </c>
      <c r="I84" s="13" t="s">
        <v>5414</v>
      </c>
      <c r="J84" s="13">
        <v>123</v>
      </c>
      <c r="K84" s="13" t="s">
        <v>2027</v>
      </c>
      <c r="L84" s="13">
        <v>45</v>
      </c>
      <c r="M84" s="13">
        <v>70</v>
      </c>
      <c r="N84" s="13" t="s">
        <v>5533</v>
      </c>
      <c r="O84" s="13" t="s">
        <v>5522</v>
      </c>
      <c r="P84" s="13" t="s">
        <v>6308</v>
      </c>
      <c r="Q84" s="13" t="s">
        <v>6309</v>
      </c>
      <c r="R84" s="13" t="s">
        <v>6941</v>
      </c>
      <c r="S84" s="13">
        <v>5355</v>
      </c>
      <c r="T84" s="13">
        <v>0.8</v>
      </c>
      <c r="U84" s="13">
        <v>15</v>
      </c>
      <c r="V84" s="13" t="s">
        <v>2057</v>
      </c>
      <c r="W84" s="13" t="s">
        <v>7357</v>
      </c>
      <c r="X84" s="13" t="s">
        <v>8844</v>
      </c>
      <c r="Y84" s="13" t="s">
        <v>9577</v>
      </c>
      <c r="Z84" s="13" t="s">
        <v>9577</v>
      </c>
      <c r="AA84" s="13" t="s">
        <v>9577</v>
      </c>
      <c r="AB84" s="13" t="s">
        <v>9577</v>
      </c>
      <c r="AC84" s="13" t="s">
        <v>9577</v>
      </c>
      <c r="AD84" s="13" t="s">
        <v>9577</v>
      </c>
      <c r="AE84" s="13" t="s">
        <v>9577</v>
      </c>
      <c r="AF84" s="13" t="s">
        <v>9577</v>
      </c>
      <c r="AG84" s="13" t="s">
        <v>9577</v>
      </c>
      <c r="AH84" s="14" t="str">
        <f t="shared" si="2"/>
        <v>83,0,0,0,0,0,0,0,0,0</v>
      </c>
      <c r="AI84" s="13" t="s">
        <v>6942</v>
      </c>
      <c r="AJ84" s="13" t="s">
        <v>8086</v>
      </c>
      <c r="AM84" s="13" t="s">
        <v>8087</v>
      </c>
      <c r="AO84" s="13">
        <v>0</v>
      </c>
      <c r="AP84" s="13">
        <v>25</v>
      </c>
      <c r="AQ84" s="13">
        <v>0</v>
      </c>
      <c r="AR84" s="14" t="str">
        <f>D946&amp;",Event,DARKGEM"</f>
        <v>DARTORANGE,Event,DARKGEM</v>
      </c>
      <c r="AU84" s="14"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
      <c r="A85" s="13">
        <v>84</v>
      </c>
      <c r="C85" s="13" t="s">
        <v>392</v>
      </c>
      <c r="D85" s="13" t="s">
        <v>3906</v>
      </c>
      <c r="E85" s="13" t="s">
        <v>176</v>
      </c>
      <c r="F85" s="13" t="s">
        <v>184</v>
      </c>
      <c r="G85" s="13" t="s">
        <v>4479</v>
      </c>
      <c r="H85" s="13" t="s">
        <v>5413</v>
      </c>
      <c r="I85" s="13" t="s">
        <v>5414</v>
      </c>
      <c r="J85" s="13">
        <v>62</v>
      </c>
      <c r="K85" s="13" t="s">
        <v>2027</v>
      </c>
      <c r="L85" s="13">
        <v>190</v>
      </c>
      <c r="M85" s="13">
        <v>70</v>
      </c>
      <c r="N85" s="13" t="s">
        <v>5534</v>
      </c>
      <c r="O85" s="13" t="s">
        <v>3680</v>
      </c>
      <c r="P85" s="13" t="s">
        <v>6310</v>
      </c>
      <c r="Q85" s="13" t="s">
        <v>6311</v>
      </c>
      <c r="R85" s="13" t="s">
        <v>1344</v>
      </c>
      <c r="S85" s="13">
        <v>5355</v>
      </c>
      <c r="T85" s="13">
        <v>1.4</v>
      </c>
      <c r="U85" s="13">
        <v>39.200000000000003</v>
      </c>
      <c r="V85" s="13" t="s">
        <v>2057</v>
      </c>
      <c r="W85" s="13" t="s">
        <v>7357</v>
      </c>
      <c r="X85" s="13" t="s">
        <v>8845</v>
      </c>
      <c r="Y85" s="13" t="s">
        <v>9577</v>
      </c>
      <c r="Z85" s="13" t="s">
        <v>9577</v>
      </c>
      <c r="AA85" s="13" t="s">
        <v>9577</v>
      </c>
      <c r="AB85" s="13" t="s">
        <v>9577</v>
      </c>
      <c r="AC85" s="13" t="s">
        <v>9577</v>
      </c>
      <c r="AD85" s="13" t="s">
        <v>9577</v>
      </c>
      <c r="AE85" s="13" t="s">
        <v>9577</v>
      </c>
      <c r="AF85" s="13" t="s">
        <v>9577</v>
      </c>
      <c r="AG85" s="13" t="s">
        <v>9577</v>
      </c>
      <c r="AH85" s="14" t="str">
        <f t="shared" si="2"/>
        <v>84,0,0,0,0,0,0,0,0,0</v>
      </c>
      <c r="AI85" s="13" t="s">
        <v>6943</v>
      </c>
      <c r="AJ85" s="13" t="s">
        <v>8088</v>
      </c>
      <c r="AM85" s="13" t="s">
        <v>8051</v>
      </c>
      <c r="AO85" s="13">
        <v>0</v>
      </c>
      <c r="AP85" s="13">
        <v>25</v>
      </c>
      <c r="AQ85" s="13">
        <v>0</v>
      </c>
      <c r="AR85" s="14" t="s">
        <v>8434</v>
      </c>
      <c r="AU85" s="14"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
      <c r="A86" s="13">
        <v>85</v>
      </c>
      <c r="C86" s="13" t="s">
        <v>393</v>
      </c>
      <c r="D86" s="13" t="s">
        <v>3907</v>
      </c>
      <c r="E86" s="13" t="s">
        <v>176</v>
      </c>
      <c r="F86" s="13" t="s">
        <v>184</v>
      </c>
      <c r="G86" s="13" t="s">
        <v>4480</v>
      </c>
      <c r="H86" s="13" t="s">
        <v>5413</v>
      </c>
      <c r="I86" s="13" t="s">
        <v>5414</v>
      </c>
      <c r="J86" s="13">
        <v>161</v>
      </c>
      <c r="K86" s="13" t="s">
        <v>2028</v>
      </c>
      <c r="L86" s="13">
        <v>45</v>
      </c>
      <c r="M86" s="13">
        <v>70</v>
      </c>
      <c r="N86" s="13" t="s">
        <v>5534</v>
      </c>
      <c r="O86" s="13" t="s">
        <v>3680</v>
      </c>
      <c r="P86" s="13" t="s">
        <v>5827</v>
      </c>
      <c r="R86" s="13" t="s">
        <v>1344</v>
      </c>
      <c r="S86" s="13">
        <v>5355</v>
      </c>
      <c r="T86" s="13">
        <v>1.8</v>
      </c>
      <c r="U86" s="13">
        <v>85.2</v>
      </c>
      <c r="V86" s="13" t="s">
        <v>2057</v>
      </c>
      <c r="W86" s="13" t="s">
        <v>7357</v>
      </c>
      <c r="X86" s="13" t="s">
        <v>8846</v>
      </c>
      <c r="Y86" s="13" t="s">
        <v>9577</v>
      </c>
      <c r="Z86" s="13" t="s">
        <v>9577</v>
      </c>
      <c r="AA86" s="13" t="s">
        <v>9577</v>
      </c>
      <c r="AB86" s="13" t="s">
        <v>9577</v>
      </c>
      <c r="AC86" s="13" t="s">
        <v>9577</v>
      </c>
      <c r="AD86" s="13" t="s">
        <v>9577</v>
      </c>
      <c r="AE86" s="13" t="s">
        <v>9577</v>
      </c>
      <c r="AF86" s="13" t="s">
        <v>9577</v>
      </c>
      <c r="AG86" s="13" t="s">
        <v>9577</v>
      </c>
      <c r="AH86" s="14" t="str">
        <f t="shared" si="2"/>
        <v>85,0,0,0,0,0,0,0,0,0</v>
      </c>
      <c r="AI86" s="13" t="s">
        <v>6944</v>
      </c>
      <c r="AJ86" s="13" t="s">
        <v>8089</v>
      </c>
      <c r="AM86" s="13" t="s">
        <v>8051</v>
      </c>
      <c r="AO86" s="13">
        <v>0</v>
      </c>
      <c r="AP86" s="13">
        <v>25</v>
      </c>
      <c r="AQ86" s="13">
        <v>0</v>
      </c>
      <c r="AU86" s="14"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
      <c r="A87" s="13">
        <v>86</v>
      </c>
      <c r="C87" s="13" t="s">
        <v>394</v>
      </c>
      <c r="D87" s="13" t="s">
        <v>3908</v>
      </c>
      <c r="E87" s="13" t="s">
        <v>178</v>
      </c>
      <c r="G87" s="13" t="s">
        <v>4481</v>
      </c>
      <c r="H87" s="13" t="s">
        <v>5413</v>
      </c>
      <c r="I87" s="13" t="s">
        <v>5414</v>
      </c>
      <c r="J87" s="13">
        <v>65</v>
      </c>
      <c r="K87" s="13" t="s">
        <v>1313</v>
      </c>
      <c r="L87" s="13">
        <v>190</v>
      </c>
      <c r="M87" s="13">
        <v>70</v>
      </c>
      <c r="N87" s="13" t="s">
        <v>5535</v>
      </c>
      <c r="O87" s="13" t="s">
        <v>3770</v>
      </c>
      <c r="P87" s="13" t="s">
        <v>6312</v>
      </c>
      <c r="Q87" s="13" t="s">
        <v>6313</v>
      </c>
      <c r="R87" s="13" t="s">
        <v>6927</v>
      </c>
      <c r="S87" s="13">
        <v>5355</v>
      </c>
      <c r="T87" s="13">
        <v>1.1000000000000001</v>
      </c>
      <c r="U87" s="13">
        <v>90</v>
      </c>
      <c r="V87" s="13" t="s">
        <v>8724</v>
      </c>
      <c r="W87" s="13" t="s">
        <v>8729</v>
      </c>
      <c r="X87" s="13" t="s">
        <v>8847</v>
      </c>
      <c r="Y87" s="13" t="s">
        <v>9577</v>
      </c>
      <c r="Z87" s="13" t="s">
        <v>9577</v>
      </c>
      <c r="AA87" s="13" t="s">
        <v>9577</v>
      </c>
      <c r="AB87" s="13" t="s">
        <v>9577</v>
      </c>
      <c r="AC87" s="13" t="s">
        <v>9577</v>
      </c>
      <c r="AD87" s="13" t="s">
        <v>9577</v>
      </c>
      <c r="AE87" s="13" t="s">
        <v>9577</v>
      </c>
      <c r="AF87" s="13" t="s">
        <v>9577</v>
      </c>
      <c r="AG87" s="13" t="s">
        <v>9577</v>
      </c>
      <c r="AH87" s="14" t="str">
        <f t="shared" si="2"/>
        <v>86,0,0,0,0,0,0,0,0,0</v>
      </c>
      <c r="AI87" s="13" t="s">
        <v>6945</v>
      </c>
      <c r="AJ87" s="13" t="s">
        <v>7524</v>
      </c>
      <c r="AO87" s="13">
        <v>0</v>
      </c>
      <c r="AP87" s="13">
        <v>25</v>
      </c>
      <c r="AQ87" s="13">
        <v>0</v>
      </c>
      <c r="AR87" s="14" t="s">
        <v>8435</v>
      </c>
      <c r="AU87" s="14"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
      <c r="A88" s="13">
        <v>87</v>
      </c>
      <c r="C88" s="13" t="s">
        <v>395</v>
      </c>
      <c r="D88" s="13" t="s">
        <v>3909</v>
      </c>
      <c r="E88" s="13" t="s">
        <v>178</v>
      </c>
      <c r="F88" s="13" t="s">
        <v>163</v>
      </c>
      <c r="G88" s="13" t="s">
        <v>4482</v>
      </c>
      <c r="H88" s="13" t="s">
        <v>5413</v>
      </c>
      <c r="I88" s="13" t="s">
        <v>5414</v>
      </c>
      <c r="J88" s="13">
        <v>166</v>
      </c>
      <c r="K88" s="13" t="s">
        <v>1314</v>
      </c>
      <c r="L88" s="13">
        <v>75</v>
      </c>
      <c r="M88" s="13">
        <v>70</v>
      </c>
      <c r="N88" s="13" t="s">
        <v>5535</v>
      </c>
      <c r="O88" s="13" t="s">
        <v>3770</v>
      </c>
      <c r="P88" s="13" t="s">
        <v>5828</v>
      </c>
      <c r="R88" s="13" t="s">
        <v>6927</v>
      </c>
      <c r="S88" s="13">
        <v>5355</v>
      </c>
      <c r="T88" s="13">
        <v>1.7</v>
      </c>
      <c r="U88" s="13">
        <v>120</v>
      </c>
      <c r="V88" s="13" t="s">
        <v>8724</v>
      </c>
      <c r="W88" s="13" t="s">
        <v>8729</v>
      </c>
      <c r="X88" s="13" t="s">
        <v>8848</v>
      </c>
      <c r="Y88" s="13" t="s">
        <v>9577</v>
      </c>
      <c r="Z88" s="13" t="s">
        <v>9577</v>
      </c>
      <c r="AA88" s="13" t="s">
        <v>9577</v>
      </c>
      <c r="AB88" s="13" t="s">
        <v>9577</v>
      </c>
      <c r="AC88" s="13" t="s">
        <v>9577</v>
      </c>
      <c r="AD88" s="13" t="s">
        <v>9577</v>
      </c>
      <c r="AE88" s="13" t="s">
        <v>9577</v>
      </c>
      <c r="AF88" s="13" t="s">
        <v>9577</v>
      </c>
      <c r="AG88" s="13" t="s">
        <v>9577</v>
      </c>
      <c r="AH88" s="14" t="str">
        <f t="shared" si="2"/>
        <v>87,0,0,0,0,0,0,0,0,0</v>
      </c>
      <c r="AI88" s="13" t="s">
        <v>6945</v>
      </c>
      <c r="AJ88" s="13" t="s">
        <v>7525</v>
      </c>
      <c r="AO88" s="13">
        <v>0</v>
      </c>
      <c r="AP88" s="13">
        <v>25</v>
      </c>
      <c r="AQ88" s="13" t="s">
        <v>9577</v>
      </c>
      <c r="AU88" s="14"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
      <c r="A89" s="13">
        <v>88</v>
      </c>
      <c r="C89" s="13" t="s">
        <v>396</v>
      </c>
      <c r="D89" s="13" t="s">
        <v>3910</v>
      </c>
      <c r="E89" s="13" t="s">
        <v>182</v>
      </c>
      <c r="G89" s="13" t="s">
        <v>4483</v>
      </c>
      <c r="H89" s="13" t="s">
        <v>5413</v>
      </c>
      <c r="I89" s="13" t="s">
        <v>5414</v>
      </c>
      <c r="J89" s="13">
        <v>65</v>
      </c>
      <c r="K89" s="13" t="s">
        <v>2030</v>
      </c>
      <c r="L89" s="13">
        <v>190</v>
      </c>
      <c r="M89" s="13">
        <v>70</v>
      </c>
      <c r="N89" s="13" t="s">
        <v>5536</v>
      </c>
      <c r="O89" s="13" t="s">
        <v>3789</v>
      </c>
      <c r="P89" s="13" t="s">
        <v>6314</v>
      </c>
      <c r="Q89" s="13" t="s">
        <v>6315</v>
      </c>
      <c r="R89" s="13" t="s">
        <v>2022</v>
      </c>
      <c r="S89" s="13">
        <v>5355</v>
      </c>
      <c r="T89" s="13">
        <v>0.9</v>
      </c>
      <c r="U89" s="13">
        <v>30</v>
      </c>
      <c r="V89" s="13" t="s">
        <v>8726</v>
      </c>
      <c r="W89" s="13" t="s">
        <v>8730</v>
      </c>
      <c r="X89" s="13" t="s">
        <v>8849</v>
      </c>
      <c r="Y89" s="13" t="s">
        <v>9577</v>
      </c>
      <c r="Z89" s="13" t="s">
        <v>9577</v>
      </c>
      <c r="AA89" s="13" t="s">
        <v>9577</v>
      </c>
      <c r="AB89" s="13" t="s">
        <v>9577</v>
      </c>
      <c r="AC89" s="13" t="s">
        <v>9577</v>
      </c>
      <c r="AD89" s="13" t="s">
        <v>9577</v>
      </c>
      <c r="AE89" s="13" t="s">
        <v>9577</v>
      </c>
      <c r="AF89" s="13" t="s">
        <v>9577</v>
      </c>
      <c r="AG89" s="13" t="s">
        <v>9577</v>
      </c>
      <c r="AH89" s="14" t="str">
        <f t="shared" si="2"/>
        <v>88,0,0,0,0,0,0,0,0,0</v>
      </c>
      <c r="AI89" s="13" t="s">
        <v>1456</v>
      </c>
      <c r="AJ89" s="13" t="s">
        <v>8090</v>
      </c>
      <c r="AM89" s="13" t="s">
        <v>8040</v>
      </c>
      <c r="AO89" s="13">
        <v>0</v>
      </c>
      <c r="AP89" s="13">
        <v>25</v>
      </c>
      <c r="AQ89" s="13">
        <v>0</v>
      </c>
      <c r="AR89" s="14" t="s">
        <v>8436</v>
      </c>
      <c r="AU89" s="14"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
      <c r="A90" s="13">
        <v>89</v>
      </c>
      <c r="C90" s="13" t="s">
        <v>398</v>
      </c>
      <c r="D90" s="13" t="s">
        <v>3911</v>
      </c>
      <c r="E90" s="13" t="s">
        <v>182</v>
      </c>
      <c r="G90" s="13" t="s">
        <v>4484</v>
      </c>
      <c r="H90" s="13" t="s">
        <v>5413</v>
      </c>
      <c r="I90" s="13" t="s">
        <v>5414</v>
      </c>
      <c r="J90" s="13">
        <v>175</v>
      </c>
      <c r="K90" s="13" t="s">
        <v>5426</v>
      </c>
      <c r="L90" s="13">
        <v>75</v>
      </c>
      <c r="M90" s="13">
        <v>70</v>
      </c>
      <c r="N90" s="13" t="s">
        <v>5536</v>
      </c>
      <c r="O90" s="13" t="s">
        <v>3789</v>
      </c>
      <c r="P90" s="13" t="s">
        <v>5829</v>
      </c>
      <c r="R90" s="13" t="s">
        <v>2022</v>
      </c>
      <c r="S90" s="13">
        <v>5355</v>
      </c>
      <c r="T90" s="13">
        <v>1.2</v>
      </c>
      <c r="U90" s="13">
        <v>30</v>
      </c>
      <c r="V90" s="13" t="s">
        <v>8726</v>
      </c>
      <c r="W90" s="13" t="s">
        <v>8730</v>
      </c>
      <c r="X90" s="13" t="s">
        <v>8850</v>
      </c>
      <c r="Y90" s="13" t="s">
        <v>9577</v>
      </c>
      <c r="Z90" s="13" t="s">
        <v>9577</v>
      </c>
      <c r="AA90" s="13" t="s">
        <v>9577</v>
      </c>
      <c r="AB90" s="13" t="s">
        <v>9577</v>
      </c>
      <c r="AC90" s="13" t="s">
        <v>9577</v>
      </c>
      <c r="AD90" s="13" t="s">
        <v>9577</v>
      </c>
      <c r="AE90" s="13" t="s">
        <v>9577</v>
      </c>
      <c r="AF90" s="13" t="s">
        <v>9577</v>
      </c>
      <c r="AG90" s="13" t="s">
        <v>9577</v>
      </c>
      <c r="AH90" s="14" t="str">
        <f t="shared" si="2"/>
        <v>89,0,0,0,0,0,0,0,0,0</v>
      </c>
      <c r="AI90" s="13" t="s">
        <v>1456</v>
      </c>
      <c r="AJ90" s="13" t="s">
        <v>8091</v>
      </c>
      <c r="AM90" s="13" t="s">
        <v>8040</v>
      </c>
      <c r="AO90" s="13">
        <v>0</v>
      </c>
      <c r="AP90" s="13">
        <v>25</v>
      </c>
      <c r="AQ90" s="13">
        <v>0</v>
      </c>
      <c r="AU90" s="14"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
      <c r="A91" s="13">
        <v>90</v>
      </c>
      <c r="C91" s="13" t="s">
        <v>400</v>
      </c>
      <c r="D91" s="13" t="s">
        <v>3912</v>
      </c>
      <c r="E91" s="13" t="s">
        <v>178</v>
      </c>
      <c r="G91" s="13" t="s">
        <v>4485</v>
      </c>
      <c r="H91" s="13" t="s">
        <v>5413</v>
      </c>
      <c r="I91" s="13" t="s">
        <v>5424</v>
      </c>
      <c r="J91" s="13">
        <v>61</v>
      </c>
      <c r="K91" s="13" t="s">
        <v>2033</v>
      </c>
      <c r="L91" s="13">
        <v>190</v>
      </c>
      <c r="M91" s="13">
        <v>70</v>
      </c>
      <c r="N91" s="13" t="s">
        <v>5537</v>
      </c>
      <c r="O91" s="13" t="s">
        <v>3803</v>
      </c>
      <c r="P91" s="13" t="s">
        <v>6316</v>
      </c>
      <c r="Q91" s="13" t="s">
        <v>6317</v>
      </c>
      <c r="R91" s="13" t="s">
        <v>3733</v>
      </c>
      <c r="S91" s="13">
        <v>5355</v>
      </c>
      <c r="T91" s="13">
        <v>0.3</v>
      </c>
      <c r="U91" s="13">
        <v>4</v>
      </c>
      <c r="V91" s="13" t="s">
        <v>8726</v>
      </c>
      <c r="W91" s="13" t="s">
        <v>8729</v>
      </c>
      <c r="X91" s="13" t="s">
        <v>8851</v>
      </c>
      <c r="Y91" s="13" t="s">
        <v>9577</v>
      </c>
      <c r="Z91" s="13" t="s">
        <v>9577</v>
      </c>
      <c r="AA91" s="13" t="s">
        <v>9577</v>
      </c>
      <c r="AB91" s="13" t="s">
        <v>9577</v>
      </c>
      <c r="AC91" s="13" t="s">
        <v>9577</v>
      </c>
      <c r="AD91" s="13" t="s">
        <v>9577</v>
      </c>
      <c r="AE91" s="13" t="s">
        <v>9577</v>
      </c>
      <c r="AF91" s="13" t="s">
        <v>9577</v>
      </c>
      <c r="AG91" s="13" t="s">
        <v>9577</v>
      </c>
      <c r="AH91" s="14" t="str">
        <f t="shared" si="2"/>
        <v>90,0,0,0,0,0,0,0,0,0</v>
      </c>
      <c r="AI91" s="13" t="s">
        <v>6946</v>
      </c>
      <c r="AJ91" s="13" t="s">
        <v>8318</v>
      </c>
      <c r="AL91" s="13" t="s">
        <v>8319</v>
      </c>
      <c r="AM91" s="13" t="s">
        <v>8092</v>
      </c>
      <c r="AO91" s="13">
        <v>0</v>
      </c>
      <c r="AP91" s="13">
        <v>25</v>
      </c>
      <c r="AQ91" s="13">
        <v>0</v>
      </c>
      <c r="AR91" s="14" t="s">
        <v>8437</v>
      </c>
      <c r="AU91" s="14"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
      <c r="A92" s="13">
        <v>91</v>
      </c>
      <c r="C92" s="13" t="s">
        <v>401</v>
      </c>
      <c r="D92" s="13" t="s">
        <v>3913</v>
      </c>
      <c r="E92" s="13" t="s">
        <v>178</v>
      </c>
      <c r="F92" s="13" t="s">
        <v>163</v>
      </c>
      <c r="G92" s="13" t="s">
        <v>4486</v>
      </c>
      <c r="H92" s="13" t="s">
        <v>5413</v>
      </c>
      <c r="I92" s="13" t="s">
        <v>5424</v>
      </c>
      <c r="J92" s="13">
        <v>184</v>
      </c>
      <c r="K92" s="13" t="s">
        <v>2043</v>
      </c>
      <c r="L92" s="13">
        <v>60</v>
      </c>
      <c r="M92" s="13">
        <v>70</v>
      </c>
      <c r="N92" s="13" t="s">
        <v>5537</v>
      </c>
      <c r="O92" s="13" t="s">
        <v>3803</v>
      </c>
      <c r="P92" s="13" t="s">
        <v>5830</v>
      </c>
      <c r="R92" s="13" t="s">
        <v>3733</v>
      </c>
      <c r="S92" s="13">
        <v>5355</v>
      </c>
      <c r="T92" s="13">
        <v>1.5</v>
      </c>
      <c r="U92" s="13">
        <v>132.5</v>
      </c>
      <c r="V92" s="13" t="s">
        <v>8726</v>
      </c>
      <c r="W92" s="13" t="s">
        <v>8729</v>
      </c>
      <c r="X92" s="13" t="s">
        <v>8852</v>
      </c>
      <c r="Y92" s="13" t="s">
        <v>9577</v>
      </c>
      <c r="Z92" s="13" t="s">
        <v>9577</v>
      </c>
      <c r="AA92" s="13" t="s">
        <v>9577</v>
      </c>
      <c r="AB92" s="13" t="s">
        <v>9577</v>
      </c>
      <c r="AC92" s="13" t="s">
        <v>9577</v>
      </c>
      <c r="AD92" s="13" t="s">
        <v>9577</v>
      </c>
      <c r="AE92" s="13" t="s">
        <v>9577</v>
      </c>
      <c r="AF92" s="13" t="s">
        <v>9577</v>
      </c>
      <c r="AG92" s="13" t="s">
        <v>9577</v>
      </c>
      <c r="AH92" s="14" t="str">
        <f t="shared" si="2"/>
        <v>91,0,0,0,0,0,0,0,0,0</v>
      </c>
      <c r="AI92" s="13" t="s">
        <v>6946</v>
      </c>
      <c r="AJ92" s="13" t="s">
        <v>8320</v>
      </c>
      <c r="AL92" s="13" t="s">
        <v>8319</v>
      </c>
      <c r="AM92" s="13" t="s">
        <v>8092</v>
      </c>
      <c r="AO92" s="13">
        <v>0</v>
      </c>
      <c r="AP92" s="13">
        <v>25</v>
      </c>
      <c r="AQ92" s="13">
        <v>0</v>
      </c>
      <c r="AU92" s="14"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
      <c r="A93" s="13">
        <v>92</v>
      </c>
      <c r="C93" s="13" t="s">
        <v>402</v>
      </c>
      <c r="D93" s="13" t="s">
        <v>3914</v>
      </c>
      <c r="E93" s="13" t="s">
        <v>187</v>
      </c>
      <c r="F93" s="13" t="s">
        <v>182</v>
      </c>
      <c r="G93" s="13" t="s">
        <v>4487</v>
      </c>
      <c r="H93" s="13" t="s">
        <v>5413</v>
      </c>
      <c r="I93" s="13" t="s">
        <v>1311</v>
      </c>
      <c r="J93" s="13">
        <v>62</v>
      </c>
      <c r="K93" s="13" t="s">
        <v>5407</v>
      </c>
      <c r="L93" s="13">
        <v>190</v>
      </c>
      <c r="M93" s="13">
        <v>70</v>
      </c>
      <c r="N93" s="13" t="s">
        <v>2040</v>
      </c>
      <c r="P93" s="13" t="s">
        <v>6318</v>
      </c>
      <c r="Q93" s="13" t="s">
        <v>6319</v>
      </c>
      <c r="R93" s="13" t="s">
        <v>2022</v>
      </c>
      <c r="S93" s="13">
        <v>5355</v>
      </c>
      <c r="T93" s="13">
        <v>1.3</v>
      </c>
      <c r="U93" s="13">
        <v>0.1</v>
      </c>
      <c r="V93" s="13" t="s">
        <v>8726</v>
      </c>
      <c r="W93" s="13" t="s">
        <v>7205</v>
      </c>
      <c r="X93" s="13" t="s">
        <v>8853</v>
      </c>
      <c r="Y93" s="13" t="s">
        <v>9577</v>
      </c>
      <c r="Z93" s="13" t="s">
        <v>9577</v>
      </c>
      <c r="AA93" s="13" t="s">
        <v>9577</v>
      </c>
      <c r="AB93" s="13" t="s">
        <v>9577</v>
      </c>
      <c r="AC93" s="13" t="s">
        <v>9577</v>
      </c>
      <c r="AD93" s="13" t="s">
        <v>9577</v>
      </c>
      <c r="AE93" s="13" t="s">
        <v>9577</v>
      </c>
      <c r="AF93" s="13" t="s">
        <v>9577</v>
      </c>
      <c r="AG93" s="13" t="s">
        <v>9577</v>
      </c>
      <c r="AH93" s="14" t="str">
        <f t="shared" si="2"/>
        <v>92,0,0,0,0,0,0,0,0,0</v>
      </c>
      <c r="AI93" s="13" t="s">
        <v>6947</v>
      </c>
      <c r="AJ93" s="13" t="s">
        <v>7526</v>
      </c>
      <c r="AO93" s="13">
        <v>0</v>
      </c>
      <c r="AP93" s="13">
        <v>25</v>
      </c>
      <c r="AQ93" s="13">
        <v>13</v>
      </c>
      <c r="AR93" s="14" t="s">
        <v>8438</v>
      </c>
      <c r="AU93" s="14"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
      <c r="A94" s="13">
        <v>93</v>
      </c>
      <c r="C94" s="13" t="s">
        <v>403</v>
      </c>
      <c r="D94" s="13" t="s">
        <v>3915</v>
      </c>
      <c r="E94" s="13" t="s">
        <v>187</v>
      </c>
      <c r="F94" s="13" t="s">
        <v>182</v>
      </c>
      <c r="G94" s="13" t="s">
        <v>4488</v>
      </c>
      <c r="H94" s="13" t="s">
        <v>5413</v>
      </c>
      <c r="I94" s="13" t="s">
        <v>1311</v>
      </c>
      <c r="J94" s="13">
        <v>142</v>
      </c>
      <c r="K94" s="13" t="s">
        <v>5421</v>
      </c>
      <c r="L94" s="13">
        <v>90</v>
      </c>
      <c r="M94" s="13">
        <v>70</v>
      </c>
      <c r="N94" s="13" t="s">
        <v>2040</v>
      </c>
      <c r="P94" s="13" t="s">
        <v>5831</v>
      </c>
      <c r="R94" s="13" t="s">
        <v>2022</v>
      </c>
      <c r="S94" s="13">
        <v>5355</v>
      </c>
      <c r="T94" s="13">
        <v>1.6</v>
      </c>
      <c r="U94" s="13">
        <v>0.1</v>
      </c>
      <c r="V94" s="13" t="s">
        <v>8726</v>
      </c>
      <c r="W94" s="13" t="s">
        <v>7205</v>
      </c>
      <c r="X94" s="13" t="s">
        <v>8854</v>
      </c>
      <c r="Y94" s="13" t="s">
        <v>9577</v>
      </c>
      <c r="Z94" s="13" t="s">
        <v>9577</v>
      </c>
      <c r="AA94" s="13" t="s">
        <v>9577</v>
      </c>
      <c r="AB94" s="13" t="s">
        <v>9577</v>
      </c>
      <c r="AC94" s="13" t="s">
        <v>9577</v>
      </c>
      <c r="AD94" s="13" t="s">
        <v>9577</v>
      </c>
      <c r="AE94" s="13" t="s">
        <v>9577</v>
      </c>
      <c r="AF94" s="13" t="s">
        <v>9577</v>
      </c>
      <c r="AG94" s="13" t="s">
        <v>9577</v>
      </c>
      <c r="AH94" s="14" t="str">
        <f t="shared" si="2"/>
        <v>93,0,0,0,0,0,0,0,0,0</v>
      </c>
      <c r="AI94" s="13" t="s">
        <v>6947</v>
      </c>
      <c r="AJ94" s="13" t="s">
        <v>7527</v>
      </c>
      <c r="AO94" s="13">
        <v>0</v>
      </c>
      <c r="AP94" s="13">
        <v>25</v>
      </c>
      <c r="AQ94" s="13">
        <v>10</v>
      </c>
      <c r="AR94" s="14" t="s">
        <v>11052</v>
      </c>
      <c r="AU94" s="14"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
      <c r="A95" s="13">
        <v>94</v>
      </c>
      <c r="C95" s="13" t="s">
        <v>404</v>
      </c>
      <c r="D95" s="13" t="s">
        <v>3916</v>
      </c>
      <c r="E95" s="13" t="s">
        <v>187</v>
      </c>
      <c r="F95" s="13" t="s">
        <v>182</v>
      </c>
      <c r="G95" s="13" t="s">
        <v>4489</v>
      </c>
      <c r="H95" s="13" t="s">
        <v>5413</v>
      </c>
      <c r="I95" s="13" t="s">
        <v>1311</v>
      </c>
      <c r="J95" s="13">
        <v>225</v>
      </c>
      <c r="K95" s="13" t="s">
        <v>5411</v>
      </c>
      <c r="L95" s="13">
        <v>45</v>
      </c>
      <c r="M95" s="13">
        <v>70</v>
      </c>
      <c r="N95" s="13" t="s">
        <v>2040</v>
      </c>
      <c r="P95" s="13" t="s">
        <v>5831</v>
      </c>
      <c r="R95" s="13" t="s">
        <v>2022</v>
      </c>
      <c r="S95" s="13">
        <v>5355</v>
      </c>
      <c r="T95" s="13">
        <v>1.5</v>
      </c>
      <c r="U95" s="13">
        <v>40.5</v>
      </c>
      <c r="V95" s="13" t="s">
        <v>8726</v>
      </c>
      <c r="W95" s="13" t="s">
        <v>7205</v>
      </c>
      <c r="X95" s="13" t="s">
        <v>8855</v>
      </c>
      <c r="Y95" s="13" t="s">
        <v>9577</v>
      </c>
      <c r="Z95" s="13" t="s">
        <v>9577</v>
      </c>
      <c r="AA95" s="13" t="s">
        <v>9577</v>
      </c>
      <c r="AB95" s="13" t="s">
        <v>9577</v>
      </c>
      <c r="AC95" s="13" t="s">
        <v>9577</v>
      </c>
      <c r="AD95" s="13" t="s">
        <v>9577</v>
      </c>
      <c r="AE95" s="13" t="s">
        <v>9577</v>
      </c>
      <c r="AF95" s="13" t="s">
        <v>9577</v>
      </c>
      <c r="AG95" s="13" t="s">
        <v>9577</v>
      </c>
      <c r="AH95" s="14" t="str">
        <f t="shared" si="2"/>
        <v>94,0,0,0,0,0,0,0,0,0</v>
      </c>
      <c r="AI95" s="13" t="s">
        <v>6948</v>
      </c>
      <c r="AJ95" s="13" t="s">
        <v>7528</v>
      </c>
      <c r="AO95" s="13">
        <v>0</v>
      </c>
      <c r="AP95" s="13">
        <v>25</v>
      </c>
      <c r="AQ95" s="13" t="s">
        <v>8771</v>
      </c>
      <c r="AU95" s="14"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
      <c r="A96" s="13">
        <v>95</v>
      </c>
      <c r="C96" s="13" t="s">
        <v>406</v>
      </c>
      <c r="D96" s="13" t="s">
        <v>3917</v>
      </c>
      <c r="E96" s="13" t="s">
        <v>186</v>
      </c>
      <c r="F96" s="13" t="s">
        <v>183</v>
      </c>
      <c r="G96" s="13" t="s">
        <v>4490</v>
      </c>
      <c r="H96" s="13" t="s">
        <v>5413</v>
      </c>
      <c r="I96" s="13" t="s">
        <v>5414</v>
      </c>
      <c r="J96" s="13">
        <v>77</v>
      </c>
      <c r="K96" s="13" t="s">
        <v>2033</v>
      </c>
      <c r="L96" s="13">
        <v>45</v>
      </c>
      <c r="M96" s="13">
        <v>70</v>
      </c>
      <c r="N96" s="13" t="s">
        <v>5528</v>
      </c>
      <c r="O96" s="13" t="s">
        <v>3793</v>
      </c>
      <c r="P96" s="13" t="s">
        <v>6320</v>
      </c>
      <c r="Q96" s="13" t="s">
        <v>6321</v>
      </c>
      <c r="R96" s="13" t="s">
        <v>2021</v>
      </c>
      <c r="S96" s="13">
        <v>6630</v>
      </c>
      <c r="T96" s="13">
        <v>8.8000000000000007</v>
      </c>
      <c r="U96" s="13">
        <v>210</v>
      </c>
      <c r="V96" s="13" t="s">
        <v>8722</v>
      </c>
      <c r="W96" s="13" t="s">
        <v>7205</v>
      </c>
      <c r="X96" s="13" t="s">
        <v>8856</v>
      </c>
      <c r="Y96" s="13" t="s">
        <v>9577</v>
      </c>
      <c r="Z96" s="13" t="s">
        <v>9577</v>
      </c>
      <c r="AA96" s="13" t="s">
        <v>9577</v>
      </c>
      <c r="AB96" s="13" t="s">
        <v>9577</v>
      </c>
      <c r="AC96" s="13" t="s">
        <v>9577</v>
      </c>
      <c r="AD96" s="13" t="s">
        <v>9577</v>
      </c>
      <c r="AE96" s="13" t="s">
        <v>9577</v>
      </c>
      <c r="AF96" s="13" t="s">
        <v>9577</v>
      </c>
      <c r="AG96" s="13" t="s">
        <v>9577</v>
      </c>
      <c r="AH96" s="14" t="str">
        <f t="shared" si="2"/>
        <v>95,0,0,0,0,0,0,0,0,0</v>
      </c>
      <c r="AI96" s="13" t="s">
        <v>6949</v>
      </c>
      <c r="AJ96" s="13" t="s">
        <v>7529</v>
      </c>
      <c r="AO96" s="13">
        <v>0</v>
      </c>
      <c r="AP96" s="13">
        <v>25</v>
      </c>
      <c r="AQ96" s="13">
        <v>0</v>
      </c>
      <c r="AR96" s="14" t="s">
        <v>11053</v>
      </c>
      <c r="AU96" s="14"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
      <c r="A97" s="13">
        <v>96</v>
      </c>
      <c r="C97" s="13" t="s">
        <v>407</v>
      </c>
      <c r="D97" s="13" t="s">
        <v>3918</v>
      </c>
      <c r="E97" s="13" t="s">
        <v>185</v>
      </c>
      <c r="G97" s="13" t="s">
        <v>4491</v>
      </c>
      <c r="H97" s="13" t="s">
        <v>5413</v>
      </c>
      <c r="I97" s="13" t="s">
        <v>5414</v>
      </c>
      <c r="J97" s="13">
        <v>66</v>
      </c>
      <c r="K97" s="13" t="s">
        <v>1313</v>
      </c>
      <c r="L97" s="13">
        <v>190</v>
      </c>
      <c r="M97" s="13">
        <v>70</v>
      </c>
      <c r="N97" s="13" t="s">
        <v>5538</v>
      </c>
      <c r="O97" s="13" t="s">
        <v>3697</v>
      </c>
      <c r="P97" s="13" t="s">
        <v>6322</v>
      </c>
      <c r="Q97" s="13" t="s">
        <v>6323</v>
      </c>
      <c r="R97" s="13" t="s">
        <v>3766</v>
      </c>
      <c r="S97" s="13">
        <v>5355</v>
      </c>
      <c r="T97" s="13">
        <v>1</v>
      </c>
      <c r="U97" s="13">
        <v>32.4</v>
      </c>
      <c r="V97" s="13" t="s">
        <v>8723</v>
      </c>
      <c r="W97" s="13" t="s">
        <v>7357</v>
      </c>
      <c r="X97" s="13" t="s">
        <v>8857</v>
      </c>
      <c r="Y97" s="13" t="s">
        <v>9577</v>
      </c>
      <c r="Z97" s="13" t="s">
        <v>9577</v>
      </c>
      <c r="AA97" s="13" t="s">
        <v>9577</v>
      </c>
      <c r="AB97" s="13" t="s">
        <v>9577</v>
      </c>
      <c r="AC97" s="13" t="s">
        <v>9577</v>
      </c>
      <c r="AD97" s="13" t="s">
        <v>9577</v>
      </c>
      <c r="AE97" s="13" t="s">
        <v>9577</v>
      </c>
      <c r="AF97" s="13" t="s">
        <v>9577</v>
      </c>
      <c r="AG97" s="13" t="s">
        <v>9577</v>
      </c>
      <c r="AH97" s="14" t="str">
        <f t="shared" si="2"/>
        <v>96,0,0,0,0,0,0,0,0,0</v>
      </c>
      <c r="AI97" s="13" t="s">
        <v>1427</v>
      </c>
      <c r="AJ97" s="13" t="s">
        <v>7530</v>
      </c>
      <c r="AO97" s="13">
        <v>0</v>
      </c>
      <c r="AP97" s="13">
        <v>25</v>
      </c>
      <c r="AQ97" s="13">
        <v>0</v>
      </c>
      <c r="AR97" s="14" t="s">
        <v>8439</v>
      </c>
      <c r="AU97" s="14"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
      <c r="A98" s="13">
        <v>97</v>
      </c>
      <c r="C98" s="13" t="s">
        <v>408</v>
      </c>
      <c r="D98" s="13" t="s">
        <v>3919</v>
      </c>
      <c r="E98" s="13" t="s">
        <v>185</v>
      </c>
      <c r="G98" s="13" t="s">
        <v>4492</v>
      </c>
      <c r="H98" s="13" t="s">
        <v>5413</v>
      </c>
      <c r="I98" s="13" t="s">
        <v>5414</v>
      </c>
      <c r="J98" s="13">
        <v>169</v>
      </c>
      <c r="K98" s="13" t="s">
        <v>1314</v>
      </c>
      <c r="L98" s="13">
        <v>75</v>
      </c>
      <c r="M98" s="13">
        <v>70</v>
      </c>
      <c r="N98" s="13" t="s">
        <v>5538</v>
      </c>
      <c r="O98" s="13" t="s">
        <v>3697</v>
      </c>
      <c r="P98" s="13" t="s">
        <v>5832</v>
      </c>
      <c r="R98" s="13" t="s">
        <v>3766</v>
      </c>
      <c r="S98" s="13">
        <v>5355</v>
      </c>
      <c r="T98" s="13">
        <v>1.6</v>
      </c>
      <c r="U98" s="13">
        <v>75.599999999999994</v>
      </c>
      <c r="V98" s="13" t="s">
        <v>8723</v>
      </c>
      <c r="W98" s="13" t="s">
        <v>7357</v>
      </c>
      <c r="X98" s="13" t="s">
        <v>8858</v>
      </c>
      <c r="Y98" s="13" t="s">
        <v>9577</v>
      </c>
      <c r="Z98" s="13" t="s">
        <v>9577</v>
      </c>
      <c r="AA98" s="13" t="s">
        <v>9577</v>
      </c>
      <c r="AB98" s="13" t="s">
        <v>9577</v>
      </c>
      <c r="AC98" s="13" t="s">
        <v>9577</v>
      </c>
      <c r="AD98" s="13" t="s">
        <v>9577</v>
      </c>
      <c r="AE98" s="13" t="s">
        <v>9577</v>
      </c>
      <c r="AF98" s="13" t="s">
        <v>9577</v>
      </c>
      <c r="AG98" s="13" t="s">
        <v>9577</v>
      </c>
      <c r="AH98" s="14" t="str">
        <f t="shared" si="2"/>
        <v>97,0,0,0,0,0,0,0,0,0</v>
      </c>
      <c r="AI98" s="13" t="s">
        <v>1427</v>
      </c>
      <c r="AJ98" s="13" t="s">
        <v>7531</v>
      </c>
      <c r="AO98" s="13">
        <v>0</v>
      </c>
      <c r="AP98" s="13">
        <v>25</v>
      </c>
      <c r="AQ98" s="13">
        <v>0</v>
      </c>
      <c r="AU98" s="14"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
      <c r="A99" s="13">
        <v>98</v>
      </c>
      <c r="C99" s="13" t="s">
        <v>409</v>
      </c>
      <c r="D99" s="13" t="s">
        <v>3920</v>
      </c>
      <c r="E99" s="13" t="s">
        <v>178</v>
      </c>
      <c r="G99" s="13" t="s">
        <v>4493</v>
      </c>
      <c r="H99" s="13" t="s">
        <v>5413</v>
      </c>
      <c r="I99" s="13" t="s">
        <v>5414</v>
      </c>
      <c r="J99" s="13">
        <v>65</v>
      </c>
      <c r="K99" s="13" t="s">
        <v>2027</v>
      </c>
      <c r="L99" s="13">
        <v>225</v>
      </c>
      <c r="M99" s="13">
        <v>70</v>
      </c>
      <c r="N99" s="13" t="s">
        <v>5539</v>
      </c>
      <c r="O99" s="13" t="s">
        <v>3788</v>
      </c>
      <c r="P99" s="13" t="s">
        <v>6324</v>
      </c>
      <c r="Q99" s="13" t="s">
        <v>6325</v>
      </c>
      <c r="R99" s="13" t="s">
        <v>3733</v>
      </c>
      <c r="S99" s="13">
        <v>5355</v>
      </c>
      <c r="T99" s="13">
        <v>0.4</v>
      </c>
      <c r="U99" s="13">
        <v>6.5</v>
      </c>
      <c r="V99" s="13" t="s">
        <v>2055</v>
      </c>
      <c r="W99" s="13" t="s">
        <v>8728</v>
      </c>
      <c r="X99" s="13" t="s">
        <v>8859</v>
      </c>
      <c r="Y99" s="13" t="s">
        <v>9577</v>
      </c>
      <c r="Z99" s="13" t="s">
        <v>9577</v>
      </c>
      <c r="AA99" s="13" t="s">
        <v>9577</v>
      </c>
      <c r="AB99" s="13" t="s">
        <v>9577</v>
      </c>
      <c r="AC99" s="13" t="s">
        <v>9577</v>
      </c>
      <c r="AD99" s="13" t="s">
        <v>9577</v>
      </c>
      <c r="AE99" s="13" t="s">
        <v>9577</v>
      </c>
      <c r="AF99" s="13" t="s">
        <v>9577</v>
      </c>
      <c r="AG99" s="13" t="s">
        <v>9577</v>
      </c>
      <c r="AH99" s="14" t="str">
        <f t="shared" si="2"/>
        <v>98,0,0,0,0,0,0,0,0,0</v>
      </c>
      <c r="AI99" s="13" t="s">
        <v>6950</v>
      </c>
      <c r="AJ99" s="13" t="s">
        <v>7532</v>
      </c>
      <c r="AO99" s="13">
        <v>0</v>
      </c>
      <c r="AP99" s="13">
        <v>25</v>
      </c>
      <c r="AQ99" s="13">
        <v>0</v>
      </c>
      <c r="AR99" s="14" t="s">
        <v>8440</v>
      </c>
      <c r="AU99" s="14"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
      <c r="A100" s="13">
        <v>99</v>
      </c>
      <c r="C100" s="13" t="s">
        <v>410</v>
      </c>
      <c r="D100" s="13" t="s">
        <v>3921</v>
      </c>
      <c r="E100" s="13" t="s">
        <v>178</v>
      </c>
      <c r="G100" s="13" t="s">
        <v>4494</v>
      </c>
      <c r="H100" s="13" t="s">
        <v>5413</v>
      </c>
      <c r="I100" s="13" t="s">
        <v>5414</v>
      </c>
      <c r="J100" s="13">
        <v>166</v>
      </c>
      <c r="K100" s="13" t="s">
        <v>2028</v>
      </c>
      <c r="L100" s="13">
        <v>60</v>
      </c>
      <c r="M100" s="13">
        <v>70</v>
      </c>
      <c r="N100" s="13" t="s">
        <v>5539</v>
      </c>
      <c r="O100" s="13" t="s">
        <v>3788</v>
      </c>
      <c r="P100" s="13" t="s">
        <v>5833</v>
      </c>
      <c r="R100" s="13" t="s">
        <v>3733</v>
      </c>
      <c r="S100" s="13">
        <v>5355</v>
      </c>
      <c r="T100" s="13">
        <v>1.3</v>
      </c>
      <c r="U100" s="13">
        <v>60</v>
      </c>
      <c r="V100" s="13" t="s">
        <v>2055</v>
      </c>
      <c r="W100" s="13" t="s">
        <v>8728</v>
      </c>
      <c r="X100" s="13" t="s">
        <v>8860</v>
      </c>
      <c r="Y100" s="13" t="s">
        <v>9577</v>
      </c>
      <c r="Z100" s="13" t="s">
        <v>9577</v>
      </c>
      <c r="AA100" s="13" t="s">
        <v>9577</v>
      </c>
      <c r="AB100" s="13" t="s">
        <v>9577</v>
      </c>
      <c r="AC100" s="13" t="s">
        <v>9577</v>
      </c>
      <c r="AD100" s="13" t="s">
        <v>9577</v>
      </c>
      <c r="AE100" s="13" t="s">
        <v>9577</v>
      </c>
      <c r="AF100" s="13" t="s">
        <v>9577</v>
      </c>
      <c r="AG100" s="13" t="s">
        <v>9577</v>
      </c>
      <c r="AH100" s="14" t="str">
        <f t="shared" si="2"/>
        <v>99,0,0,0,0,0,0,0,0,0</v>
      </c>
      <c r="AI100" s="13" t="s">
        <v>6951</v>
      </c>
      <c r="AJ100" s="13" t="s">
        <v>7533</v>
      </c>
      <c r="AO100" s="13">
        <v>0</v>
      </c>
      <c r="AP100" s="13">
        <v>25</v>
      </c>
      <c r="AQ100" s="13">
        <v>0</v>
      </c>
      <c r="AU100" s="14"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
      <c r="A101" s="13">
        <v>100</v>
      </c>
      <c r="C101" s="13" t="s">
        <v>411</v>
      </c>
      <c r="D101" s="13" t="s">
        <v>3922</v>
      </c>
      <c r="E101" s="13" t="s">
        <v>179</v>
      </c>
      <c r="G101" s="13" t="s">
        <v>4495</v>
      </c>
      <c r="H101" s="13" t="s">
        <v>5425</v>
      </c>
      <c r="I101" s="13" t="s">
        <v>5414</v>
      </c>
      <c r="J101" s="13">
        <v>66</v>
      </c>
      <c r="K101" s="13" t="s">
        <v>2045</v>
      </c>
      <c r="L101" s="13">
        <v>190</v>
      </c>
      <c r="M101" s="13">
        <v>70</v>
      </c>
      <c r="N101" s="13" t="s">
        <v>5540</v>
      </c>
      <c r="O101" s="13" t="s">
        <v>3780</v>
      </c>
      <c r="P101" s="13" t="s">
        <v>5834</v>
      </c>
      <c r="R101" s="13" t="s">
        <v>2021</v>
      </c>
      <c r="S101" s="13">
        <v>5355</v>
      </c>
      <c r="T101" s="13">
        <v>0.5</v>
      </c>
      <c r="U101" s="13">
        <v>10.4</v>
      </c>
      <c r="V101" s="13" t="s">
        <v>2055</v>
      </c>
      <c r="W101" s="13" t="s">
        <v>8730</v>
      </c>
      <c r="X101" s="13" t="s">
        <v>8861</v>
      </c>
      <c r="Y101" s="13" t="s">
        <v>9577</v>
      </c>
      <c r="Z101" s="13" t="s">
        <v>9577</v>
      </c>
      <c r="AA101" s="13" t="s">
        <v>9577</v>
      </c>
      <c r="AB101" s="13" t="s">
        <v>9577</v>
      </c>
      <c r="AC101" s="13" t="s">
        <v>9577</v>
      </c>
      <c r="AD101" s="13" t="s">
        <v>9577</v>
      </c>
      <c r="AE101" s="13" t="s">
        <v>9577</v>
      </c>
      <c r="AF101" s="13" t="s">
        <v>9577</v>
      </c>
      <c r="AG101" s="13" t="s">
        <v>9577</v>
      </c>
      <c r="AH101" s="14" t="str">
        <f t="shared" si="2"/>
        <v>100,0,0,0,0,0,0,0,0,0</v>
      </c>
      <c r="AI101" s="13" t="s">
        <v>6952</v>
      </c>
      <c r="AJ101" s="13" t="s">
        <v>7534</v>
      </c>
      <c r="AO101" s="13">
        <v>0</v>
      </c>
      <c r="AP101" s="13">
        <v>25</v>
      </c>
      <c r="AQ101" s="13">
        <v>0</v>
      </c>
      <c r="AR101" s="14" t="s">
        <v>8441</v>
      </c>
      <c r="AU101" s="14"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
      <c r="A102" s="13">
        <v>101</v>
      </c>
      <c r="C102" s="13" t="s">
        <v>412</v>
      </c>
      <c r="D102" s="13" t="s">
        <v>3923</v>
      </c>
      <c r="E102" s="13" t="s">
        <v>179</v>
      </c>
      <c r="G102" s="13" t="s">
        <v>4496</v>
      </c>
      <c r="H102" s="13" t="s">
        <v>5425</v>
      </c>
      <c r="I102" s="13" t="s">
        <v>5414</v>
      </c>
      <c r="J102" s="13">
        <v>168</v>
      </c>
      <c r="K102" s="13" t="s">
        <v>2046</v>
      </c>
      <c r="L102" s="13">
        <v>60</v>
      </c>
      <c r="M102" s="13">
        <v>70</v>
      </c>
      <c r="N102" s="13" t="s">
        <v>5540</v>
      </c>
      <c r="O102" s="13" t="s">
        <v>3780</v>
      </c>
      <c r="P102" s="13" t="s">
        <v>5835</v>
      </c>
      <c r="R102" s="13" t="s">
        <v>2021</v>
      </c>
      <c r="S102" s="13">
        <v>5355</v>
      </c>
      <c r="T102" s="13">
        <v>1.2</v>
      </c>
      <c r="U102" s="13">
        <v>66.599999999999994</v>
      </c>
      <c r="V102" s="13" t="s">
        <v>2055</v>
      </c>
      <c r="W102" s="13" t="s">
        <v>8730</v>
      </c>
      <c r="X102" s="13" t="s">
        <v>8862</v>
      </c>
      <c r="Y102" s="13" t="s">
        <v>9577</v>
      </c>
      <c r="Z102" s="13" t="s">
        <v>9577</v>
      </c>
      <c r="AA102" s="13" t="s">
        <v>9577</v>
      </c>
      <c r="AB102" s="13" t="s">
        <v>9577</v>
      </c>
      <c r="AC102" s="13" t="s">
        <v>9577</v>
      </c>
      <c r="AD102" s="13" t="s">
        <v>9577</v>
      </c>
      <c r="AE102" s="13" t="s">
        <v>9577</v>
      </c>
      <c r="AF102" s="13" t="s">
        <v>9577</v>
      </c>
      <c r="AG102" s="13" t="s">
        <v>9577</v>
      </c>
      <c r="AH102" s="14" t="str">
        <f t="shared" si="2"/>
        <v>101,0,0,0,0,0,0,0,0,0</v>
      </c>
      <c r="AI102" s="13" t="s">
        <v>6952</v>
      </c>
      <c r="AJ102" s="13" t="s">
        <v>7535</v>
      </c>
      <c r="AO102" s="13">
        <v>0</v>
      </c>
      <c r="AP102" s="13">
        <v>25</v>
      </c>
      <c r="AQ102" s="13">
        <v>0</v>
      </c>
      <c r="AU102" s="14"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
      <c r="A103" s="13">
        <v>102</v>
      </c>
      <c r="C103" s="13" t="s">
        <v>413</v>
      </c>
      <c r="D103" s="13" t="s">
        <v>3924</v>
      </c>
      <c r="E103" s="13" t="s">
        <v>180</v>
      </c>
      <c r="F103" s="13" t="s">
        <v>185</v>
      </c>
      <c r="G103" s="13" t="s">
        <v>4497</v>
      </c>
      <c r="H103" s="13" t="s">
        <v>5413</v>
      </c>
      <c r="I103" s="13" t="s">
        <v>5424</v>
      </c>
      <c r="J103" s="13">
        <v>65</v>
      </c>
      <c r="K103" s="13" t="s">
        <v>2033</v>
      </c>
      <c r="L103" s="13">
        <v>90</v>
      </c>
      <c r="M103" s="13">
        <v>70</v>
      </c>
      <c r="N103" s="13" t="s">
        <v>3790</v>
      </c>
      <c r="O103" s="13" t="s">
        <v>5541</v>
      </c>
      <c r="P103" s="13" t="s">
        <v>6326</v>
      </c>
      <c r="Q103" s="13" t="s">
        <v>6327</v>
      </c>
      <c r="R103" s="13" t="s">
        <v>240</v>
      </c>
      <c r="S103" s="13">
        <v>5355</v>
      </c>
      <c r="T103" s="13">
        <v>0.4</v>
      </c>
      <c r="U103" s="13">
        <v>2.5</v>
      </c>
      <c r="V103" s="13" t="s">
        <v>8725</v>
      </c>
      <c r="W103" s="13" t="s">
        <v>7054</v>
      </c>
      <c r="X103" s="13" t="s">
        <v>8863</v>
      </c>
      <c r="Y103" s="13" t="s">
        <v>9577</v>
      </c>
      <c r="Z103" s="13" t="s">
        <v>9577</v>
      </c>
      <c r="AA103" s="13" t="s">
        <v>9577</v>
      </c>
      <c r="AB103" s="13" t="s">
        <v>9577</v>
      </c>
      <c r="AC103" s="13" t="s">
        <v>9577</v>
      </c>
      <c r="AD103" s="13" t="s">
        <v>9577</v>
      </c>
      <c r="AE103" s="13" t="s">
        <v>9577</v>
      </c>
      <c r="AF103" s="13" t="s">
        <v>9577</v>
      </c>
      <c r="AG103" s="13" t="s">
        <v>9577</v>
      </c>
      <c r="AH103" s="14" t="str">
        <f t="shared" si="2"/>
        <v>102,0,0,0,0,0,0,0,0,0</v>
      </c>
      <c r="AI103" s="13" t="s">
        <v>6953</v>
      </c>
      <c r="AJ103" s="13" t="s">
        <v>7536</v>
      </c>
      <c r="AO103" s="13">
        <v>0</v>
      </c>
      <c r="AP103" s="13">
        <v>25</v>
      </c>
      <c r="AQ103" s="13">
        <v>0</v>
      </c>
      <c r="AR103" s="14" t="s">
        <v>8442</v>
      </c>
      <c r="AU103" s="14"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
      <c r="A104" s="13">
        <v>103</v>
      </c>
      <c r="C104" s="13" t="s">
        <v>414</v>
      </c>
      <c r="D104" s="13" t="s">
        <v>3925</v>
      </c>
      <c r="E104" s="13" t="s">
        <v>180</v>
      </c>
      <c r="F104" s="13" t="s">
        <v>185</v>
      </c>
      <c r="G104" s="13" t="s">
        <v>4498</v>
      </c>
      <c r="H104" s="13" t="s">
        <v>5413</v>
      </c>
      <c r="I104" s="13" t="s">
        <v>5424</v>
      </c>
      <c r="J104" s="13">
        <v>182</v>
      </c>
      <c r="K104" s="13" t="s">
        <v>5421</v>
      </c>
      <c r="L104" s="13">
        <v>45</v>
      </c>
      <c r="M104" s="13">
        <v>70</v>
      </c>
      <c r="N104" s="13" t="s">
        <v>3790</v>
      </c>
      <c r="O104" s="13" t="s">
        <v>5541</v>
      </c>
      <c r="P104" s="13" t="s">
        <v>5836</v>
      </c>
      <c r="R104" s="13" t="s">
        <v>240</v>
      </c>
      <c r="S104" s="13">
        <v>5355</v>
      </c>
      <c r="T104" s="13">
        <v>2</v>
      </c>
      <c r="U104" s="13">
        <v>120</v>
      </c>
      <c r="V104" s="13" t="s">
        <v>8723</v>
      </c>
      <c r="W104" s="13" t="s">
        <v>7054</v>
      </c>
      <c r="X104" s="13" t="s">
        <v>8864</v>
      </c>
      <c r="Y104" s="13" t="s">
        <v>9577</v>
      </c>
      <c r="Z104" s="13" t="s">
        <v>9577</v>
      </c>
      <c r="AA104" s="13" t="s">
        <v>9577</v>
      </c>
      <c r="AB104" s="13" t="s">
        <v>9577</v>
      </c>
      <c r="AC104" s="13" t="s">
        <v>9577</v>
      </c>
      <c r="AD104" s="13" t="s">
        <v>9577</v>
      </c>
      <c r="AE104" s="13" t="s">
        <v>9577</v>
      </c>
      <c r="AF104" s="13" t="s">
        <v>9577</v>
      </c>
      <c r="AG104" s="13" t="s">
        <v>9577</v>
      </c>
      <c r="AH104" s="14" t="str">
        <f t="shared" si="2"/>
        <v>103,0,0,0,0,0,0,0,0,0</v>
      </c>
      <c r="AI104" s="13" t="s">
        <v>6954</v>
      </c>
      <c r="AJ104" s="13" t="s">
        <v>7537</v>
      </c>
      <c r="AO104" s="13">
        <v>0</v>
      </c>
      <c r="AP104" s="13">
        <v>25</v>
      </c>
      <c r="AQ104" s="13">
        <v>0</v>
      </c>
      <c r="AU104" s="14"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
      <c r="A105" s="13">
        <v>104</v>
      </c>
      <c r="C105" s="13" t="s">
        <v>416</v>
      </c>
      <c r="D105" s="13" t="s">
        <v>3926</v>
      </c>
      <c r="E105" s="13" t="s">
        <v>183</v>
      </c>
      <c r="G105" s="13" t="s">
        <v>4499</v>
      </c>
      <c r="H105" s="13" t="s">
        <v>5413</v>
      </c>
      <c r="I105" s="13" t="s">
        <v>5414</v>
      </c>
      <c r="J105" s="13">
        <v>64</v>
      </c>
      <c r="K105" s="13" t="s">
        <v>2033</v>
      </c>
      <c r="L105" s="13">
        <v>190</v>
      </c>
      <c r="M105" s="13">
        <v>70</v>
      </c>
      <c r="N105" s="13" t="s">
        <v>5542</v>
      </c>
      <c r="O105" s="13" t="s">
        <v>3734</v>
      </c>
      <c r="P105" s="13" t="s">
        <v>6328</v>
      </c>
      <c r="Q105" s="13" t="s">
        <v>6329</v>
      </c>
      <c r="R105" s="13" t="s">
        <v>2017</v>
      </c>
      <c r="S105" s="13">
        <v>5355</v>
      </c>
      <c r="T105" s="13">
        <v>0.4</v>
      </c>
      <c r="U105" s="13">
        <v>6.5</v>
      </c>
      <c r="V105" s="13" t="s">
        <v>2057</v>
      </c>
      <c r="W105" s="13" t="s">
        <v>8731</v>
      </c>
      <c r="X105" s="13" t="s">
        <v>8865</v>
      </c>
      <c r="Y105" s="13" t="s">
        <v>9577</v>
      </c>
      <c r="Z105" s="13" t="s">
        <v>9577</v>
      </c>
      <c r="AA105" s="13" t="s">
        <v>9577</v>
      </c>
      <c r="AB105" s="13" t="s">
        <v>9577</v>
      </c>
      <c r="AC105" s="13" t="s">
        <v>9577</v>
      </c>
      <c r="AD105" s="13" t="s">
        <v>9577</v>
      </c>
      <c r="AE105" s="13" t="s">
        <v>9577</v>
      </c>
      <c r="AF105" s="13" t="s">
        <v>9577</v>
      </c>
      <c r="AG105" s="13" t="s">
        <v>9577</v>
      </c>
      <c r="AH105" s="14" t="str">
        <f t="shared" si="2"/>
        <v>104,0,0,0,0,0,0,0,0,0</v>
      </c>
      <c r="AI105" s="13" t="s">
        <v>6955</v>
      </c>
      <c r="AJ105" s="13" t="s">
        <v>8093</v>
      </c>
      <c r="AM105" s="13" t="s">
        <v>8094</v>
      </c>
      <c r="AO105" s="13">
        <v>0</v>
      </c>
      <c r="AP105" s="13">
        <v>25</v>
      </c>
      <c r="AQ105" s="13">
        <v>0</v>
      </c>
      <c r="AR105" s="14" t="s">
        <v>8443</v>
      </c>
      <c r="AU105" s="14"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
      <c r="A106" s="13">
        <v>105</v>
      </c>
      <c r="C106" s="13" t="s">
        <v>417</v>
      </c>
      <c r="D106" s="13" t="s">
        <v>3927</v>
      </c>
      <c r="E106" s="13" t="s">
        <v>183</v>
      </c>
      <c r="G106" s="13" t="s">
        <v>4500</v>
      </c>
      <c r="H106" s="13" t="s">
        <v>5413</v>
      </c>
      <c r="I106" s="13" t="s">
        <v>5414</v>
      </c>
      <c r="J106" s="13">
        <v>149</v>
      </c>
      <c r="K106" s="13" t="s">
        <v>2043</v>
      </c>
      <c r="L106" s="13">
        <v>75</v>
      </c>
      <c r="M106" s="13">
        <v>70</v>
      </c>
      <c r="N106" s="13" t="s">
        <v>5542</v>
      </c>
      <c r="O106" s="13" t="s">
        <v>3734</v>
      </c>
      <c r="P106" s="13" t="s">
        <v>5837</v>
      </c>
      <c r="R106" s="13" t="s">
        <v>2017</v>
      </c>
      <c r="S106" s="13">
        <v>5355</v>
      </c>
      <c r="T106" s="13">
        <v>1</v>
      </c>
      <c r="U106" s="13">
        <v>45</v>
      </c>
      <c r="V106" s="13" t="s">
        <v>2057</v>
      </c>
      <c r="W106" s="13" t="s">
        <v>8731</v>
      </c>
      <c r="X106" s="13" t="s">
        <v>8866</v>
      </c>
      <c r="Y106" s="13" t="s">
        <v>9577</v>
      </c>
      <c r="Z106" s="13" t="s">
        <v>9577</v>
      </c>
      <c r="AA106" s="13" t="s">
        <v>9577</v>
      </c>
      <c r="AB106" s="13" t="s">
        <v>9577</v>
      </c>
      <c r="AC106" s="13" t="s">
        <v>9577</v>
      </c>
      <c r="AD106" s="13" t="s">
        <v>9577</v>
      </c>
      <c r="AE106" s="13" t="s">
        <v>9577</v>
      </c>
      <c r="AF106" s="13" t="s">
        <v>9577</v>
      </c>
      <c r="AG106" s="13" t="s">
        <v>9577</v>
      </c>
      <c r="AH106" s="14" t="str">
        <f t="shared" si="2"/>
        <v>105,0,0,0,0,0,0,0,0,0</v>
      </c>
      <c r="AI106" s="13" t="s">
        <v>6956</v>
      </c>
      <c r="AJ106" s="13" t="s">
        <v>8095</v>
      </c>
      <c r="AM106" s="13" t="s">
        <v>8094</v>
      </c>
      <c r="AO106" s="13">
        <v>0</v>
      </c>
      <c r="AP106" s="13">
        <v>25</v>
      </c>
      <c r="AQ106" s="13">
        <v>0</v>
      </c>
      <c r="AU106" s="14"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
      <c r="A107" s="13">
        <v>106</v>
      </c>
      <c r="C107" s="13" t="s">
        <v>419</v>
      </c>
      <c r="D107" s="13" t="s">
        <v>3928</v>
      </c>
      <c r="E107" s="13" t="s">
        <v>181</v>
      </c>
      <c r="G107" s="13" t="s">
        <v>4501</v>
      </c>
      <c r="H107" s="13" t="s">
        <v>5417</v>
      </c>
      <c r="I107" s="13" t="s">
        <v>5414</v>
      </c>
      <c r="J107" s="13">
        <v>159</v>
      </c>
      <c r="K107" s="13" t="s">
        <v>2028</v>
      </c>
      <c r="L107" s="13">
        <v>45</v>
      </c>
      <c r="M107" s="13">
        <v>70</v>
      </c>
      <c r="N107" s="13" t="s">
        <v>5543</v>
      </c>
      <c r="O107" s="13" t="s">
        <v>3778</v>
      </c>
      <c r="P107" s="13" t="s">
        <v>5838</v>
      </c>
      <c r="R107" s="13" t="s">
        <v>3766</v>
      </c>
      <c r="S107" s="13">
        <v>6630</v>
      </c>
      <c r="T107" s="13">
        <v>1.5</v>
      </c>
      <c r="U107" s="13">
        <v>49.8</v>
      </c>
      <c r="V107" s="13" t="s">
        <v>2057</v>
      </c>
      <c r="W107" s="13" t="s">
        <v>8730</v>
      </c>
      <c r="X107" s="13" t="s">
        <v>8867</v>
      </c>
      <c r="Y107" s="13" t="s">
        <v>9577</v>
      </c>
      <c r="Z107" s="13" t="s">
        <v>9577</v>
      </c>
      <c r="AA107" s="13" t="s">
        <v>9577</v>
      </c>
      <c r="AB107" s="13" t="s">
        <v>9577</v>
      </c>
      <c r="AC107" s="13" t="s">
        <v>9577</v>
      </c>
      <c r="AD107" s="13" t="s">
        <v>9577</v>
      </c>
      <c r="AE107" s="13" t="s">
        <v>9577</v>
      </c>
      <c r="AF107" s="13" t="s">
        <v>9577</v>
      </c>
      <c r="AG107" s="13" t="s">
        <v>9577</v>
      </c>
      <c r="AH107" s="14" t="str">
        <f t="shared" si="2"/>
        <v>106,0,0,0,0,0,0,0,0,0</v>
      </c>
      <c r="AI107" s="13" t="s">
        <v>6957</v>
      </c>
      <c r="AJ107" s="13" t="s">
        <v>7538</v>
      </c>
      <c r="AO107" s="13">
        <v>0</v>
      </c>
      <c r="AP107" s="13">
        <v>25</v>
      </c>
      <c r="AQ107" s="13">
        <v>0</v>
      </c>
      <c r="AU107" s="14"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
      <c r="A108" s="13">
        <v>107</v>
      </c>
      <c r="C108" s="13" t="s">
        <v>420</v>
      </c>
      <c r="D108" s="13" t="s">
        <v>3756</v>
      </c>
      <c r="E108" s="13" t="s">
        <v>181</v>
      </c>
      <c r="G108" s="13" t="s">
        <v>4502</v>
      </c>
      <c r="H108" s="13" t="s">
        <v>5417</v>
      </c>
      <c r="I108" s="13" t="s">
        <v>5414</v>
      </c>
      <c r="J108" s="13">
        <v>159</v>
      </c>
      <c r="K108" s="13" t="s">
        <v>1314</v>
      </c>
      <c r="L108" s="13">
        <v>45</v>
      </c>
      <c r="M108" s="13">
        <v>70</v>
      </c>
      <c r="N108" s="13" t="s">
        <v>5544</v>
      </c>
      <c r="O108" s="13" t="s">
        <v>3697</v>
      </c>
      <c r="P108" s="13" t="s">
        <v>5839</v>
      </c>
      <c r="R108" s="13" t="s">
        <v>3766</v>
      </c>
      <c r="S108" s="13">
        <v>6630</v>
      </c>
      <c r="T108" s="13">
        <v>1.4</v>
      </c>
      <c r="U108" s="13">
        <v>50.2</v>
      </c>
      <c r="V108" s="13" t="s">
        <v>2057</v>
      </c>
      <c r="W108" s="13" t="s">
        <v>8730</v>
      </c>
      <c r="X108" s="13" t="s">
        <v>8868</v>
      </c>
      <c r="Y108" s="13" t="s">
        <v>9577</v>
      </c>
      <c r="Z108" s="13" t="s">
        <v>9577</v>
      </c>
      <c r="AA108" s="13" t="s">
        <v>9577</v>
      </c>
      <c r="AB108" s="13" t="s">
        <v>9577</v>
      </c>
      <c r="AC108" s="13" t="s">
        <v>9577</v>
      </c>
      <c r="AD108" s="13" t="s">
        <v>9577</v>
      </c>
      <c r="AE108" s="13" t="s">
        <v>9577</v>
      </c>
      <c r="AF108" s="13" t="s">
        <v>9577</v>
      </c>
      <c r="AG108" s="13" t="s">
        <v>9577</v>
      </c>
      <c r="AH108" s="14" t="str">
        <f t="shared" si="2"/>
        <v>107,0,0,0,0,0,0,0,0,0</v>
      </c>
      <c r="AI108" s="13" t="s">
        <v>6958</v>
      </c>
      <c r="AJ108" s="13" t="s">
        <v>7539</v>
      </c>
      <c r="AO108" s="13">
        <v>0</v>
      </c>
      <c r="AP108" s="13">
        <v>25</v>
      </c>
      <c r="AQ108" s="13">
        <v>0</v>
      </c>
      <c r="AU108" s="14"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
      <c r="A109" s="13">
        <v>108</v>
      </c>
      <c r="C109" s="13" t="s">
        <v>421</v>
      </c>
      <c r="D109" s="13" t="s">
        <v>3929</v>
      </c>
      <c r="E109" s="13" t="s">
        <v>176</v>
      </c>
      <c r="G109" s="13" t="s">
        <v>4503</v>
      </c>
      <c r="H109" s="13" t="s">
        <v>5413</v>
      </c>
      <c r="I109" s="13" t="s">
        <v>5414</v>
      </c>
      <c r="J109" s="13">
        <v>77</v>
      </c>
      <c r="K109" s="13" t="s">
        <v>2031</v>
      </c>
      <c r="L109" s="13">
        <v>45</v>
      </c>
      <c r="M109" s="13">
        <v>70</v>
      </c>
      <c r="N109" s="13" t="s">
        <v>5545</v>
      </c>
      <c r="O109" s="13" t="s">
        <v>3691</v>
      </c>
      <c r="P109" s="13" t="s">
        <v>6330</v>
      </c>
      <c r="Q109" s="13" t="s">
        <v>6331</v>
      </c>
      <c r="R109" s="13" t="s">
        <v>2017</v>
      </c>
      <c r="S109" s="13">
        <v>5355</v>
      </c>
      <c r="T109" s="13">
        <v>1.2</v>
      </c>
      <c r="U109" s="13">
        <v>65.5</v>
      </c>
      <c r="V109" s="13" t="s">
        <v>8725</v>
      </c>
      <c r="W109" s="13" t="s">
        <v>7357</v>
      </c>
      <c r="X109" s="13" t="s">
        <v>8869</v>
      </c>
      <c r="Y109" s="13" t="s">
        <v>9577</v>
      </c>
      <c r="Z109" s="13" t="s">
        <v>9577</v>
      </c>
      <c r="AA109" s="13" t="s">
        <v>9577</v>
      </c>
      <c r="AB109" s="13" t="s">
        <v>9577</v>
      </c>
      <c r="AC109" s="13" t="s">
        <v>9577</v>
      </c>
      <c r="AD109" s="13" t="s">
        <v>9577</v>
      </c>
      <c r="AE109" s="13" t="s">
        <v>9577</v>
      </c>
      <c r="AF109" s="13" t="s">
        <v>9577</v>
      </c>
      <c r="AG109" s="13" t="s">
        <v>9577</v>
      </c>
      <c r="AH109" s="14" t="str">
        <f t="shared" si="2"/>
        <v>108,0,0,0,0,0,0,0,0,0</v>
      </c>
      <c r="AI109" s="13" t="s">
        <v>6959</v>
      </c>
      <c r="AJ109" s="13" t="s">
        <v>8096</v>
      </c>
      <c r="AM109" s="13" t="s">
        <v>8082</v>
      </c>
      <c r="AO109" s="13">
        <v>0</v>
      </c>
      <c r="AP109" s="13">
        <v>25</v>
      </c>
      <c r="AQ109" s="13">
        <v>0</v>
      </c>
      <c r="AR109" s="14" t="s">
        <v>8444</v>
      </c>
      <c r="AU109" s="14"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
      <c r="A110" s="13">
        <v>109</v>
      </c>
      <c r="C110" s="13" t="s">
        <v>422</v>
      </c>
      <c r="D110" s="13" t="s">
        <v>3930</v>
      </c>
      <c r="E110" s="13" t="s">
        <v>182</v>
      </c>
      <c r="G110" s="13" t="s">
        <v>4504</v>
      </c>
      <c r="H110" s="13" t="s">
        <v>5413</v>
      </c>
      <c r="I110" s="13" t="s">
        <v>5414</v>
      </c>
      <c r="J110" s="13">
        <v>68</v>
      </c>
      <c r="K110" s="13" t="s">
        <v>2033</v>
      </c>
      <c r="L110" s="13">
        <v>190</v>
      </c>
      <c r="M110" s="13">
        <v>70</v>
      </c>
      <c r="N110" s="13" t="s">
        <v>2040</v>
      </c>
      <c r="P110" s="13" t="s">
        <v>6332</v>
      </c>
      <c r="Q110" s="13" t="s">
        <v>6333</v>
      </c>
      <c r="R110" s="13" t="s">
        <v>2022</v>
      </c>
      <c r="S110" s="13">
        <v>5355</v>
      </c>
      <c r="T110" s="13">
        <v>0.6</v>
      </c>
      <c r="U110" s="13">
        <v>1</v>
      </c>
      <c r="V110" s="13" t="s">
        <v>8726</v>
      </c>
      <c r="W110" s="13" t="s">
        <v>8730</v>
      </c>
      <c r="X110" s="13" t="s">
        <v>8870</v>
      </c>
      <c r="Y110" s="13" t="s">
        <v>9577</v>
      </c>
      <c r="Z110" s="13" t="s">
        <v>9577</v>
      </c>
      <c r="AA110" s="13" t="s">
        <v>9577</v>
      </c>
      <c r="AB110" s="13" t="s">
        <v>9577</v>
      </c>
      <c r="AC110" s="13" t="s">
        <v>9577</v>
      </c>
      <c r="AD110" s="13" t="s">
        <v>9577</v>
      </c>
      <c r="AE110" s="13" t="s">
        <v>9577</v>
      </c>
      <c r="AF110" s="13" t="s">
        <v>9577</v>
      </c>
      <c r="AG110" s="13" t="s">
        <v>9577</v>
      </c>
      <c r="AH110" s="14" t="str">
        <f t="shared" si="2"/>
        <v>109,0,0,0,0,0,0,0,0,0</v>
      </c>
      <c r="AI110" s="13" t="s">
        <v>1471</v>
      </c>
      <c r="AJ110" s="13" t="s">
        <v>8097</v>
      </c>
      <c r="AM110" s="13" t="s">
        <v>8098</v>
      </c>
      <c r="AO110" s="13">
        <v>0</v>
      </c>
      <c r="AP110" s="13">
        <v>25</v>
      </c>
      <c r="AQ110" s="13">
        <v>16</v>
      </c>
      <c r="AR110" s="14" t="s">
        <v>8445</v>
      </c>
      <c r="AU110" s="14"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
      <c r="A111" s="13">
        <v>110</v>
      </c>
      <c r="C111" s="13" t="s">
        <v>423</v>
      </c>
      <c r="D111" s="13" t="s">
        <v>3931</v>
      </c>
      <c r="E111" s="13" t="s">
        <v>182</v>
      </c>
      <c r="G111" s="13" t="s">
        <v>4505</v>
      </c>
      <c r="H111" s="13" t="s">
        <v>5413</v>
      </c>
      <c r="I111" s="13" t="s">
        <v>5414</v>
      </c>
      <c r="J111" s="13">
        <v>172</v>
      </c>
      <c r="K111" s="13" t="s">
        <v>2043</v>
      </c>
      <c r="L111" s="13">
        <v>60</v>
      </c>
      <c r="M111" s="13">
        <v>70</v>
      </c>
      <c r="N111" s="13" t="s">
        <v>2040</v>
      </c>
      <c r="P111" s="13" t="s">
        <v>5840</v>
      </c>
      <c r="R111" s="13" t="s">
        <v>2022</v>
      </c>
      <c r="S111" s="13">
        <v>5355</v>
      </c>
      <c r="T111" s="13">
        <v>1.2</v>
      </c>
      <c r="U111" s="13">
        <v>9.5</v>
      </c>
      <c r="V111" s="13" t="s">
        <v>8726</v>
      </c>
      <c r="W111" s="13" t="s">
        <v>8730</v>
      </c>
      <c r="X111" s="13" t="s">
        <v>8871</v>
      </c>
      <c r="Y111" s="13" t="s">
        <v>9577</v>
      </c>
      <c r="Z111" s="13" t="s">
        <v>9577</v>
      </c>
      <c r="AA111" s="13" t="s">
        <v>9577</v>
      </c>
      <c r="AB111" s="13" t="s">
        <v>9577</v>
      </c>
      <c r="AC111" s="13" t="s">
        <v>9577</v>
      </c>
      <c r="AD111" s="13" t="s">
        <v>9577</v>
      </c>
      <c r="AE111" s="13" t="s">
        <v>9577</v>
      </c>
      <c r="AF111" s="13" t="s">
        <v>9577</v>
      </c>
      <c r="AG111" s="13" t="s">
        <v>9577</v>
      </c>
      <c r="AH111" s="14" t="str">
        <f t="shared" si="2"/>
        <v>110,0,0,0,0,0,0,0,0,0</v>
      </c>
      <c r="AI111" s="13" t="s">
        <v>1471</v>
      </c>
      <c r="AJ111" s="13" t="s">
        <v>8099</v>
      </c>
      <c r="AM111" s="13" t="s">
        <v>8098</v>
      </c>
      <c r="AO111" s="13">
        <v>0</v>
      </c>
      <c r="AP111" s="13">
        <v>25</v>
      </c>
      <c r="AQ111" s="13">
        <v>10</v>
      </c>
      <c r="AU111" s="14"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
      <c r="A112" s="13">
        <v>111</v>
      </c>
      <c r="C112" s="13" t="s">
        <v>424</v>
      </c>
      <c r="D112" s="13" t="s">
        <v>3932</v>
      </c>
      <c r="E112" s="13" t="s">
        <v>183</v>
      </c>
      <c r="F112" s="13" t="s">
        <v>186</v>
      </c>
      <c r="G112" s="13" t="s">
        <v>4506</v>
      </c>
      <c r="H112" s="13" t="s">
        <v>5413</v>
      </c>
      <c r="I112" s="13" t="s">
        <v>5424</v>
      </c>
      <c r="J112" s="13">
        <v>69</v>
      </c>
      <c r="K112" s="13" t="s">
        <v>2033</v>
      </c>
      <c r="L112" s="13">
        <v>120</v>
      </c>
      <c r="M112" s="13">
        <v>70</v>
      </c>
      <c r="N112" s="13" t="s">
        <v>5546</v>
      </c>
      <c r="O112" s="13" t="s">
        <v>3710</v>
      </c>
      <c r="P112" s="13" t="s">
        <v>6334</v>
      </c>
      <c r="Q112" s="13" t="s">
        <v>6335</v>
      </c>
      <c r="R112" s="13" t="s">
        <v>6912</v>
      </c>
      <c r="S112" s="13">
        <v>5355</v>
      </c>
      <c r="T112" s="13">
        <v>1</v>
      </c>
      <c r="U112" s="13">
        <v>115</v>
      </c>
      <c r="V112" s="13" t="s">
        <v>8722</v>
      </c>
      <c r="W112" s="13" t="s">
        <v>8732</v>
      </c>
      <c r="X112" s="13" t="s">
        <v>8872</v>
      </c>
      <c r="Y112" s="13" t="s">
        <v>9577</v>
      </c>
      <c r="Z112" s="13" t="s">
        <v>9577</v>
      </c>
      <c r="AA112" s="13" t="s">
        <v>9577</v>
      </c>
      <c r="AB112" s="13" t="s">
        <v>9577</v>
      </c>
      <c r="AC112" s="13" t="s">
        <v>9577</v>
      </c>
      <c r="AD112" s="13" t="s">
        <v>9577</v>
      </c>
      <c r="AE112" s="13" t="s">
        <v>9577</v>
      </c>
      <c r="AF112" s="13" t="s">
        <v>9577</v>
      </c>
      <c r="AG112" s="13" t="s">
        <v>9577</v>
      </c>
      <c r="AH112" s="14" t="str">
        <f t="shared" si="2"/>
        <v>111,0,0,0,0,0,0,0,0,0</v>
      </c>
      <c r="AI112" s="13" t="s">
        <v>1521</v>
      </c>
      <c r="AJ112" s="13" t="s">
        <v>7540</v>
      </c>
      <c r="AO112" s="13">
        <v>0</v>
      </c>
      <c r="AP112" s="13">
        <v>25</v>
      </c>
      <c r="AQ112" s="13">
        <v>0</v>
      </c>
      <c r="AR112" s="14" t="s">
        <v>8446</v>
      </c>
      <c r="AU112" s="14"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
      <c r="A113" s="13">
        <v>112</v>
      </c>
      <c r="C113" s="13" t="s">
        <v>425</v>
      </c>
      <c r="D113" s="13" t="s">
        <v>3933</v>
      </c>
      <c r="E113" s="13" t="s">
        <v>183</v>
      </c>
      <c r="F113" s="13" t="s">
        <v>186</v>
      </c>
      <c r="G113" s="13" t="s">
        <v>4507</v>
      </c>
      <c r="H113" s="13" t="s">
        <v>5413</v>
      </c>
      <c r="I113" s="13" t="s">
        <v>5424</v>
      </c>
      <c r="J113" s="13">
        <v>170</v>
      </c>
      <c r="K113" s="13" t="s">
        <v>2028</v>
      </c>
      <c r="L113" s="13">
        <v>60</v>
      </c>
      <c r="M113" s="13">
        <v>70</v>
      </c>
      <c r="N113" s="13" t="s">
        <v>5546</v>
      </c>
      <c r="O113" s="13" t="s">
        <v>3710</v>
      </c>
      <c r="P113" s="13" t="s">
        <v>5841</v>
      </c>
      <c r="R113" s="13" t="s">
        <v>6912</v>
      </c>
      <c r="S113" s="13">
        <v>5355</v>
      </c>
      <c r="T113" s="13">
        <v>1.9</v>
      </c>
      <c r="U113" s="13">
        <v>120</v>
      </c>
      <c r="V113" s="13" t="s">
        <v>8722</v>
      </c>
      <c r="W113" s="13" t="s">
        <v>8732</v>
      </c>
      <c r="X113" s="13" t="s">
        <v>8873</v>
      </c>
      <c r="Y113" s="13" t="s">
        <v>9577</v>
      </c>
      <c r="Z113" s="13" t="s">
        <v>9577</v>
      </c>
      <c r="AA113" s="13" t="s">
        <v>9577</v>
      </c>
      <c r="AB113" s="13" t="s">
        <v>9577</v>
      </c>
      <c r="AC113" s="13" t="s">
        <v>9577</v>
      </c>
      <c r="AD113" s="13" t="s">
        <v>9577</v>
      </c>
      <c r="AE113" s="13" t="s">
        <v>9577</v>
      </c>
      <c r="AF113" s="13" t="s">
        <v>9577</v>
      </c>
      <c r="AG113" s="13" t="s">
        <v>9577</v>
      </c>
      <c r="AH113" s="14" t="str">
        <f t="shared" si="2"/>
        <v>112,0,0,0,0,0,0,0,0,0</v>
      </c>
      <c r="AI113" s="13" t="s">
        <v>6914</v>
      </c>
      <c r="AJ113" s="13" t="s">
        <v>7541</v>
      </c>
      <c r="AO113" s="13">
        <v>0</v>
      </c>
      <c r="AP113" s="13">
        <v>25</v>
      </c>
      <c r="AQ113" s="13">
        <v>0</v>
      </c>
      <c r="AR113" s="14" t="s">
        <v>11048</v>
      </c>
      <c r="AU113" s="14"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
      <c r="A114" s="13">
        <v>113</v>
      </c>
      <c r="C114" s="13" t="s">
        <v>426</v>
      </c>
      <c r="D114" s="13" t="s">
        <v>3934</v>
      </c>
      <c r="E114" s="13" t="s">
        <v>176</v>
      </c>
      <c r="G114" s="13" t="s">
        <v>4508</v>
      </c>
      <c r="H114" s="13" t="s">
        <v>5416</v>
      </c>
      <c r="I114" s="13" t="s">
        <v>5419</v>
      </c>
      <c r="J114" s="13">
        <v>395</v>
      </c>
      <c r="K114" s="13" t="s">
        <v>2031</v>
      </c>
      <c r="L114" s="13">
        <v>30</v>
      </c>
      <c r="M114" s="13">
        <v>140</v>
      </c>
      <c r="N114" s="13" t="s">
        <v>5547</v>
      </c>
      <c r="O114" s="13" t="s">
        <v>3798</v>
      </c>
      <c r="P114" s="13" t="s">
        <v>5908</v>
      </c>
      <c r="Q114" s="13" t="s">
        <v>6336</v>
      </c>
      <c r="R114" s="13" t="s">
        <v>52</v>
      </c>
      <c r="S114" s="13">
        <v>10455</v>
      </c>
      <c r="T114" s="13">
        <v>1.1000000000000001</v>
      </c>
      <c r="U114" s="13">
        <v>34.6</v>
      </c>
      <c r="V114" s="13" t="s">
        <v>8725</v>
      </c>
      <c r="W114" s="13" t="s">
        <v>8730</v>
      </c>
      <c r="X114" s="13" t="s">
        <v>8874</v>
      </c>
      <c r="Y114" s="13" t="s">
        <v>9577</v>
      </c>
      <c r="Z114" s="13" t="s">
        <v>9577</v>
      </c>
      <c r="AA114" s="13" t="s">
        <v>9577</v>
      </c>
      <c r="AB114" s="13" t="s">
        <v>9577</v>
      </c>
      <c r="AC114" s="13" t="s">
        <v>9577</v>
      </c>
      <c r="AD114" s="13" t="s">
        <v>9577</v>
      </c>
      <c r="AE114" s="13" t="s">
        <v>9577</v>
      </c>
      <c r="AF114" s="13" t="s">
        <v>9577</v>
      </c>
      <c r="AG114" s="13" t="s">
        <v>9577</v>
      </c>
      <c r="AH114" s="14" t="str">
        <f t="shared" si="2"/>
        <v>113,0,0,0,0,0,0,0,0,0</v>
      </c>
      <c r="AI114" s="13" t="s">
        <v>6953</v>
      </c>
      <c r="AJ114" s="13" t="s">
        <v>8321</v>
      </c>
      <c r="AL114" s="13" t="s">
        <v>8322</v>
      </c>
      <c r="AM114" s="13" t="s">
        <v>8100</v>
      </c>
      <c r="AO114" s="13">
        <v>0</v>
      </c>
      <c r="AP114" s="13">
        <v>25</v>
      </c>
      <c r="AQ114" s="13">
        <v>0</v>
      </c>
      <c r="AR114" s="14" t="s">
        <v>8447</v>
      </c>
      <c r="AU114" s="14"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
      <c r="A115" s="13">
        <v>114</v>
      </c>
      <c r="C115" s="13" t="s">
        <v>427</v>
      </c>
      <c r="D115" s="13" t="s">
        <v>3935</v>
      </c>
      <c r="E115" s="13" t="s">
        <v>180</v>
      </c>
      <c r="G115" s="13" t="s">
        <v>4509</v>
      </c>
      <c r="H115" s="13" t="s">
        <v>5413</v>
      </c>
      <c r="I115" s="13" t="s">
        <v>5414</v>
      </c>
      <c r="J115" s="13">
        <v>87</v>
      </c>
      <c r="K115" s="13" t="s">
        <v>2033</v>
      </c>
      <c r="L115" s="13">
        <v>45</v>
      </c>
      <c r="M115" s="13">
        <v>70</v>
      </c>
      <c r="N115" s="13" t="s">
        <v>5548</v>
      </c>
      <c r="O115" s="13" t="s">
        <v>3787</v>
      </c>
      <c r="P115" s="13" t="s">
        <v>6337</v>
      </c>
      <c r="Q115" s="13" t="s">
        <v>6338</v>
      </c>
      <c r="R115" s="13" t="s">
        <v>240</v>
      </c>
      <c r="S115" s="13">
        <v>5355</v>
      </c>
      <c r="T115" s="13">
        <v>1</v>
      </c>
      <c r="U115" s="13">
        <v>35</v>
      </c>
      <c r="V115" s="13" t="s">
        <v>2056</v>
      </c>
      <c r="W115" s="13" t="s">
        <v>7357</v>
      </c>
      <c r="X115" s="13" t="s">
        <v>8875</v>
      </c>
      <c r="Y115" s="13" t="s">
        <v>9577</v>
      </c>
      <c r="Z115" s="13" t="s">
        <v>9577</v>
      </c>
      <c r="AA115" s="13" t="s">
        <v>9577</v>
      </c>
      <c r="AB115" s="13" t="s">
        <v>9577</v>
      </c>
      <c r="AC115" s="13" t="s">
        <v>9577</v>
      </c>
      <c r="AD115" s="13" t="s">
        <v>9577</v>
      </c>
      <c r="AE115" s="13" t="s">
        <v>9577</v>
      </c>
      <c r="AF115" s="13" t="s">
        <v>9577</v>
      </c>
      <c r="AG115" s="13" t="s">
        <v>9577</v>
      </c>
      <c r="AH115" s="14" t="str">
        <f t="shared" si="2"/>
        <v>114,0,0,0,0,0,0,0,0,0</v>
      </c>
      <c r="AI115" s="13" t="s">
        <v>6960</v>
      </c>
      <c r="AJ115" s="13" t="s">
        <v>7542</v>
      </c>
      <c r="AO115" s="13">
        <v>0</v>
      </c>
      <c r="AP115" s="13">
        <v>25</v>
      </c>
      <c r="AQ115" s="13">
        <v>0</v>
      </c>
      <c r="AR115" s="14" t="s">
        <v>8448</v>
      </c>
      <c r="AU115" s="14"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
      <c r="A116" s="13">
        <v>115</v>
      </c>
      <c r="C116" s="13" t="s">
        <v>428</v>
      </c>
      <c r="D116" s="13" t="s">
        <v>3936</v>
      </c>
      <c r="E116" s="13" t="s">
        <v>176</v>
      </c>
      <c r="G116" s="13" t="s">
        <v>4510</v>
      </c>
      <c r="H116" s="13" t="s">
        <v>5416</v>
      </c>
      <c r="I116" s="13" t="s">
        <v>5414</v>
      </c>
      <c r="J116" s="13">
        <v>172</v>
      </c>
      <c r="K116" s="13" t="s">
        <v>2031</v>
      </c>
      <c r="L116" s="13">
        <v>45</v>
      </c>
      <c r="M116" s="13">
        <v>70</v>
      </c>
      <c r="N116" s="13" t="s">
        <v>5549</v>
      </c>
      <c r="O116" s="13" t="s">
        <v>3697</v>
      </c>
      <c r="P116" s="13" t="s">
        <v>6339</v>
      </c>
      <c r="Q116" s="13" t="s">
        <v>6340</v>
      </c>
      <c r="R116" s="13" t="s">
        <v>2017</v>
      </c>
      <c r="S116" s="13">
        <v>5355</v>
      </c>
      <c r="T116" s="13">
        <v>2.2000000000000002</v>
      </c>
      <c r="U116" s="13">
        <v>80</v>
      </c>
      <c r="V116" s="13" t="s">
        <v>2057</v>
      </c>
      <c r="W116" s="13" t="s">
        <v>7357</v>
      </c>
      <c r="X116" s="13" t="s">
        <v>8876</v>
      </c>
      <c r="Y116" s="13" t="s">
        <v>9577</v>
      </c>
      <c r="Z116" s="13" t="s">
        <v>9577</v>
      </c>
      <c r="AA116" s="13" t="s">
        <v>9577</v>
      </c>
      <c r="AB116" s="13" t="s">
        <v>9577</v>
      </c>
      <c r="AC116" s="13" t="s">
        <v>9577</v>
      </c>
      <c r="AD116" s="13" t="s">
        <v>9577</v>
      </c>
      <c r="AE116" s="13" t="s">
        <v>9577</v>
      </c>
      <c r="AF116" s="13" t="s">
        <v>9577</v>
      </c>
      <c r="AG116" s="13" t="s">
        <v>9577</v>
      </c>
      <c r="AH116" s="14" t="str">
        <f t="shared" si="2"/>
        <v>115,0,0,0,0,0,0,0,0,0</v>
      </c>
      <c r="AI116" s="13" t="s">
        <v>6961</v>
      </c>
      <c r="AJ116" s="13" t="s">
        <v>7543</v>
      </c>
      <c r="AO116" s="13">
        <v>0</v>
      </c>
      <c r="AP116" s="13">
        <v>25</v>
      </c>
      <c r="AQ116" s="13">
        <v>0</v>
      </c>
      <c r="AR116" s="14" t="str">
        <f>+D948&amp;",Event,DARKGEM"</f>
        <v>NONNAKHAN,Event,DARKGEM</v>
      </c>
      <c r="AU116" s="14"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
      <c r="A117" s="13">
        <v>116</v>
      </c>
      <c r="C117" s="13" t="s">
        <v>430</v>
      </c>
      <c r="D117" s="13" t="s">
        <v>3937</v>
      </c>
      <c r="E117" s="13" t="s">
        <v>178</v>
      </c>
      <c r="G117" s="13" t="s">
        <v>4511</v>
      </c>
      <c r="H117" s="13" t="s">
        <v>5413</v>
      </c>
      <c r="I117" s="13" t="s">
        <v>5414</v>
      </c>
      <c r="J117" s="13">
        <v>59</v>
      </c>
      <c r="K117" s="13" t="s">
        <v>5407</v>
      </c>
      <c r="L117" s="13">
        <v>225</v>
      </c>
      <c r="M117" s="13">
        <v>70</v>
      </c>
      <c r="N117" s="13" t="s">
        <v>5550</v>
      </c>
      <c r="O117" s="13" t="s">
        <v>3694</v>
      </c>
      <c r="P117" s="13" t="s">
        <v>6341</v>
      </c>
      <c r="Q117" s="13" t="s">
        <v>6342</v>
      </c>
      <c r="R117" s="13" t="s">
        <v>6962</v>
      </c>
      <c r="S117" s="13">
        <v>5355</v>
      </c>
      <c r="T117" s="13">
        <v>0.4</v>
      </c>
      <c r="U117" s="13">
        <v>8</v>
      </c>
      <c r="V117" s="13" t="s">
        <v>2056</v>
      </c>
      <c r="W117" s="13" t="s">
        <v>8729</v>
      </c>
      <c r="X117" s="13" t="s">
        <v>8877</v>
      </c>
      <c r="Y117" s="13" t="s">
        <v>9577</v>
      </c>
      <c r="Z117" s="13" t="s">
        <v>9577</v>
      </c>
      <c r="AA117" s="13" t="s">
        <v>9577</v>
      </c>
      <c r="AB117" s="13" t="s">
        <v>9577</v>
      </c>
      <c r="AC117" s="13" t="s">
        <v>9577</v>
      </c>
      <c r="AD117" s="13" t="s">
        <v>9577</v>
      </c>
      <c r="AE117" s="13" t="s">
        <v>9577</v>
      </c>
      <c r="AF117" s="13" t="s">
        <v>9577</v>
      </c>
      <c r="AG117" s="13" t="s">
        <v>9577</v>
      </c>
      <c r="AH117" s="14" t="str">
        <f t="shared" si="2"/>
        <v>116,0,0,0,0,0,0,0,0,0</v>
      </c>
      <c r="AI117" s="13" t="s">
        <v>1414</v>
      </c>
      <c r="AJ117" s="13" t="s">
        <v>8101</v>
      </c>
      <c r="AM117" s="13" t="s">
        <v>3718</v>
      </c>
      <c r="AO117" s="13">
        <v>0</v>
      </c>
      <c r="AP117" s="13">
        <v>25</v>
      </c>
      <c r="AQ117" s="13">
        <v>13</v>
      </c>
      <c r="AR117" s="14" t="s">
        <v>8449</v>
      </c>
      <c r="AU117" s="14"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
      <c r="A118" s="13">
        <v>117</v>
      </c>
      <c r="C118" s="13" t="s">
        <v>431</v>
      </c>
      <c r="D118" s="13" t="s">
        <v>3938</v>
      </c>
      <c r="E118" s="13" t="s">
        <v>178</v>
      </c>
      <c r="G118" s="13" t="s">
        <v>4512</v>
      </c>
      <c r="H118" s="13" t="s">
        <v>5413</v>
      </c>
      <c r="I118" s="13" t="s">
        <v>5414</v>
      </c>
      <c r="J118" s="13">
        <v>154</v>
      </c>
      <c r="K118" s="13" t="s">
        <v>5427</v>
      </c>
      <c r="L118" s="13">
        <v>75</v>
      </c>
      <c r="M118" s="13">
        <v>70</v>
      </c>
      <c r="N118" s="13" t="s">
        <v>5551</v>
      </c>
      <c r="O118" s="13" t="s">
        <v>3694</v>
      </c>
      <c r="P118" s="13" t="s">
        <v>5842</v>
      </c>
      <c r="R118" s="13" t="s">
        <v>6962</v>
      </c>
      <c r="S118" s="13">
        <v>5355</v>
      </c>
      <c r="T118" s="13">
        <v>1.2</v>
      </c>
      <c r="U118" s="13">
        <v>25</v>
      </c>
      <c r="V118" s="13" t="s">
        <v>2056</v>
      </c>
      <c r="W118" s="13" t="s">
        <v>8729</v>
      </c>
      <c r="X118" s="13" t="s">
        <v>8878</v>
      </c>
      <c r="Y118" s="13" t="s">
        <v>9577</v>
      </c>
      <c r="Z118" s="13" t="s">
        <v>9577</v>
      </c>
      <c r="AA118" s="13" t="s">
        <v>9577</v>
      </c>
      <c r="AB118" s="13" t="s">
        <v>9577</v>
      </c>
      <c r="AC118" s="13" t="s">
        <v>9577</v>
      </c>
      <c r="AD118" s="13" t="s">
        <v>9577</v>
      </c>
      <c r="AE118" s="13" t="s">
        <v>9577</v>
      </c>
      <c r="AF118" s="13" t="s">
        <v>9577</v>
      </c>
      <c r="AG118" s="13" t="s">
        <v>9577</v>
      </c>
      <c r="AH118" s="14" t="str">
        <f t="shared" si="2"/>
        <v>117,0,0,0,0,0,0,0,0,0</v>
      </c>
      <c r="AI118" s="13" t="s">
        <v>1414</v>
      </c>
      <c r="AJ118" s="13" t="s">
        <v>8102</v>
      </c>
      <c r="AM118" s="13" t="s">
        <v>3718</v>
      </c>
      <c r="AO118" s="13">
        <v>0</v>
      </c>
      <c r="AP118" s="13">
        <v>25</v>
      </c>
      <c r="AQ118" s="13">
        <v>10</v>
      </c>
      <c r="AR118" s="14" t="s">
        <v>11047</v>
      </c>
      <c r="AU118" s="14"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
      <c r="A119" s="13">
        <v>118</v>
      </c>
      <c r="B119" s="13" t="s">
        <v>8762</v>
      </c>
      <c r="C119" s="13" t="s">
        <v>432</v>
      </c>
      <c r="D119" s="13" t="s">
        <v>3939</v>
      </c>
      <c r="E119" s="13" t="s">
        <v>178</v>
      </c>
      <c r="G119" s="13" t="s">
        <v>4513</v>
      </c>
      <c r="H119" s="13" t="s">
        <v>5413</v>
      </c>
      <c r="I119" s="13" t="s">
        <v>5414</v>
      </c>
      <c r="J119" s="13">
        <v>64</v>
      </c>
      <c r="K119" s="13" t="s">
        <v>2027</v>
      </c>
      <c r="L119" s="13">
        <v>225</v>
      </c>
      <c r="M119" s="13">
        <v>70</v>
      </c>
      <c r="N119" s="13" t="s">
        <v>5552</v>
      </c>
      <c r="O119" s="13" t="s">
        <v>3709</v>
      </c>
      <c r="P119" s="13" t="s">
        <v>6343</v>
      </c>
      <c r="Q119" s="13" t="s">
        <v>6344</v>
      </c>
      <c r="R119" s="13" t="s">
        <v>3753</v>
      </c>
      <c r="S119" s="13">
        <v>5355</v>
      </c>
      <c r="T119" s="13">
        <v>0.6</v>
      </c>
      <c r="U119" s="13">
        <v>15</v>
      </c>
      <c r="V119" s="13" t="s">
        <v>2055</v>
      </c>
      <c r="W119" s="13" t="s">
        <v>8728</v>
      </c>
      <c r="X119" s="13" t="s">
        <v>8879</v>
      </c>
      <c r="Y119" s="13" t="s">
        <v>9577</v>
      </c>
      <c r="Z119" s="13" t="s">
        <v>9577</v>
      </c>
      <c r="AA119" s="13" t="s">
        <v>9577</v>
      </c>
      <c r="AB119" s="13" t="s">
        <v>9577</v>
      </c>
      <c r="AC119" s="13" t="s">
        <v>9577</v>
      </c>
      <c r="AD119" s="13" t="s">
        <v>9577</v>
      </c>
      <c r="AE119" s="13" t="s">
        <v>9577</v>
      </c>
      <c r="AF119" s="13" t="s">
        <v>9577</v>
      </c>
      <c r="AG119" s="13" t="s">
        <v>9577</v>
      </c>
      <c r="AH119" s="14" t="str">
        <f t="shared" si="2"/>
        <v>118,0,0,0,0,0,0,0,0,0</v>
      </c>
      <c r="AI119" s="13" t="s">
        <v>6963</v>
      </c>
      <c r="AJ119" s="13" t="s">
        <v>7544</v>
      </c>
      <c r="AO119" s="13">
        <v>0</v>
      </c>
      <c r="AP119" s="13">
        <v>25</v>
      </c>
      <c r="AQ119" s="13">
        <v>11</v>
      </c>
      <c r="AR119" s="14" t="s">
        <v>8450</v>
      </c>
      <c r="AU119" s="14"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
      <c r="A120" s="13">
        <v>119</v>
      </c>
      <c r="C120" s="13" t="s">
        <v>433</v>
      </c>
      <c r="D120" s="13" t="s">
        <v>3940</v>
      </c>
      <c r="E120" s="13" t="s">
        <v>178</v>
      </c>
      <c r="G120" s="13" t="s">
        <v>4514</v>
      </c>
      <c r="H120" s="13" t="s">
        <v>5413</v>
      </c>
      <c r="I120" s="13" t="s">
        <v>5414</v>
      </c>
      <c r="J120" s="13">
        <v>158</v>
      </c>
      <c r="K120" s="13" t="s">
        <v>2028</v>
      </c>
      <c r="L120" s="13">
        <v>60</v>
      </c>
      <c r="M120" s="13">
        <v>70</v>
      </c>
      <c r="N120" s="13" t="s">
        <v>5552</v>
      </c>
      <c r="O120" s="13" t="s">
        <v>3709</v>
      </c>
      <c r="P120" s="13" t="s">
        <v>5843</v>
      </c>
      <c r="R120" s="13" t="s">
        <v>3753</v>
      </c>
      <c r="S120" s="13">
        <v>5355</v>
      </c>
      <c r="T120" s="13">
        <v>1.3</v>
      </c>
      <c r="U120" s="13">
        <v>39</v>
      </c>
      <c r="V120" s="13" t="s">
        <v>2055</v>
      </c>
      <c r="W120" s="13" t="s">
        <v>8728</v>
      </c>
      <c r="X120" s="13" t="s">
        <v>8880</v>
      </c>
      <c r="Y120" s="13" t="s">
        <v>9577</v>
      </c>
      <c r="Z120" s="13" t="s">
        <v>9577</v>
      </c>
      <c r="AA120" s="13" t="s">
        <v>9577</v>
      </c>
      <c r="AB120" s="13" t="s">
        <v>9577</v>
      </c>
      <c r="AC120" s="13" t="s">
        <v>9577</v>
      </c>
      <c r="AD120" s="13" t="s">
        <v>9577</v>
      </c>
      <c r="AE120" s="13" t="s">
        <v>9577</v>
      </c>
      <c r="AF120" s="13" t="s">
        <v>9577</v>
      </c>
      <c r="AG120" s="13" t="s">
        <v>9577</v>
      </c>
      <c r="AH120" s="14" t="str">
        <f t="shared" si="2"/>
        <v>119,0,0,0,0,0,0,0,0,0</v>
      </c>
      <c r="AI120" s="13" t="s">
        <v>6963</v>
      </c>
      <c r="AJ120" s="13" t="s">
        <v>7545</v>
      </c>
      <c r="AO120" s="13">
        <v>0</v>
      </c>
      <c r="AP120" s="13">
        <v>25</v>
      </c>
      <c r="AQ120" s="13">
        <v>10</v>
      </c>
      <c r="AU120" s="14"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
      <c r="A121" s="13">
        <v>120</v>
      </c>
      <c r="C121" s="13" t="s">
        <v>434</v>
      </c>
      <c r="D121" s="13" t="s">
        <v>3941</v>
      </c>
      <c r="E121" s="13" t="s">
        <v>178</v>
      </c>
      <c r="G121" s="13" t="s">
        <v>4515</v>
      </c>
      <c r="H121" s="13" t="s">
        <v>5425</v>
      </c>
      <c r="I121" s="13" t="s">
        <v>5424</v>
      </c>
      <c r="J121" s="13">
        <v>68</v>
      </c>
      <c r="K121" s="13" t="s">
        <v>2045</v>
      </c>
      <c r="L121" s="13">
        <v>225</v>
      </c>
      <c r="M121" s="13">
        <v>70</v>
      </c>
      <c r="N121" s="13" t="s">
        <v>5553</v>
      </c>
      <c r="O121" s="13" t="s">
        <v>5532</v>
      </c>
      <c r="P121" s="13" t="s">
        <v>5844</v>
      </c>
      <c r="R121" s="13" t="s">
        <v>3733</v>
      </c>
      <c r="S121" s="13">
        <v>5355</v>
      </c>
      <c r="T121" s="13">
        <v>0.8</v>
      </c>
      <c r="U121" s="13">
        <v>34.5</v>
      </c>
      <c r="V121" s="13" t="s">
        <v>2057</v>
      </c>
      <c r="W121" s="13" t="s">
        <v>8729</v>
      </c>
      <c r="X121" s="13" t="s">
        <v>8881</v>
      </c>
      <c r="Y121" s="13" t="s">
        <v>9577</v>
      </c>
      <c r="Z121" s="13" t="s">
        <v>9577</v>
      </c>
      <c r="AA121" s="13" t="s">
        <v>9577</v>
      </c>
      <c r="AB121" s="13" t="s">
        <v>9577</v>
      </c>
      <c r="AC121" s="13" t="s">
        <v>9577</v>
      </c>
      <c r="AD121" s="13" t="s">
        <v>9577</v>
      </c>
      <c r="AE121" s="13" t="s">
        <v>9577</v>
      </c>
      <c r="AF121" s="13" t="s">
        <v>9577</v>
      </c>
      <c r="AG121" s="13" t="s">
        <v>9577</v>
      </c>
      <c r="AH121" s="14" t="str">
        <f t="shared" si="2"/>
        <v>120,0,0,0,0,0,0,0,0,0</v>
      </c>
      <c r="AI121" s="13" t="s">
        <v>6964</v>
      </c>
      <c r="AJ121" s="13" t="s">
        <v>8323</v>
      </c>
      <c r="AL121" s="13" t="s">
        <v>8324</v>
      </c>
      <c r="AM121" s="13" t="s">
        <v>8036</v>
      </c>
      <c r="AO121" s="13">
        <v>0</v>
      </c>
      <c r="AP121" s="13">
        <v>25</v>
      </c>
      <c r="AQ121" s="13">
        <v>7</v>
      </c>
      <c r="AR121" s="14" t="s">
        <v>8451</v>
      </c>
      <c r="AU121" s="14"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
      <c r="A122" s="13">
        <v>121</v>
      </c>
      <c r="C122" s="13" t="s">
        <v>435</v>
      </c>
      <c r="D122" s="13" t="s">
        <v>3942</v>
      </c>
      <c r="E122" s="13" t="s">
        <v>178</v>
      </c>
      <c r="F122" s="13" t="s">
        <v>185</v>
      </c>
      <c r="G122" s="13" t="s">
        <v>4516</v>
      </c>
      <c r="H122" s="13" t="s">
        <v>5425</v>
      </c>
      <c r="I122" s="13" t="s">
        <v>5424</v>
      </c>
      <c r="J122" s="13">
        <v>182</v>
      </c>
      <c r="K122" s="13" t="s">
        <v>2046</v>
      </c>
      <c r="L122" s="13">
        <v>60</v>
      </c>
      <c r="M122" s="13">
        <v>70</v>
      </c>
      <c r="N122" s="13" t="s">
        <v>5553</v>
      </c>
      <c r="O122" s="13" t="s">
        <v>5532</v>
      </c>
      <c r="P122" s="13" t="s">
        <v>5845</v>
      </c>
      <c r="R122" s="13" t="s">
        <v>3733</v>
      </c>
      <c r="S122" s="13">
        <v>5355</v>
      </c>
      <c r="T122" s="13">
        <v>1.1000000000000001</v>
      </c>
      <c r="U122" s="13">
        <v>80</v>
      </c>
      <c r="V122" s="13" t="s">
        <v>8726</v>
      </c>
      <c r="W122" s="13" t="s">
        <v>8729</v>
      </c>
      <c r="X122" s="13" t="s">
        <v>8882</v>
      </c>
      <c r="Y122" s="13" t="s">
        <v>9577</v>
      </c>
      <c r="Z122" s="13" t="s">
        <v>9577</v>
      </c>
      <c r="AA122" s="13" t="s">
        <v>9577</v>
      </c>
      <c r="AB122" s="13" t="s">
        <v>9577</v>
      </c>
      <c r="AC122" s="13" t="s">
        <v>9577</v>
      </c>
      <c r="AD122" s="13" t="s">
        <v>9577</v>
      </c>
      <c r="AE122" s="13" t="s">
        <v>9577</v>
      </c>
      <c r="AF122" s="13" t="s">
        <v>9577</v>
      </c>
      <c r="AG122" s="13" t="s">
        <v>9577</v>
      </c>
      <c r="AH122" s="14" t="str">
        <f t="shared" si="2"/>
        <v>121,0,0,0,0,0,0,0,0,0</v>
      </c>
      <c r="AI122" s="13" t="s">
        <v>6965</v>
      </c>
      <c r="AJ122" s="13" t="s">
        <v>8325</v>
      </c>
      <c r="AL122" s="13" t="s">
        <v>8324</v>
      </c>
      <c r="AM122" s="13" t="s">
        <v>8036</v>
      </c>
      <c r="AO122" s="13">
        <v>0</v>
      </c>
      <c r="AP122" s="13">
        <v>25</v>
      </c>
      <c r="AQ122" s="13">
        <v>9</v>
      </c>
      <c r="AU122" s="14"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
      <c r="A123" s="13">
        <v>122</v>
      </c>
      <c r="C123" s="13" t="s">
        <v>436</v>
      </c>
      <c r="D123" s="13" t="s">
        <v>3943</v>
      </c>
      <c r="E123" s="13" t="s">
        <v>185</v>
      </c>
      <c r="F123" s="13" t="s">
        <v>191</v>
      </c>
      <c r="G123" s="13" t="s">
        <v>4517</v>
      </c>
      <c r="H123" s="13" t="s">
        <v>5413</v>
      </c>
      <c r="I123" s="13" t="s">
        <v>5414</v>
      </c>
      <c r="J123" s="13">
        <v>161</v>
      </c>
      <c r="K123" s="13" t="s">
        <v>1314</v>
      </c>
      <c r="L123" s="13">
        <v>45</v>
      </c>
      <c r="M123" s="13">
        <v>70</v>
      </c>
      <c r="N123" s="13" t="s">
        <v>5554</v>
      </c>
      <c r="O123" s="13" t="s">
        <v>3690</v>
      </c>
      <c r="P123" s="13" t="s">
        <v>6345</v>
      </c>
      <c r="Q123" s="13" t="s">
        <v>6346</v>
      </c>
      <c r="R123" s="13" t="s">
        <v>3766</v>
      </c>
      <c r="S123" s="13">
        <v>6630</v>
      </c>
      <c r="T123" s="13">
        <v>1.3</v>
      </c>
      <c r="U123" s="13">
        <v>54.5</v>
      </c>
      <c r="V123" s="13" t="s">
        <v>8725</v>
      </c>
      <c r="W123" s="13" t="s">
        <v>8730</v>
      </c>
      <c r="X123" s="13" t="s">
        <v>8883</v>
      </c>
      <c r="Y123" s="13" t="s">
        <v>9577</v>
      </c>
      <c r="Z123" s="13" t="s">
        <v>9577</v>
      </c>
      <c r="AA123" s="13" t="s">
        <v>9577</v>
      </c>
      <c r="AB123" s="13" t="s">
        <v>9577</v>
      </c>
      <c r="AC123" s="13" t="s">
        <v>9577</v>
      </c>
      <c r="AD123" s="13" t="s">
        <v>9577</v>
      </c>
      <c r="AE123" s="13" t="s">
        <v>9577</v>
      </c>
      <c r="AF123" s="13" t="s">
        <v>9577</v>
      </c>
      <c r="AG123" s="13" t="s">
        <v>9577</v>
      </c>
      <c r="AH123" s="14" t="str">
        <f t="shared" si="2"/>
        <v>122,0,0,0,0,0,0,0,0,0</v>
      </c>
      <c r="AI123" s="13" t="s">
        <v>1444</v>
      </c>
      <c r="AJ123" s="13" t="s">
        <v>8103</v>
      </c>
      <c r="AM123" s="13" t="s">
        <v>8104</v>
      </c>
      <c r="AO123" s="13">
        <v>0</v>
      </c>
      <c r="AP123" s="13">
        <v>25</v>
      </c>
      <c r="AQ123" s="13">
        <v>0</v>
      </c>
      <c r="AR123" s="14" t="str">
        <f>+D949&amp;",HasMove,INVISIBLEBOX"</f>
        <v>MIMESR,HasMove,INVISIBLEBOX</v>
      </c>
      <c r="AU123" s="14"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
      <c r="A124" s="13">
        <v>123</v>
      </c>
      <c r="C124" s="13" t="s">
        <v>437</v>
      </c>
      <c r="D124" s="13" t="s">
        <v>3944</v>
      </c>
      <c r="E124" s="13" t="s">
        <v>169</v>
      </c>
      <c r="F124" s="13" t="s">
        <v>184</v>
      </c>
      <c r="G124" s="13" t="s">
        <v>4518</v>
      </c>
      <c r="H124" s="13" t="s">
        <v>5413</v>
      </c>
      <c r="I124" s="13" t="s">
        <v>5414</v>
      </c>
      <c r="J124" s="13">
        <v>100</v>
      </c>
      <c r="K124" s="13" t="s">
        <v>2027</v>
      </c>
      <c r="L124" s="13">
        <v>45</v>
      </c>
      <c r="M124" s="13">
        <v>70</v>
      </c>
      <c r="N124" s="13" t="s">
        <v>5555</v>
      </c>
      <c r="O124" s="13" t="s">
        <v>3755</v>
      </c>
      <c r="P124" s="13" t="s">
        <v>6347</v>
      </c>
      <c r="Q124" s="13" t="s">
        <v>6348</v>
      </c>
      <c r="R124" s="13" t="s">
        <v>1371</v>
      </c>
      <c r="S124" s="13">
        <v>6630</v>
      </c>
      <c r="T124" s="13">
        <v>1.5</v>
      </c>
      <c r="U124" s="13">
        <v>56</v>
      </c>
      <c r="V124" s="13" t="s">
        <v>2054</v>
      </c>
      <c r="W124" s="13" t="s">
        <v>7357</v>
      </c>
      <c r="X124" s="13" t="s">
        <v>8884</v>
      </c>
      <c r="Y124" s="13" t="s">
        <v>9577</v>
      </c>
      <c r="Z124" s="13" t="s">
        <v>9577</v>
      </c>
      <c r="AA124" s="13" t="s">
        <v>9577</v>
      </c>
      <c r="AB124" s="13" t="s">
        <v>9577</v>
      </c>
      <c r="AC124" s="13" t="s">
        <v>9577</v>
      </c>
      <c r="AD124" s="13" t="s">
        <v>9577</v>
      </c>
      <c r="AE124" s="13" t="s">
        <v>9577</v>
      </c>
      <c r="AF124" s="13" t="s">
        <v>9577</v>
      </c>
      <c r="AG124" s="13" t="s">
        <v>9577</v>
      </c>
      <c r="AH124" s="14" t="str">
        <f t="shared" si="2"/>
        <v>123,0,0,0,0,0,0,0,0,0</v>
      </c>
      <c r="AI124" s="13" t="s">
        <v>6966</v>
      </c>
      <c r="AJ124" s="13" t="s">
        <v>7546</v>
      </c>
      <c r="AO124" s="13">
        <v>0</v>
      </c>
      <c r="AP124" s="13">
        <v>25</v>
      </c>
      <c r="AQ124" s="13">
        <v>0</v>
      </c>
      <c r="AR124" s="14" t="s">
        <v>11054</v>
      </c>
      <c r="AU124" s="14"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
      <c r="A125" s="13">
        <v>124</v>
      </c>
      <c r="C125" s="13" t="s">
        <v>438</v>
      </c>
      <c r="D125" s="13" t="s">
        <v>3945</v>
      </c>
      <c r="E125" s="13" t="s">
        <v>163</v>
      </c>
      <c r="F125" s="13" t="s">
        <v>185</v>
      </c>
      <c r="G125" s="13" t="s">
        <v>4519</v>
      </c>
      <c r="H125" s="13" t="s">
        <v>5416</v>
      </c>
      <c r="I125" s="13" t="s">
        <v>5414</v>
      </c>
      <c r="J125" s="13">
        <v>159</v>
      </c>
      <c r="K125" s="13" t="s">
        <v>5421</v>
      </c>
      <c r="L125" s="13">
        <v>45</v>
      </c>
      <c r="M125" s="13">
        <v>70</v>
      </c>
      <c r="N125" s="13" t="s">
        <v>5556</v>
      </c>
      <c r="O125" s="13" t="s">
        <v>3688</v>
      </c>
      <c r="P125" s="13" t="s">
        <v>5846</v>
      </c>
      <c r="R125" s="13" t="s">
        <v>3766</v>
      </c>
      <c r="S125" s="13">
        <v>6630</v>
      </c>
      <c r="T125" s="13">
        <v>1.4</v>
      </c>
      <c r="U125" s="13">
        <v>40.6</v>
      </c>
      <c r="V125" s="13" t="s">
        <v>2055</v>
      </c>
      <c r="W125" s="13" t="s">
        <v>8730</v>
      </c>
      <c r="X125" s="13" t="s">
        <v>8885</v>
      </c>
      <c r="Y125" s="13" t="s">
        <v>9577</v>
      </c>
      <c r="Z125" s="13" t="s">
        <v>9577</v>
      </c>
      <c r="AA125" s="13" t="s">
        <v>9577</v>
      </c>
      <c r="AB125" s="13" t="s">
        <v>9577</v>
      </c>
      <c r="AC125" s="13" t="s">
        <v>9577</v>
      </c>
      <c r="AD125" s="13" t="s">
        <v>9577</v>
      </c>
      <c r="AE125" s="13" t="s">
        <v>9577</v>
      </c>
      <c r="AF125" s="13" t="s">
        <v>9577</v>
      </c>
      <c r="AG125" s="13" t="s">
        <v>9577</v>
      </c>
      <c r="AH125" s="14" t="str">
        <f t="shared" si="2"/>
        <v>124,0,0,0,0,0,0,0,0,0</v>
      </c>
      <c r="AI125" s="13" t="s">
        <v>6967</v>
      </c>
      <c r="AJ125" s="13" t="s">
        <v>8326</v>
      </c>
      <c r="AL125" s="13" t="s">
        <v>8029</v>
      </c>
      <c r="AM125" s="13" t="s">
        <v>8029</v>
      </c>
      <c r="AN125" s="13" t="s">
        <v>8029</v>
      </c>
      <c r="AO125" s="13">
        <v>0</v>
      </c>
      <c r="AP125" s="13">
        <v>25</v>
      </c>
      <c r="AQ125" s="13">
        <v>0</v>
      </c>
      <c r="AR125" s="14" t="str">
        <f>+D951&amp;",TradeItem,BLIZZIZER,"&amp;D951&amp;",LevelHoldItem,BLIZZIZER"</f>
        <v>SAJYNX,TradeItem,BLIZZIZER,SAJYNX,LevelHoldItem,BLIZZIZER</v>
      </c>
      <c r="AU125" s="14"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
      <c r="A126" s="13">
        <v>125</v>
      </c>
      <c r="C126" s="13" t="s">
        <v>439</v>
      </c>
      <c r="D126" s="13" t="s">
        <v>3946</v>
      </c>
      <c r="E126" s="13" t="s">
        <v>179</v>
      </c>
      <c r="G126" s="13" t="s">
        <v>4520</v>
      </c>
      <c r="H126" s="13" t="s">
        <v>5423</v>
      </c>
      <c r="I126" s="13" t="s">
        <v>5414</v>
      </c>
      <c r="J126" s="13">
        <v>172</v>
      </c>
      <c r="K126" s="13" t="s">
        <v>2046</v>
      </c>
      <c r="L126" s="13">
        <v>45</v>
      </c>
      <c r="M126" s="13">
        <v>70</v>
      </c>
      <c r="N126" s="13" t="s">
        <v>3708</v>
      </c>
      <c r="O126" s="13" t="s">
        <v>3811</v>
      </c>
      <c r="P126" s="13" t="s">
        <v>5847</v>
      </c>
      <c r="R126" s="13" t="s">
        <v>3766</v>
      </c>
      <c r="S126" s="13">
        <v>6630</v>
      </c>
      <c r="T126" s="13">
        <v>1.1000000000000001</v>
      </c>
      <c r="U126" s="13">
        <v>30</v>
      </c>
      <c r="V126" s="13" t="s">
        <v>8723</v>
      </c>
      <c r="W126" s="13" t="s">
        <v>7357</v>
      </c>
      <c r="X126" s="13" t="s">
        <v>8886</v>
      </c>
      <c r="Y126" s="13" t="s">
        <v>9577</v>
      </c>
      <c r="Z126" s="13" t="s">
        <v>9577</v>
      </c>
      <c r="AA126" s="13" t="s">
        <v>9577</v>
      </c>
      <c r="AB126" s="13" t="s">
        <v>9577</v>
      </c>
      <c r="AC126" s="13" t="s">
        <v>9577</v>
      </c>
      <c r="AD126" s="13" t="s">
        <v>9577</v>
      </c>
      <c r="AE126" s="13" t="s">
        <v>9577</v>
      </c>
      <c r="AF126" s="13" t="s">
        <v>9577</v>
      </c>
      <c r="AG126" s="13" t="s">
        <v>9577</v>
      </c>
      <c r="AH126" s="14" t="str">
        <f t="shared" si="2"/>
        <v>125,0,0,0,0,0,0,0,0,0</v>
      </c>
      <c r="AI126" s="13" t="s">
        <v>1335</v>
      </c>
      <c r="AJ126" s="13" t="s">
        <v>8105</v>
      </c>
      <c r="AM126" s="13" t="s">
        <v>3721</v>
      </c>
      <c r="AO126" s="13">
        <v>0</v>
      </c>
      <c r="AP126" s="13">
        <v>25</v>
      </c>
      <c r="AQ126" s="13">
        <v>0</v>
      </c>
      <c r="AR126" s="14" t="s">
        <v>11072</v>
      </c>
      <c r="AU126" s="14"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
      <c r="A127" s="13">
        <v>126</v>
      </c>
      <c r="C127" s="13" t="s">
        <v>440</v>
      </c>
      <c r="D127" s="13" t="s">
        <v>3947</v>
      </c>
      <c r="E127" s="13" t="s">
        <v>177</v>
      </c>
      <c r="G127" s="13" t="s">
        <v>4521</v>
      </c>
      <c r="H127" s="13" t="s">
        <v>5423</v>
      </c>
      <c r="I127" s="13" t="s">
        <v>5414</v>
      </c>
      <c r="J127" s="13">
        <v>173</v>
      </c>
      <c r="K127" s="13" t="s">
        <v>5421</v>
      </c>
      <c r="L127" s="13">
        <v>45</v>
      </c>
      <c r="M127" s="13">
        <v>70</v>
      </c>
      <c r="N127" s="13" t="s">
        <v>3751</v>
      </c>
      <c r="O127" s="13" t="s">
        <v>3811</v>
      </c>
      <c r="P127" s="13" t="s">
        <v>5848</v>
      </c>
      <c r="R127" s="13" t="s">
        <v>3766</v>
      </c>
      <c r="S127" s="13">
        <v>6630</v>
      </c>
      <c r="T127" s="13">
        <v>1.3</v>
      </c>
      <c r="U127" s="13">
        <v>44.5</v>
      </c>
      <c r="V127" s="13" t="s">
        <v>2055</v>
      </c>
      <c r="W127" s="13" t="s">
        <v>8731</v>
      </c>
      <c r="X127" s="13" t="s">
        <v>8887</v>
      </c>
      <c r="Y127" s="13" t="s">
        <v>9577</v>
      </c>
      <c r="Z127" s="13" t="s">
        <v>9577</v>
      </c>
      <c r="AA127" s="13" t="s">
        <v>9577</v>
      </c>
      <c r="AB127" s="13" t="s">
        <v>9577</v>
      </c>
      <c r="AC127" s="13" t="s">
        <v>9577</v>
      </c>
      <c r="AD127" s="13" t="s">
        <v>9577</v>
      </c>
      <c r="AE127" s="13" t="s">
        <v>9577</v>
      </c>
      <c r="AF127" s="13" t="s">
        <v>9577</v>
      </c>
      <c r="AG127" s="13" t="s">
        <v>9577</v>
      </c>
      <c r="AH127" s="14" t="str">
        <f t="shared" si="2"/>
        <v>126,0,0,0,0,0,0,0,0,0</v>
      </c>
      <c r="AI127" s="13" t="s">
        <v>6968</v>
      </c>
      <c r="AJ127" s="13" t="s">
        <v>8106</v>
      </c>
      <c r="AM127" s="13" t="s">
        <v>3722</v>
      </c>
      <c r="AO127" s="13">
        <v>0</v>
      </c>
      <c r="AP127" s="13">
        <v>25</v>
      </c>
      <c r="AQ127" s="13">
        <v>0</v>
      </c>
      <c r="AR127" s="14" t="s">
        <v>11067</v>
      </c>
      <c r="AU127" s="14"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
      <c r="A128" s="13">
        <v>127</v>
      </c>
      <c r="C128" s="13" t="s">
        <v>441</v>
      </c>
      <c r="D128" s="13" t="s">
        <v>3948</v>
      </c>
      <c r="E128" s="13" t="s">
        <v>169</v>
      </c>
      <c r="F128" s="13" t="s">
        <v>192</v>
      </c>
      <c r="G128" s="13" t="s">
        <v>4522</v>
      </c>
      <c r="H128" s="13" t="s">
        <v>5413</v>
      </c>
      <c r="I128" s="13" t="s">
        <v>5424</v>
      </c>
      <c r="J128" s="13">
        <v>175</v>
      </c>
      <c r="K128" s="13" t="s">
        <v>2028</v>
      </c>
      <c r="L128" s="13">
        <v>45</v>
      </c>
      <c r="M128" s="13">
        <v>70</v>
      </c>
      <c r="N128" s="13" t="s">
        <v>5557</v>
      </c>
      <c r="O128" s="13" t="s">
        <v>3792</v>
      </c>
      <c r="P128" s="13" t="s">
        <v>6349</v>
      </c>
      <c r="Q128" s="13" t="s">
        <v>6350</v>
      </c>
      <c r="R128" s="13" t="s">
        <v>1371</v>
      </c>
      <c r="S128" s="13">
        <v>6630</v>
      </c>
      <c r="T128" s="13">
        <v>1.5</v>
      </c>
      <c r="U128" s="13">
        <v>55</v>
      </c>
      <c r="V128" s="13" t="s">
        <v>2057</v>
      </c>
      <c r="W128" s="13" t="s">
        <v>7054</v>
      </c>
      <c r="X128" s="13" t="s">
        <v>8888</v>
      </c>
      <c r="Y128" s="13" t="s">
        <v>9577</v>
      </c>
      <c r="Z128" s="13" t="s">
        <v>9577</v>
      </c>
      <c r="AA128" s="13" t="s">
        <v>9577</v>
      </c>
      <c r="AB128" s="13" t="s">
        <v>9577</v>
      </c>
      <c r="AC128" s="13" t="s">
        <v>9577</v>
      </c>
      <c r="AD128" s="13" t="s">
        <v>9577</v>
      </c>
      <c r="AE128" s="13" t="s">
        <v>9577</v>
      </c>
      <c r="AF128" s="13" t="s">
        <v>9577</v>
      </c>
      <c r="AG128" s="13" t="s">
        <v>9577</v>
      </c>
      <c r="AH128" s="14" t="str">
        <f t="shared" si="2"/>
        <v>127,0,0,0,0,0,0,0,0,0</v>
      </c>
      <c r="AI128" s="13" t="s">
        <v>6969</v>
      </c>
      <c r="AJ128" s="13" t="s">
        <v>7547</v>
      </c>
      <c r="AO128" s="13">
        <v>0</v>
      </c>
      <c r="AP128" s="13">
        <v>25</v>
      </c>
      <c r="AQ128" s="13">
        <v>0</v>
      </c>
      <c r="AR128" s="14" t="str">
        <f>+D950&amp;",Event,LIGHTBALL"</f>
        <v>LANSIR,Event,LIGHTBALL</v>
      </c>
      <c r="AU128" s="14"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
      <c r="A129" s="13">
        <v>128</v>
      </c>
      <c r="C129" s="13" t="s">
        <v>443</v>
      </c>
      <c r="D129" s="13" t="s">
        <v>3949</v>
      </c>
      <c r="E129" s="13" t="s">
        <v>176</v>
      </c>
      <c r="G129" s="13" t="s">
        <v>4523</v>
      </c>
      <c r="H129" s="13" t="s">
        <v>5417</v>
      </c>
      <c r="I129" s="13" t="s">
        <v>5424</v>
      </c>
      <c r="J129" s="13">
        <v>172</v>
      </c>
      <c r="K129" s="13" t="s">
        <v>5428</v>
      </c>
      <c r="L129" s="13">
        <v>45</v>
      </c>
      <c r="M129" s="13">
        <v>70</v>
      </c>
      <c r="N129" s="13" t="s">
        <v>5558</v>
      </c>
      <c r="O129" s="13" t="s">
        <v>3788</v>
      </c>
      <c r="P129" s="13" t="s">
        <v>5849</v>
      </c>
      <c r="R129" s="13" t="s">
        <v>2023</v>
      </c>
      <c r="S129" s="13">
        <v>5355</v>
      </c>
      <c r="T129" s="13">
        <v>1.4</v>
      </c>
      <c r="U129" s="13">
        <v>88.4</v>
      </c>
      <c r="V129" s="13" t="s">
        <v>2057</v>
      </c>
      <c r="W129" s="13" t="s">
        <v>7357</v>
      </c>
      <c r="X129" s="13" t="s">
        <v>8889</v>
      </c>
      <c r="Y129" s="13" t="s">
        <v>9577</v>
      </c>
      <c r="Z129" s="13" t="s">
        <v>9577</v>
      </c>
      <c r="AA129" s="13" t="s">
        <v>9577</v>
      </c>
      <c r="AB129" s="13" t="s">
        <v>9577</v>
      </c>
      <c r="AC129" s="13" t="s">
        <v>9577</v>
      </c>
      <c r="AD129" s="13" t="s">
        <v>9577</v>
      </c>
      <c r="AE129" s="13" t="s">
        <v>9577</v>
      </c>
      <c r="AF129" s="13" t="s">
        <v>9577</v>
      </c>
      <c r="AG129" s="13" t="s">
        <v>9577</v>
      </c>
      <c r="AH129" s="14" t="str">
        <f t="shared" si="2"/>
        <v>128,0,0,0,0,0,0,0,0,0</v>
      </c>
      <c r="AI129" s="13" t="s">
        <v>6970</v>
      </c>
      <c r="AJ129" s="13" t="s">
        <v>7548</v>
      </c>
      <c r="AO129" s="13">
        <v>0</v>
      </c>
      <c r="AP129" s="13">
        <v>25</v>
      </c>
      <c r="AQ129" s="13">
        <v>0</v>
      </c>
      <c r="AR129" s="14" t="str">
        <f>+D953&amp;",Event,DARKGEM"</f>
        <v>TAURON,Event,DARKGEM</v>
      </c>
      <c r="AU129" s="14"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
      <c r="A130" s="13">
        <v>129</v>
      </c>
      <c r="B130" s="13" t="s">
        <v>8762</v>
      </c>
      <c r="C130" s="13" t="s">
        <v>444</v>
      </c>
      <c r="D130" s="13" t="s">
        <v>3950</v>
      </c>
      <c r="E130" s="13" t="s">
        <v>178</v>
      </c>
      <c r="G130" s="13" t="s">
        <v>4524</v>
      </c>
      <c r="H130" s="13" t="s">
        <v>5413</v>
      </c>
      <c r="I130" s="13" t="s">
        <v>5424</v>
      </c>
      <c r="J130" s="13">
        <v>40</v>
      </c>
      <c r="K130" s="13" t="s">
        <v>2045</v>
      </c>
      <c r="L130" s="13">
        <v>255</v>
      </c>
      <c r="M130" s="13">
        <v>70</v>
      </c>
      <c r="N130" s="13" t="s">
        <v>3748</v>
      </c>
      <c r="O130" s="13" t="s">
        <v>5559</v>
      </c>
      <c r="P130" s="13" t="s">
        <v>5850</v>
      </c>
      <c r="R130" s="13" t="s">
        <v>6971</v>
      </c>
      <c r="S130" s="13">
        <v>1530</v>
      </c>
      <c r="T130" s="13">
        <v>0.9</v>
      </c>
      <c r="U130" s="13">
        <v>10</v>
      </c>
      <c r="V130" s="13" t="s">
        <v>2055</v>
      </c>
      <c r="W130" s="13" t="s">
        <v>8728</v>
      </c>
      <c r="X130" s="13" t="s">
        <v>8890</v>
      </c>
      <c r="Y130" s="13" t="s">
        <v>9577</v>
      </c>
      <c r="Z130" s="13" t="s">
        <v>9577</v>
      </c>
      <c r="AA130" s="13" t="s">
        <v>9577</v>
      </c>
      <c r="AB130" s="13" t="s">
        <v>9577</v>
      </c>
      <c r="AC130" s="13" t="s">
        <v>9577</v>
      </c>
      <c r="AD130" s="13" t="s">
        <v>9577</v>
      </c>
      <c r="AE130" s="13" t="s">
        <v>9577</v>
      </c>
      <c r="AF130" s="13" t="s">
        <v>9577</v>
      </c>
      <c r="AG130" s="13" t="s">
        <v>9577</v>
      </c>
      <c r="AH130" s="14" t="str">
        <f t="shared" si="2"/>
        <v>129,0,0,0,0,0,0,0,0,0</v>
      </c>
      <c r="AI130" s="13" t="s">
        <v>6972</v>
      </c>
      <c r="AJ130" s="13" t="s">
        <v>7549</v>
      </c>
      <c r="AO130" s="13">
        <v>0</v>
      </c>
      <c r="AP130" s="13">
        <v>25</v>
      </c>
      <c r="AQ130" s="13">
        <v>10</v>
      </c>
      <c r="AR130" s="14" t="s">
        <v>8452</v>
      </c>
      <c r="AU130" s="14"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
      <c r="A131" s="13">
        <v>130</v>
      </c>
      <c r="B131" s="13" t="s">
        <v>8762</v>
      </c>
      <c r="C131" s="13" t="s">
        <v>445</v>
      </c>
      <c r="D131" s="13" t="s">
        <v>3951</v>
      </c>
      <c r="E131" s="13" t="s">
        <v>178</v>
      </c>
      <c r="F131" s="13" t="s">
        <v>184</v>
      </c>
      <c r="G131" s="13" t="s">
        <v>4525</v>
      </c>
      <c r="H131" s="13" t="s">
        <v>5413</v>
      </c>
      <c r="I131" s="13" t="s">
        <v>5424</v>
      </c>
      <c r="J131" s="13">
        <v>189</v>
      </c>
      <c r="K131" s="13" t="s">
        <v>2028</v>
      </c>
      <c r="L131" s="13">
        <v>45</v>
      </c>
      <c r="M131" s="13">
        <v>70</v>
      </c>
      <c r="N131" s="13" t="s">
        <v>3764</v>
      </c>
      <c r="O131" s="13" t="s">
        <v>3792</v>
      </c>
      <c r="P131" s="13" t="s">
        <v>5851</v>
      </c>
      <c r="R131" s="13" t="s">
        <v>6971</v>
      </c>
      <c r="S131" s="13">
        <v>1530</v>
      </c>
      <c r="T131" s="13">
        <v>6.5</v>
      </c>
      <c r="U131" s="13">
        <v>235</v>
      </c>
      <c r="V131" s="13" t="s">
        <v>2056</v>
      </c>
      <c r="W131" s="13" t="s">
        <v>8728</v>
      </c>
      <c r="X131" s="13" t="s">
        <v>8891</v>
      </c>
      <c r="Y131" s="13" t="s">
        <v>9577</v>
      </c>
      <c r="Z131" s="13" t="s">
        <v>9577</v>
      </c>
      <c r="AA131" s="13" t="s">
        <v>9577</v>
      </c>
      <c r="AB131" s="13" t="s">
        <v>9577</v>
      </c>
      <c r="AC131" s="13" t="s">
        <v>9577</v>
      </c>
      <c r="AD131" s="13" t="s">
        <v>9577</v>
      </c>
      <c r="AE131" s="13" t="s">
        <v>9577</v>
      </c>
      <c r="AF131" s="13" t="s">
        <v>9577</v>
      </c>
      <c r="AG131" s="13" t="s">
        <v>9577</v>
      </c>
      <c r="AH131" s="14" t="str">
        <f t="shared" ref="AH131:AH194" si="4">+X131&amp;","&amp;Y131&amp;","&amp;Z131&amp;","&amp;AA131&amp;","&amp;AB131&amp;","&amp;AC131&amp;","&amp;AD131&amp;","&amp;AE131&amp;","&amp;AF131&amp;","&amp;AG131</f>
        <v>130,0,0,0,0,0,0,0,0,0</v>
      </c>
      <c r="AI131" s="13" t="s">
        <v>6973</v>
      </c>
      <c r="AJ131" s="13" t="s">
        <v>7550</v>
      </c>
      <c r="AO131" s="13">
        <v>0</v>
      </c>
      <c r="AP131" s="13">
        <v>25</v>
      </c>
      <c r="AQ131" s="13" t="s">
        <v>8771</v>
      </c>
      <c r="AU131" s="14"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
      <c r="A132" s="13">
        <v>131</v>
      </c>
      <c r="C132" s="13" t="s">
        <v>447</v>
      </c>
      <c r="D132" s="13" t="s">
        <v>3952</v>
      </c>
      <c r="E132" s="13" t="s">
        <v>178</v>
      </c>
      <c r="F132" s="13" t="s">
        <v>163</v>
      </c>
      <c r="G132" s="13" t="s">
        <v>4526</v>
      </c>
      <c r="H132" s="13" t="s">
        <v>5413</v>
      </c>
      <c r="I132" s="13" t="s">
        <v>5424</v>
      </c>
      <c r="J132" s="13">
        <v>187</v>
      </c>
      <c r="K132" s="13" t="s">
        <v>2031</v>
      </c>
      <c r="L132" s="13">
        <v>45</v>
      </c>
      <c r="M132" s="13">
        <v>70</v>
      </c>
      <c r="N132" s="13" t="s">
        <v>5560</v>
      </c>
      <c r="O132" s="13" t="s">
        <v>3704</v>
      </c>
      <c r="P132" s="13" t="s">
        <v>6351</v>
      </c>
      <c r="Q132" s="13" t="s">
        <v>6352</v>
      </c>
      <c r="R132" s="13" t="s">
        <v>6895</v>
      </c>
      <c r="S132" s="13">
        <v>10455</v>
      </c>
      <c r="T132" s="13">
        <v>2.5</v>
      </c>
      <c r="U132" s="13">
        <v>220</v>
      </c>
      <c r="V132" s="13" t="s">
        <v>2056</v>
      </c>
      <c r="W132" s="13" t="s">
        <v>8729</v>
      </c>
      <c r="X132" s="13" t="s">
        <v>8892</v>
      </c>
      <c r="Y132" s="13" t="s">
        <v>9577</v>
      </c>
      <c r="Z132" s="13" t="s">
        <v>9577</v>
      </c>
      <c r="AA132" s="13" t="s">
        <v>9577</v>
      </c>
      <c r="AB132" s="13" t="s">
        <v>9577</v>
      </c>
      <c r="AC132" s="13" t="s">
        <v>9577</v>
      </c>
      <c r="AD132" s="13" t="s">
        <v>9577</v>
      </c>
      <c r="AE132" s="13" t="s">
        <v>9577</v>
      </c>
      <c r="AF132" s="13" t="s">
        <v>9577</v>
      </c>
      <c r="AG132" s="13" t="s">
        <v>9577</v>
      </c>
      <c r="AH132" s="14" t="str">
        <f t="shared" si="4"/>
        <v>131,0,0,0,0,0,0,0,0,0</v>
      </c>
      <c r="AI132" s="13" t="s">
        <v>6974</v>
      </c>
      <c r="AJ132" s="13" t="s">
        <v>7551</v>
      </c>
      <c r="AO132" s="13">
        <v>0</v>
      </c>
      <c r="AP132" s="13">
        <v>25</v>
      </c>
      <c r="AQ132" s="13" t="s">
        <v>8771</v>
      </c>
      <c r="AR132" s="14" t="str">
        <f>+D956&amp;",Event,LIGHTBALL"</f>
        <v>NESSIE,Event,LIGHTBALL</v>
      </c>
      <c r="AU132" s="14"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
      <c r="A133" s="13">
        <v>132</v>
      </c>
      <c r="C133" s="13" t="s">
        <v>448</v>
      </c>
      <c r="D133" s="13" t="s">
        <v>3953</v>
      </c>
      <c r="E133" s="13" t="s">
        <v>176</v>
      </c>
      <c r="G133" s="13" t="s">
        <v>4527</v>
      </c>
      <c r="H133" s="13" t="s">
        <v>5425</v>
      </c>
      <c r="I133" s="13" t="s">
        <v>5414</v>
      </c>
      <c r="J133" s="13">
        <v>101</v>
      </c>
      <c r="K133" s="13" t="s">
        <v>2030</v>
      </c>
      <c r="L133" s="13">
        <v>35</v>
      </c>
      <c r="M133" s="13">
        <v>70</v>
      </c>
      <c r="N133" s="13" t="s">
        <v>3802</v>
      </c>
      <c r="O133" s="13" t="s">
        <v>5561</v>
      </c>
      <c r="P133" s="13" t="s">
        <v>5852</v>
      </c>
      <c r="R133" s="13" t="s">
        <v>448</v>
      </c>
      <c r="S133" s="13">
        <v>5355</v>
      </c>
      <c r="T133" s="13">
        <v>0.3</v>
      </c>
      <c r="U133" s="13">
        <v>4</v>
      </c>
      <c r="V133" s="13" t="s">
        <v>8726</v>
      </c>
      <c r="W133" s="13" t="s">
        <v>8730</v>
      </c>
      <c r="X133" s="13" t="s">
        <v>8893</v>
      </c>
      <c r="Y133" s="13" t="s">
        <v>9577</v>
      </c>
      <c r="Z133" s="13" t="s">
        <v>9577</v>
      </c>
      <c r="AA133" s="13" t="s">
        <v>9577</v>
      </c>
      <c r="AB133" s="13" t="s">
        <v>9577</v>
      </c>
      <c r="AC133" s="13" t="s">
        <v>9577</v>
      </c>
      <c r="AD133" s="13" t="s">
        <v>9577</v>
      </c>
      <c r="AE133" s="13" t="s">
        <v>9577</v>
      </c>
      <c r="AF133" s="13" t="s">
        <v>9577</v>
      </c>
      <c r="AG133" s="13" t="s">
        <v>9577</v>
      </c>
      <c r="AH133" s="14" t="str">
        <f t="shared" si="4"/>
        <v>132,0,0,0,0,0,0,0,0,0</v>
      </c>
      <c r="AI133" s="13" t="s">
        <v>1476</v>
      </c>
      <c r="AJ133" s="13" t="s">
        <v>8327</v>
      </c>
      <c r="AL133" s="13" t="s">
        <v>8328</v>
      </c>
      <c r="AM133" s="13" t="s">
        <v>8107</v>
      </c>
      <c r="AO133" s="13">
        <v>0</v>
      </c>
      <c r="AP133" s="13">
        <v>25</v>
      </c>
      <c r="AQ133" s="13">
        <v>0</v>
      </c>
      <c r="AR133" s="14" t="str">
        <f>+D958&amp;",Event,DARKGEM"</f>
        <v>DITTRI,Event,DARKGEM</v>
      </c>
      <c r="AU133" s="14"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
      <c r="A134" s="13">
        <v>133</v>
      </c>
      <c r="C134" s="13" t="s">
        <v>449</v>
      </c>
      <c r="D134" s="13" t="s">
        <v>3954</v>
      </c>
      <c r="E134" s="13" t="s">
        <v>176</v>
      </c>
      <c r="G134" s="13" t="s">
        <v>4528</v>
      </c>
      <c r="H134" s="13" t="s">
        <v>1310</v>
      </c>
      <c r="I134" s="13" t="s">
        <v>5414</v>
      </c>
      <c r="J134" s="13">
        <v>65</v>
      </c>
      <c r="K134" s="13" t="s">
        <v>1313</v>
      </c>
      <c r="L134" s="13">
        <v>45</v>
      </c>
      <c r="M134" s="13">
        <v>70</v>
      </c>
      <c r="N134" s="13" t="s">
        <v>5562</v>
      </c>
      <c r="O134" s="13" t="s">
        <v>3768</v>
      </c>
      <c r="P134" s="13" t="s">
        <v>6353</v>
      </c>
      <c r="Q134" s="13" t="s">
        <v>6354</v>
      </c>
      <c r="R134" s="13" t="s">
        <v>2023</v>
      </c>
      <c r="S134" s="13">
        <v>9180</v>
      </c>
      <c r="T134" s="13">
        <v>0.3</v>
      </c>
      <c r="U134" s="13">
        <v>6.5</v>
      </c>
      <c r="V134" s="13" t="s">
        <v>2057</v>
      </c>
      <c r="W134" s="13" t="s">
        <v>8730</v>
      </c>
      <c r="X134" s="13" t="s">
        <v>8894</v>
      </c>
      <c r="Y134" s="13" t="s">
        <v>9577</v>
      </c>
      <c r="Z134" s="13" t="s">
        <v>9577</v>
      </c>
      <c r="AA134" s="13" t="s">
        <v>9577</v>
      </c>
      <c r="AB134" s="13" t="s">
        <v>9577</v>
      </c>
      <c r="AC134" s="13" t="s">
        <v>9577</v>
      </c>
      <c r="AD134" s="13" t="s">
        <v>9577</v>
      </c>
      <c r="AE134" s="13" t="s">
        <v>9577</v>
      </c>
      <c r="AF134" s="13" t="s">
        <v>9577</v>
      </c>
      <c r="AG134" s="13" t="s">
        <v>9577</v>
      </c>
      <c r="AH134" s="14" t="str">
        <f t="shared" si="4"/>
        <v>133,0,0,0,0,0,0,0,0,0</v>
      </c>
      <c r="AI134" s="13" t="s">
        <v>6975</v>
      </c>
      <c r="AJ134" s="13" t="s">
        <v>7552</v>
      </c>
      <c r="AO134" s="13">
        <v>0</v>
      </c>
      <c r="AP134" s="13">
        <v>25</v>
      </c>
      <c r="AQ134" s="13">
        <v>0</v>
      </c>
      <c r="AR134" s="14" t="s">
        <v>8453</v>
      </c>
      <c r="AU134" s="14"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
      <c r="A135" s="13">
        <v>134</v>
      </c>
      <c r="C135" s="13" t="s">
        <v>450</v>
      </c>
      <c r="D135" s="13" t="s">
        <v>3955</v>
      </c>
      <c r="E135" s="13" t="s">
        <v>178</v>
      </c>
      <c r="G135" s="13" t="s">
        <v>4529</v>
      </c>
      <c r="H135" s="13" t="s">
        <v>1310</v>
      </c>
      <c r="I135" s="13" t="s">
        <v>5414</v>
      </c>
      <c r="J135" s="13">
        <v>184</v>
      </c>
      <c r="K135" s="13" t="s">
        <v>2031</v>
      </c>
      <c r="L135" s="13">
        <v>45</v>
      </c>
      <c r="M135" s="13">
        <v>70</v>
      </c>
      <c r="N135" s="13" t="s">
        <v>3742</v>
      </c>
      <c r="O135" s="13" t="s">
        <v>3704</v>
      </c>
      <c r="P135" s="13" t="s">
        <v>5853</v>
      </c>
      <c r="R135" s="13" t="s">
        <v>2023</v>
      </c>
      <c r="S135" s="13">
        <v>9180</v>
      </c>
      <c r="T135" s="13">
        <v>1</v>
      </c>
      <c r="U135" s="13">
        <v>29</v>
      </c>
      <c r="V135" s="13" t="s">
        <v>2056</v>
      </c>
      <c r="W135" s="13" t="s">
        <v>8730</v>
      </c>
      <c r="X135" s="13" t="s">
        <v>8895</v>
      </c>
      <c r="Y135" s="13" t="s">
        <v>9577</v>
      </c>
      <c r="Z135" s="13" t="s">
        <v>9577</v>
      </c>
      <c r="AA135" s="13" t="s">
        <v>9577</v>
      </c>
      <c r="AB135" s="13" t="s">
        <v>9577</v>
      </c>
      <c r="AC135" s="13" t="s">
        <v>9577</v>
      </c>
      <c r="AD135" s="13" t="s">
        <v>9577</v>
      </c>
      <c r="AE135" s="13" t="s">
        <v>9577</v>
      </c>
      <c r="AF135" s="13" t="s">
        <v>9577</v>
      </c>
      <c r="AG135" s="13" t="s">
        <v>9577</v>
      </c>
      <c r="AH135" s="14" t="str">
        <f t="shared" si="4"/>
        <v>134,0,0,0,0,0,0,0,0,0</v>
      </c>
      <c r="AI135" s="13" t="s">
        <v>6976</v>
      </c>
      <c r="AJ135" s="13" t="s">
        <v>7553</v>
      </c>
      <c r="AO135" s="13">
        <v>0</v>
      </c>
      <c r="AP135" s="13">
        <v>25</v>
      </c>
      <c r="AQ135" s="13">
        <v>0</v>
      </c>
      <c r="AU135" s="14"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
      <c r="A136" s="13">
        <v>135</v>
      </c>
      <c r="C136" s="13" t="s">
        <v>451</v>
      </c>
      <c r="D136" s="13" t="s">
        <v>3725</v>
      </c>
      <c r="E136" s="13" t="s">
        <v>179</v>
      </c>
      <c r="G136" s="13" t="s">
        <v>4530</v>
      </c>
      <c r="H136" s="13" t="s">
        <v>1310</v>
      </c>
      <c r="I136" s="13" t="s">
        <v>5414</v>
      </c>
      <c r="J136" s="13">
        <v>184</v>
      </c>
      <c r="K136" s="13" t="s">
        <v>2046</v>
      </c>
      <c r="L136" s="13">
        <v>45</v>
      </c>
      <c r="M136" s="13">
        <v>70</v>
      </c>
      <c r="N136" s="13" t="s">
        <v>5506</v>
      </c>
      <c r="O136" s="13" t="s">
        <v>3747</v>
      </c>
      <c r="P136" s="13" t="s">
        <v>5854</v>
      </c>
      <c r="R136" s="13" t="s">
        <v>2023</v>
      </c>
      <c r="S136" s="13">
        <v>9180</v>
      </c>
      <c r="T136" s="13">
        <v>0.8</v>
      </c>
      <c r="U136" s="13">
        <v>24.5</v>
      </c>
      <c r="V136" s="13" t="s">
        <v>8723</v>
      </c>
      <c r="W136" s="13" t="s">
        <v>8730</v>
      </c>
      <c r="X136" s="13" t="s">
        <v>8896</v>
      </c>
      <c r="Y136" s="13" t="s">
        <v>9577</v>
      </c>
      <c r="Z136" s="13" t="s">
        <v>9577</v>
      </c>
      <c r="AA136" s="13" t="s">
        <v>9577</v>
      </c>
      <c r="AB136" s="13" t="s">
        <v>9577</v>
      </c>
      <c r="AC136" s="13" t="s">
        <v>9577</v>
      </c>
      <c r="AD136" s="13" t="s">
        <v>9577</v>
      </c>
      <c r="AE136" s="13" t="s">
        <v>9577</v>
      </c>
      <c r="AF136" s="13" t="s">
        <v>9577</v>
      </c>
      <c r="AG136" s="13" t="s">
        <v>9577</v>
      </c>
      <c r="AH136" s="14" t="str">
        <f t="shared" si="4"/>
        <v>135,0,0,0,0,0,0,0,0,0</v>
      </c>
      <c r="AI136" s="13" t="s">
        <v>6977</v>
      </c>
      <c r="AJ136" s="13" t="s">
        <v>7554</v>
      </c>
      <c r="AO136" s="13">
        <v>0</v>
      </c>
      <c r="AP136" s="13">
        <v>25</v>
      </c>
      <c r="AQ136" s="13">
        <v>0</v>
      </c>
      <c r="AU136" s="14"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
      <c r="A137" s="13">
        <v>136</v>
      </c>
      <c r="C137" s="13" t="s">
        <v>452</v>
      </c>
      <c r="D137" s="13" t="s">
        <v>3726</v>
      </c>
      <c r="E137" s="13" t="s">
        <v>177</v>
      </c>
      <c r="G137" s="13" t="s">
        <v>4531</v>
      </c>
      <c r="H137" s="13" t="s">
        <v>1310</v>
      </c>
      <c r="I137" s="13" t="s">
        <v>5414</v>
      </c>
      <c r="J137" s="13">
        <v>184</v>
      </c>
      <c r="K137" s="13" t="s">
        <v>2028</v>
      </c>
      <c r="L137" s="13">
        <v>45</v>
      </c>
      <c r="M137" s="13">
        <v>70</v>
      </c>
      <c r="N137" s="13" t="s">
        <v>3693</v>
      </c>
      <c r="O137" s="13" t="s">
        <v>3681</v>
      </c>
      <c r="P137" s="13" t="s">
        <v>5855</v>
      </c>
      <c r="R137" s="13" t="s">
        <v>2023</v>
      </c>
      <c r="S137" s="13">
        <v>9180</v>
      </c>
      <c r="T137" s="13">
        <v>0.9</v>
      </c>
      <c r="U137" s="13">
        <v>25</v>
      </c>
      <c r="V137" s="13" t="s">
        <v>2055</v>
      </c>
      <c r="W137" s="13" t="s">
        <v>8730</v>
      </c>
      <c r="X137" s="13" t="s">
        <v>8897</v>
      </c>
      <c r="Y137" s="13" t="s">
        <v>9577</v>
      </c>
      <c r="Z137" s="13" t="s">
        <v>9577</v>
      </c>
      <c r="AA137" s="13" t="s">
        <v>9577</v>
      </c>
      <c r="AB137" s="13" t="s">
        <v>9577</v>
      </c>
      <c r="AC137" s="13" t="s">
        <v>9577</v>
      </c>
      <c r="AD137" s="13" t="s">
        <v>9577</v>
      </c>
      <c r="AE137" s="13" t="s">
        <v>9577</v>
      </c>
      <c r="AF137" s="13" t="s">
        <v>9577</v>
      </c>
      <c r="AG137" s="13" t="s">
        <v>9577</v>
      </c>
      <c r="AH137" s="14" t="str">
        <f t="shared" si="4"/>
        <v>136,0,0,0,0,0,0,0,0,0</v>
      </c>
      <c r="AI137" s="13" t="s">
        <v>6894</v>
      </c>
      <c r="AJ137" s="13" t="s">
        <v>7555</v>
      </c>
      <c r="AO137" s="13">
        <v>0</v>
      </c>
      <c r="AP137" s="13">
        <v>25</v>
      </c>
      <c r="AQ137" s="13">
        <v>0</v>
      </c>
      <c r="AU137" s="14"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
      <c r="A138" s="13">
        <v>137</v>
      </c>
      <c r="C138" s="13" t="s">
        <v>453</v>
      </c>
      <c r="D138" s="13" t="s">
        <v>3956</v>
      </c>
      <c r="E138" s="13" t="s">
        <v>176</v>
      </c>
      <c r="G138" s="13" t="s">
        <v>4532</v>
      </c>
      <c r="H138" s="13" t="s">
        <v>5425</v>
      </c>
      <c r="I138" s="13" t="s">
        <v>5414</v>
      </c>
      <c r="J138" s="13">
        <v>79</v>
      </c>
      <c r="K138" s="13" t="s">
        <v>5407</v>
      </c>
      <c r="L138" s="13">
        <v>45</v>
      </c>
      <c r="M138" s="13">
        <v>70</v>
      </c>
      <c r="N138" s="13" t="s">
        <v>5563</v>
      </c>
      <c r="O138" s="13" t="s">
        <v>5532</v>
      </c>
      <c r="P138" s="13" t="s">
        <v>5856</v>
      </c>
      <c r="R138" s="13" t="s">
        <v>2021</v>
      </c>
      <c r="S138" s="13">
        <v>5355</v>
      </c>
      <c r="T138" s="13">
        <v>0.8</v>
      </c>
      <c r="U138" s="13">
        <v>36.5</v>
      </c>
      <c r="V138" s="13" t="s">
        <v>8725</v>
      </c>
      <c r="W138" s="13" t="s">
        <v>8730</v>
      </c>
      <c r="X138" s="13" t="s">
        <v>8898</v>
      </c>
      <c r="Y138" s="13" t="s">
        <v>9577</v>
      </c>
      <c r="Z138" s="13" t="s">
        <v>9577</v>
      </c>
      <c r="AA138" s="13" t="s">
        <v>9577</v>
      </c>
      <c r="AB138" s="13" t="s">
        <v>9577</v>
      </c>
      <c r="AC138" s="13" t="s">
        <v>9577</v>
      </c>
      <c r="AD138" s="13" t="s">
        <v>9577</v>
      </c>
      <c r="AE138" s="13" t="s">
        <v>9577</v>
      </c>
      <c r="AF138" s="13" t="s">
        <v>9577</v>
      </c>
      <c r="AG138" s="13" t="s">
        <v>9577</v>
      </c>
      <c r="AH138" s="14" t="str">
        <f t="shared" si="4"/>
        <v>137,0,0,0,0,0,0,0,0,0</v>
      </c>
      <c r="AI138" s="13" t="s">
        <v>6978</v>
      </c>
      <c r="AJ138" s="13" t="s">
        <v>7556</v>
      </c>
      <c r="AO138" s="13">
        <v>0</v>
      </c>
      <c r="AP138" s="13">
        <v>25</v>
      </c>
      <c r="AQ138" s="13">
        <v>8</v>
      </c>
      <c r="AR138" s="14" t="s">
        <v>11068</v>
      </c>
      <c r="AU138" s="14"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
      <c r="A139" s="13">
        <v>138</v>
      </c>
      <c r="C139" s="13" t="s">
        <v>454</v>
      </c>
      <c r="D139" s="13" t="s">
        <v>3957</v>
      </c>
      <c r="E139" s="13" t="s">
        <v>186</v>
      </c>
      <c r="F139" s="13" t="s">
        <v>178</v>
      </c>
      <c r="G139" s="13" t="s">
        <v>4533</v>
      </c>
      <c r="H139" s="13" t="s">
        <v>1310</v>
      </c>
      <c r="I139" s="13" t="s">
        <v>5414</v>
      </c>
      <c r="J139" s="13">
        <v>71</v>
      </c>
      <c r="K139" s="13" t="s">
        <v>2033</v>
      </c>
      <c r="L139" s="13">
        <v>45</v>
      </c>
      <c r="M139" s="13">
        <v>70</v>
      </c>
      <c r="N139" s="13" t="s">
        <v>5564</v>
      </c>
      <c r="O139" s="13" t="s">
        <v>3793</v>
      </c>
      <c r="P139" s="13" t="s">
        <v>6355</v>
      </c>
      <c r="Q139" s="13" t="s">
        <v>6356</v>
      </c>
      <c r="R139" s="13" t="s">
        <v>6979</v>
      </c>
      <c r="S139" s="13">
        <v>7905</v>
      </c>
      <c r="T139" s="13">
        <v>0.4</v>
      </c>
      <c r="U139" s="13">
        <v>7.5</v>
      </c>
      <c r="V139" s="13" t="s">
        <v>2056</v>
      </c>
      <c r="W139" s="13" t="s">
        <v>8729</v>
      </c>
      <c r="X139" s="13" t="s">
        <v>8899</v>
      </c>
      <c r="Y139" s="13" t="s">
        <v>9577</v>
      </c>
      <c r="Z139" s="13" t="s">
        <v>9577</v>
      </c>
      <c r="AA139" s="13" t="s">
        <v>9577</v>
      </c>
      <c r="AB139" s="13" t="s">
        <v>9577</v>
      </c>
      <c r="AC139" s="13" t="s">
        <v>9577</v>
      </c>
      <c r="AD139" s="13" t="s">
        <v>9577</v>
      </c>
      <c r="AE139" s="13" t="s">
        <v>9577</v>
      </c>
      <c r="AF139" s="13" t="s">
        <v>9577</v>
      </c>
      <c r="AG139" s="13" t="s">
        <v>9577</v>
      </c>
      <c r="AH139" s="14" t="str">
        <f t="shared" si="4"/>
        <v>138,0,0,0,0,0,0,0,0,0</v>
      </c>
      <c r="AI139" s="13" t="s">
        <v>6980</v>
      </c>
      <c r="AJ139" s="13" t="s">
        <v>7557</v>
      </c>
      <c r="AO139" s="13">
        <v>0</v>
      </c>
      <c r="AP139" s="13">
        <v>25</v>
      </c>
      <c r="AQ139" s="13">
        <v>0</v>
      </c>
      <c r="AR139" s="14" t="s">
        <v>8454</v>
      </c>
      <c r="AU139" s="14"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
      <c r="A140" s="13">
        <v>139</v>
      </c>
      <c r="C140" s="13" t="s">
        <v>455</v>
      </c>
      <c r="D140" s="13" t="s">
        <v>3958</v>
      </c>
      <c r="E140" s="13" t="s">
        <v>186</v>
      </c>
      <c r="F140" s="13" t="s">
        <v>178</v>
      </c>
      <c r="G140" s="13" t="s">
        <v>4534</v>
      </c>
      <c r="H140" s="13" t="s">
        <v>1310</v>
      </c>
      <c r="I140" s="13" t="s">
        <v>5414</v>
      </c>
      <c r="J140" s="13">
        <v>173</v>
      </c>
      <c r="K140" s="13" t="s">
        <v>2043</v>
      </c>
      <c r="L140" s="13">
        <v>45</v>
      </c>
      <c r="M140" s="13">
        <v>70</v>
      </c>
      <c r="N140" s="13" t="s">
        <v>5564</v>
      </c>
      <c r="O140" s="13" t="s">
        <v>3793</v>
      </c>
      <c r="P140" s="13" t="s">
        <v>5857</v>
      </c>
      <c r="R140" s="13" t="s">
        <v>6979</v>
      </c>
      <c r="S140" s="13">
        <v>7905</v>
      </c>
      <c r="T140" s="13">
        <v>1</v>
      </c>
      <c r="U140" s="13">
        <v>35</v>
      </c>
      <c r="V140" s="13" t="s">
        <v>2056</v>
      </c>
      <c r="W140" s="13" t="s">
        <v>8729</v>
      </c>
      <c r="X140" s="13" t="s">
        <v>8900</v>
      </c>
      <c r="Y140" s="13" t="s">
        <v>9577</v>
      </c>
      <c r="Z140" s="13" t="s">
        <v>9577</v>
      </c>
      <c r="AA140" s="13" t="s">
        <v>9577</v>
      </c>
      <c r="AB140" s="13" t="s">
        <v>9577</v>
      </c>
      <c r="AC140" s="13" t="s">
        <v>9577</v>
      </c>
      <c r="AD140" s="13" t="s">
        <v>9577</v>
      </c>
      <c r="AE140" s="13" t="s">
        <v>9577</v>
      </c>
      <c r="AF140" s="13" t="s">
        <v>9577</v>
      </c>
      <c r="AG140" s="13" t="s">
        <v>9577</v>
      </c>
      <c r="AH140" s="14" t="str">
        <f t="shared" si="4"/>
        <v>139,0,0,0,0,0,0,0,0,0</v>
      </c>
      <c r="AI140" s="13" t="s">
        <v>6980</v>
      </c>
      <c r="AJ140" s="13" t="s">
        <v>7558</v>
      </c>
      <c r="AO140" s="13">
        <v>0</v>
      </c>
      <c r="AP140" s="13">
        <v>25</v>
      </c>
      <c r="AQ140" s="13">
        <v>0</v>
      </c>
      <c r="AU140" s="14"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
      <c r="A141" s="13">
        <v>140</v>
      </c>
      <c r="C141" s="13" t="s">
        <v>456</v>
      </c>
      <c r="D141" s="13" t="s">
        <v>3959</v>
      </c>
      <c r="E141" s="13" t="s">
        <v>186</v>
      </c>
      <c r="F141" s="13" t="s">
        <v>178</v>
      </c>
      <c r="G141" s="13" t="s">
        <v>4535</v>
      </c>
      <c r="H141" s="13" t="s">
        <v>1310</v>
      </c>
      <c r="I141" s="13" t="s">
        <v>5414</v>
      </c>
      <c r="J141" s="13">
        <v>71</v>
      </c>
      <c r="K141" s="13" t="s">
        <v>2033</v>
      </c>
      <c r="L141" s="13">
        <v>45</v>
      </c>
      <c r="M141" s="13">
        <v>70</v>
      </c>
      <c r="N141" s="13" t="s">
        <v>5565</v>
      </c>
      <c r="O141" s="13" t="s">
        <v>3793</v>
      </c>
      <c r="P141" s="13" t="s">
        <v>6357</v>
      </c>
      <c r="Q141" s="13" t="s">
        <v>6358</v>
      </c>
      <c r="R141" s="13" t="s">
        <v>6979</v>
      </c>
      <c r="S141" s="13">
        <v>7905</v>
      </c>
      <c r="T141" s="13">
        <v>0.5</v>
      </c>
      <c r="U141" s="13">
        <v>11.5</v>
      </c>
      <c r="V141" s="13" t="s">
        <v>2057</v>
      </c>
      <c r="W141" s="13" t="s">
        <v>8729</v>
      </c>
      <c r="X141" s="13" t="s">
        <v>8901</v>
      </c>
      <c r="Y141" s="13" t="s">
        <v>9577</v>
      </c>
      <c r="Z141" s="13" t="s">
        <v>9577</v>
      </c>
      <c r="AA141" s="13" t="s">
        <v>9577</v>
      </c>
      <c r="AB141" s="13" t="s">
        <v>9577</v>
      </c>
      <c r="AC141" s="13" t="s">
        <v>9577</v>
      </c>
      <c r="AD141" s="13" t="s">
        <v>9577</v>
      </c>
      <c r="AE141" s="13" t="s">
        <v>9577</v>
      </c>
      <c r="AF141" s="13" t="s">
        <v>9577</v>
      </c>
      <c r="AG141" s="13" t="s">
        <v>9577</v>
      </c>
      <c r="AH141" s="14" t="str">
        <f t="shared" si="4"/>
        <v>140,0,0,0,0,0,0,0,0,0</v>
      </c>
      <c r="AI141" s="13" t="s">
        <v>6898</v>
      </c>
      <c r="AJ141" s="13" t="s">
        <v>7559</v>
      </c>
      <c r="AO141" s="13">
        <v>0</v>
      </c>
      <c r="AP141" s="13">
        <v>25</v>
      </c>
      <c r="AQ141" s="13">
        <v>0</v>
      </c>
      <c r="AR141" s="14" t="s">
        <v>8455</v>
      </c>
      <c r="AU141" s="14"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
      <c r="A142" s="13">
        <v>141</v>
      </c>
      <c r="C142" s="13" t="s">
        <v>457</v>
      </c>
      <c r="D142" s="13" t="s">
        <v>3960</v>
      </c>
      <c r="E142" s="13" t="s">
        <v>186</v>
      </c>
      <c r="F142" s="13" t="s">
        <v>178</v>
      </c>
      <c r="G142" s="13" t="s">
        <v>4536</v>
      </c>
      <c r="H142" s="13" t="s">
        <v>1310</v>
      </c>
      <c r="I142" s="13" t="s">
        <v>5414</v>
      </c>
      <c r="J142" s="13">
        <v>173</v>
      </c>
      <c r="K142" s="13" t="s">
        <v>2028</v>
      </c>
      <c r="L142" s="13">
        <v>45</v>
      </c>
      <c r="M142" s="13">
        <v>70</v>
      </c>
      <c r="N142" s="13" t="s">
        <v>5565</v>
      </c>
      <c r="O142" s="13" t="s">
        <v>3793</v>
      </c>
      <c r="P142" s="13" t="s">
        <v>5858</v>
      </c>
      <c r="R142" s="13" t="s">
        <v>6979</v>
      </c>
      <c r="S142" s="13">
        <v>7905</v>
      </c>
      <c r="T142" s="13">
        <v>1.3</v>
      </c>
      <c r="U142" s="13">
        <v>40.5</v>
      </c>
      <c r="V142" s="13" t="s">
        <v>2057</v>
      </c>
      <c r="W142" s="13" t="s">
        <v>8729</v>
      </c>
      <c r="X142" s="13" t="s">
        <v>8902</v>
      </c>
      <c r="Y142" s="13" t="s">
        <v>9577</v>
      </c>
      <c r="Z142" s="13" t="s">
        <v>9577</v>
      </c>
      <c r="AA142" s="13" t="s">
        <v>9577</v>
      </c>
      <c r="AB142" s="13" t="s">
        <v>9577</v>
      </c>
      <c r="AC142" s="13" t="s">
        <v>9577</v>
      </c>
      <c r="AD142" s="13" t="s">
        <v>9577</v>
      </c>
      <c r="AE142" s="13" t="s">
        <v>9577</v>
      </c>
      <c r="AF142" s="13" t="s">
        <v>9577</v>
      </c>
      <c r="AG142" s="13" t="s">
        <v>9577</v>
      </c>
      <c r="AH142" s="14" t="str">
        <f t="shared" si="4"/>
        <v>141,0,0,0,0,0,0,0,0,0</v>
      </c>
      <c r="AI142" s="13" t="s">
        <v>6898</v>
      </c>
      <c r="AJ142" s="13" t="s">
        <v>7560</v>
      </c>
      <c r="AO142" s="13">
        <v>0</v>
      </c>
      <c r="AP142" s="13">
        <v>25</v>
      </c>
      <c r="AQ142" s="13">
        <v>0</v>
      </c>
      <c r="AU142" s="14"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
      <c r="A143" s="13">
        <v>142</v>
      </c>
      <c r="C143" s="13" t="s">
        <v>458</v>
      </c>
      <c r="D143" s="13" t="s">
        <v>3961</v>
      </c>
      <c r="E143" s="13" t="s">
        <v>186</v>
      </c>
      <c r="F143" s="13" t="s">
        <v>184</v>
      </c>
      <c r="G143" s="13" t="s">
        <v>4537</v>
      </c>
      <c r="H143" s="13" t="s">
        <v>1310</v>
      </c>
      <c r="I143" s="13" t="s">
        <v>5424</v>
      </c>
      <c r="J143" s="13">
        <v>180</v>
      </c>
      <c r="K143" s="13" t="s">
        <v>2046</v>
      </c>
      <c r="L143" s="13">
        <v>45</v>
      </c>
      <c r="M143" s="13">
        <v>70</v>
      </c>
      <c r="N143" s="13" t="s">
        <v>5566</v>
      </c>
      <c r="O143" s="13" t="s">
        <v>3799</v>
      </c>
      <c r="P143" s="13" t="s">
        <v>6359</v>
      </c>
      <c r="Q143" s="13" t="s">
        <v>6360</v>
      </c>
      <c r="R143" s="13" t="s">
        <v>1344</v>
      </c>
      <c r="S143" s="13">
        <v>9180</v>
      </c>
      <c r="T143" s="13">
        <v>1.8</v>
      </c>
      <c r="U143" s="13">
        <v>59</v>
      </c>
      <c r="V143" s="13" t="s">
        <v>8726</v>
      </c>
      <c r="W143" s="13" t="s">
        <v>8731</v>
      </c>
      <c r="X143" s="13" t="s">
        <v>8903</v>
      </c>
      <c r="Y143" s="13" t="s">
        <v>9577</v>
      </c>
      <c r="Z143" s="13" t="s">
        <v>9577</v>
      </c>
      <c r="AA143" s="13" t="s">
        <v>9577</v>
      </c>
      <c r="AB143" s="13" t="s">
        <v>9577</v>
      </c>
      <c r="AC143" s="13" t="s">
        <v>9577</v>
      </c>
      <c r="AD143" s="13" t="s">
        <v>9577</v>
      </c>
      <c r="AE143" s="13" t="s">
        <v>9577</v>
      </c>
      <c r="AF143" s="13" t="s">
        <v>9577</v>
      </c>
      <c r="AG143" s="13" t="s">
        <v>9577</v>
      </c>
      <c r="AH143" s="14" t="str">
        <f t="shared" si="4"/>
        <v>142,0,0,0,0,0,0,0,0,0</v>
      </c>
      <c r="AI143" s="13" t="s">
        <v>6981</v>
      </c>
      <c r="AJ143" s="13" t="s">
        <v>7561</v>
      </c>
      <c r="AO143" s="13">
        <v>0</v>
      </c>
      <c r="AP143" s="13">
        <v>25</v>
      </c>
      <c r="AQ143" s="13">
        <v>29</v>
      </c>
      <c r="AR143" s="14" t="str">
        <f>+D960&amp;",Event,LIGHTBALL"</f>
        <v>METEORDACTYL,Event,LIGHTBALL</v>
      </c>
      <c r="AU143" s="14"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
      <c r="A144" s="13">
        <v>143</v>
      </c>
      <c r="C144" s="13" t="s">
        <v>460</v>
      </c>
      <c r="D144" s="13" t="s">
        <v>3962</v>
      </c>
      <c r="E144" s="13" t="s">
        <v>176</v>
      </c>
      <c r="G144" s="13" t="s">
        <v>4538</v>
      </c>
      <c r="H144" s="13" t="s">
        <v>1310</v>
      </c>
      <c r="I144" s="13" t="s">
        <v>5424</v>
      </c>
      <c r="J144" s="13">
        <v>189</v>
      </c>
      <c r="K144" s="13" t="s">
        <v>2031</v>
      </c>
      <c r="L144" s="13">
        <v>25</v>
      </c>
      <c r="M144" s="13">
        <v>70</v>
      </c>
      <c r="N144" s="13" t="s">
        <v>5567</v>
      </c>
      <c r="O144" s="13" t="s">
        <v>3749</v>
      </c>
      <c r="P144" s="13" t="s">
        <v>6361</v>
      </c>
      <c r="Q144" s="13" t="s">
        <v>6362</v>
      </c>
      <c r="R144" s="13" t="s">
        <v>2017</v>
      </c>
      <c r="S144" s="13">
        <v>10455</v>
      </c>
      <c r="T144" s="13">
        <v>2.1</v>
      </c>
      <c r="U144" s="13">
        <v>460</v>
      </c>
      <c r="V144" s="13" t="s">
        <v>8727</v>
      </c>
      <c r="W144" s="13" t="s">
        <v>8731</v>
      </c>
      <c r="X144" s="13" t="s">
        <v>8904</v>
      </c>
      <c r="Y144" s="13" t="s">
        <v>9577</v>
      </c>
      <c r="Z144" s="13" t="s">
        <v>9577</v>
      </c>
      <c r="AA144" s="13" t="s">
        <v>9577</v>
      </c>
      <c r="AB144" s="13" t="s">
        <v>9577</v>
      </c>
      <c r="AC144" s="13" t="s">
        <v>9577</v>
      </c>
      <c r="AD144" s="13" t="s">
        <v>9577</v>
      </c>
      <c r="AE144" s="13" t="s">
        <v>9577</v>
      </c>
      <c r="AF144" s="13" t="s">
        <v>9577</v>
      </c>
      <c r="AG144" s="13" t="s">
        <v>9577</v>
      </c>
      <c r="AH144" s="14" t="str">
        <f t="shared" si="4"/>
        <v>143,0,0,0,0,0,0,0,0,0</v>
      </c>
      <c r="AI144" s="13" t="s">
        <v>6982</v>
      </c>
      <c r="AJ144" s="13" t="s">
        <v>8329</v>
      </c>
      <c r="AL144" s="13" t="s">
        <v>8030</v>
      </c>
      <c r="AM144" s="13" t="s">
        <v>8030</v>
      </c>
      <c r="AN144" s="13" t="s">
        <v>8030</v>
      </c>
      <c r="AO144" s="13">
        <v>0</v>
      </c>
      <c r="AP144" s="13">
        <v>25</v>
      </c>
      <c r="AQ144" s="13">
        <v>0</v>
      </c>
      <c r="AU144" s="14"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
      <c r="A145" s="13">
        <v>144</v>
      </c>
      <c r="C145" s="13" t="s">
        <v>461</v>
      </c>
      <c r="D145" s="13" t="s">
        <v>3963</v>
      </c>
      <c r="E145" s="13" t="s">
        <v>163</v>
      </c>
      <c r="F145" s="13" t="s">
        <v>184</v>
      </c>
      <c r="G145" s="13" t="s">
        <v>4539</v>
      </c>
      <c r="H145" s="13" t="s">
        <v>5425</v>
      </c>
      <c r="I145" s="13" t="s">
        <v>5424</v>
      </c>
      <c r="J145" s="13">
        <v>261</v>
      </c>
      <c r="K145" s="13" t="s">
        <v>2012</v>
      </c>
      <c r="L145" s="13">
        <v>3</v>
      </c>
      <c r="M145" s="13">
        <v>35</v>
      </c>
      <c r="N145" s="13" t="s">
        <v>3735</v>
      </c>
      <c r="O145" s="13" t="s">
        <v>3752</v>
      </c>
      <c r="P145" s="13" t="s">
        <v>5859</v>
      </c>
      <c r="R145" s="13" t="s">
        <v>6983</v>
      </c>
      <c r="S145" s="13">
        <v>20655</v>
      </c>
      <c r="T145" s="13">
        <v>1.7</v>
      </c>
      <c r="U145" s="13">
        <v>55.4</v>
      </c>
      <c r="V145" s="13" t="s">
        <v>2056</v>
      </c>
      <c r="W145" s="13" t="s">
        <v>8733</v>
      </c>
      <c r="X145" s="13" t="s">
        <v>8905</v>
      </c>
      <c r="Y145" s="13" t="s">
        <v>9577</v>
      </c>
      <c r="Z145" s="13" t="s">
        <v>9577</v>
      </c>
      <c r="AA145" s="13" t="s">
        <v>9577</v>
      </c>
      <c r="AB145" s="13" t="s">
        <v>9577</v>
      </c>
      <c r="AC145" s="13" t="s">
        <v>9577</v>
      </c>
      <c r="AD145" s="13" t="s">
        <v>9577</v>
      </c>
      <c r="AE145" s="13" t="s">
        <v>9577</v>
      </c>
      <c r="AF145" s="13" t="s">
        <v>9577</v>
      </c>
      <c r="AG145" s="13" t="s">
        <v>9577</v>
      </c>
      <c r="AH145" s="14" t="str">
        <f t="shared" si="4"/>
        <v>144,0,0,0,0,0,0,0,0,0</v>
      </c>
      <c r="AI145" s="13" t="s">
        <v>6984</v>
      </c>
      <c r="AJ145" s="13" t="s">
        <v>7562</v>
      </c>
      <c r="AO145" s="13">
        <v>0</v>
      </c>
      <c r="AP145" s="13">
        <v>25</v>
      </c>
      <c r="AQ145" s="13" t="s">
        <v>8766</v>
      </c>
      <c r="AU145" s="14"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
      <c r="A146" s="13">
        <v>145</v>
      </c>
      <c r="C146" s="13" t="s">
        <v>462</v>
      </c>
      <c r="D146" s="13" t="s">
        <v>3964</v>
      </c>
      <c r="E146" s="13" t="s">
        <v>179</v>
      </c>
      <c r="F146" s="13" t="s">
        <v>184</v>
      </c>
      <c r="G146" s="13" t="s">
        <v>4540</v>
      </c>
      <c r="H146" s="13" t="s">
        <v>5425</v>
      </c>
      <c r="I146" s="13" t="s">
        <v>5424</v>
      </c>
      <c r="J146" s="13">
        <v>261</v>
      </c>
      <c r="K146" s="13" t="s">
        <v>5411</v>
      </c>
      <c r="L146" s="13">
        <v>3</v>
      </c>
      <c r="M146" s="13">
        <v>35</v>
      </c>
      <c r="N146" s="13" t="s">
        <v>3735</v>
      </c>
      <c r="O146" s="13" t="s">
        <v>3709</v>
      </c>
      <c r="P146" s="13" t="s">
        <v>5860</v>
      </c>
      <c r="R146" s="13" t="s">
        <v>6983</v>
      </c>
      <c r="S146" s="13">
        <v>20655</v>
      </c>
      <c r="T146" s="13">
        <v>1.6</v>
      </c>
      <c r="U146" s="13">
        <v>52.6</v>
      </c>
      <c r="V146" s="13" t="s">
        <v>8723</v>
      </c>
      <c r="W146" s="13" t="s">
        <v>8733</v>
      </c>
      <c r="X146" s="13" t="s">
        <v>8906</v>
      </c>
      <c r="Y146" s="13" t="s">
        <v>9577</v>
      </c>
      <c r="Z146" s="13" t="s">
        <v>9577</v>
      </c>
      <c r="AA146" s="13" t="s">
        <v>9577</v>
      </c>
      <c r="AB146" s="13" t="s">
        <v>9577</v>
      </c>
      <c r="AC146" s="13" t="s">
        <v>9577</v>
      </c>
      <c r="AD146" s="13" t="s">
        <v>9577</v>
      </c>
      <c r="AE146" s="13" t="s">
        <v>9577</v>
      </c>
      <c r="AF146" s="13" t="s">
        <v>9577</v>
      </c>
      <c r="AG146" s="13" t="s">
        <v>9577</v>
      </c>
      <c r="AH146" s="14" t="str">
        <f t="shared" si="4"/>
        <v>145,0,0,0,0,0,0,0,0,0</v>
      </c>
      <c r="AI146" s="13" t="s">
        <v>1335</v>
      </c>
      <c r="AJ146" s="13" t="s">
        <v>7563</v>
      </c>
      <c r="AO146" s="13">
        <v>0</v>
      </c>
      <c r="AP146" s="13">
        <v>25</v>
      </c>
      <c r="AQ146" s="13" t="s">
        <v>8766</v>
      </c>
      <c r="AU146" s="14"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
      <c r="A147" s="13">
        <v>146</v>
      </c>
      <c r="C147" s="13" t="s">
        <v>463</v>
      </c>
      <c r="D147" s="13" t="s">
        <v>3965</v>
      </c>
      <c r="E147" s="13" t="s">
        <v>177</v>
      </c>
      <c r="F147" s="13" t="s">
        <v>184</v>
      </c>
      <c r="G147" s="13" t="s">
        <v>4541</v>
      </c>
      <c r="H147" s="13" t="s">
        <v>5425</v>
      </c>
      <c r="I147" s="13" t="s">
        <v>5424</v>
      </c>
      <c r="J147" s="13">
        <v>261</v>
      </c>
      <c r="K147" s="13" t="s">
        <v>5411</v>
      </c>
      <c r="L147" s="13">
        <v>3</v>
      </c>
      <c r="M147" s="13">
        <v>35</v>
      </c>
      <c r="N147" s="13" t="s">
        <v>3735</v>
      </c>
      <c r="O147" s="13" t="s">
        <v>3751</v>
      </c>
      <c r="P147" s="13" t="s">
        <v>5861</v>
      </c>
      <c r="R147" s="13" t="s">
        <v>6983</v>
      </c>
      <c r="S147" s="13">
        <v>20655</v>
      </c>
      <c r="T147" s="13">
        <v>2</v>
      </c>
      <c r="U147" s="13">
        <v>60</v>
      </c>
      <c r="V147" s="13" t="s">
        <v>8723</v>
      </c>
      <c r="W147" s="13" t="s">
        <v>8733</v>
      </c>
      <c r="X147" s="13" t="s">
        <v>8907</v>
      </c>
      <c r="Y147" s="13" t="s">
        <v>9577</v>
      </c>
      <c r="Z147" s="13" t="s">
        <v>9577</v>
      </c>
      <c r="AA147" s="13" t="s">
        <v>9577</v>
      </c>
      <c r="AB147" s="13" t="s">
        <v>9577</v>
      </c>
      <c r="AC147" s="13" t="s">
        <v>9577</v>
      </c>
      <c r="AD147" s="13" t="s">
        <v>9577</v>
      </c>
      <c r="AE147" s="13" t="s">
        <v>9577</v>
      </c>
      <c r="AF147" s="13" t="s">
        <v>9577</v>
      </c>
      <c r="AG147" s="13" t="s">
        <v>9577</v>
      </c>
      <c r="AH147" s="14" t="str">
        <f t="shared" si="4"/>
        <v>146,0,0,0,0,0,0,0,0,0</v>
      </c>
      <c r="AI147" s="13" t="s">
        <v>6894</v>
      </c>
      <c r="AJ147" s="13" t="s">
        <v>7564</v>
      </c>
      <c r="AO147" s="13">
        <v>0</v>
      </c>
      <c r="AP147" s="13">
        <v>25</v>
      </c>
      <c r="AQ147" s="13">
        <v>5</v>
      </c>
      <c r="AU147" s="14"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
      <c r="A148" s="13">
        <v>147</v>
      </c>
      <c r="C148" s="13" t="s">
        <v>464</v>
      </c>
      <c r="D148" s="13" t="s">
        <v>3966</v>
      </c>
      <c r="E148" s="13" t="s">
        <v>188</v>
      </c>
      <c r="G148" s="13" t="s">
        <v>4542</v>
      </c>
      <c r="H148" s="13" t="s">
        <v>5413</v>
      </c>
      <c r="I148" s="13" t="s">
        <v>5424</v>
      </c>
      <c r="J148" s="13">
        <v>60</v>
      </c>
      <c r="K148" s="13" t="s">
        <v>2027</v>
      </c>
      <c r="L148" s="13">
        <v>45</v>
      </c>
      <c r="M148" s="13">
        <v>35</v>
      </c>
      <c r="N148" s="13" t="s">
        <v>3682</v>
      </c>
      <c r="O148" s="13" t="s">
        <v>5568</v>
      </c>
      <c r="P148" s="13" t="s">
        <v>6363</v>
      </c>
      <c r="Q148" s="13" t="s">
        <v>6364</v>
      </c>
      <c r="R148" s="13" t="s">
        <v>6962</v>
      </c>
      <c r="S148" s="13">
        <v>10455</v>
      </c>
      <c r="T148" s="13">
        <v>1.8</v>
      </c>
      <c r="U148" s="13">
        <v>3.3</v>
      </c>
      <c r="V148" s="13" t="s">
        <v>2056</v>
      </c>
      <c r="W148" s="13" t="s">
        <v>8728</v>
      </c>
      <c r="X148" s="13" t="s">
        <v>8908</v>
      </c>
      <c r="Y148" s="13" t="s">
        <v>9577</v>
      </c>
      <c r="Z148" s="13" t="s">
        <v>9577</v>
      </c>
      <c r="AA148" s="13" t="s">
        <v>9577</v>
      </c>
      <c r="AB148" s="13" t="s">
        <v>9577</v>
      </c>
      <c r="AC148" s="13" t="s">
        <v>9577</v>
      </c>
      <c r="AD148" s="13" t="s">
        <v>9577</v>
      </c>
      <c r="AE148" s="13" t="s">
        <v>9577</v>
      </c>
      <c r="AF148" s="13" t="s">
        <v>9577</v>
      </c>
      <c r="AG148" s="13" t="s">
        <v>9577</v>
      </c>
      <c r="AH148" s="14" t="str">
        <f t="shared" si="4"/>
        <v>147,0,0,0,0,0,0,0,0,0</v>
      </c>
      <c r="AI148" s="13" t="s">
        <v>1414</v>
      </c>
      <c r="AJ148" s="13" t="s">
        <v>8108</v>
      </c>
      <c r="AM148" s="13" t="s">
        <v>3718</v>
      </c>
      <c r="AO148" s="13">
        <v>0</v>
      </c>
      <c r="AP148" s="13">
        <v>25</v>
      </c>
      <c r="AQ148" s="13">
        <v>0</v>
      </c>
      <c r="AR148" s="14" t="s">
        <v>8456</v>
      </c>
      <c r="AU148" s="14"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
      <c r="A149" s="13">
        <v>148</v>
      </c>
      <c r="C149" s="13" t="s">
        <v>465</v>
      </c>
      <c r="D149" s="13" t="s">
        <v>3967</v>
      </c>
      <c r="E149" s="13" t="s">
        <v>188</v>
      </c>
      <c r="G149" s="13" t="s">
        <v>4543</v>
      </c>
      <c r="H149" s="13" t="s">
        <v>5413</v>
      </c>
      <c r="I149" s="13" t="s">
        <v>5424</v>
      </c>
      <c r="J149" s="13">
        <v>147</v>
      </c>
      <c r="K149" s="13" t="s">
        <v>2028</v>
      </c>
      <c r="L149" s="13">
        <v>45</v>
      </c>
      <c r="M149" s="13">
        <v>35</v>
      </c>
      <c r="N149" s="13" t="s">
        <v>3682</v>
      </c>
      <c r="O149" s="13" t="s">
        <v>5568</v>
      </c>
      <c r="P149" s="13" t="s">
        <v>5862</v>
      </c>
      <c r="R149" s="13" t="s">
        <v>6962</v>
      </c>
      <c r="S149" s="13">
        <v>10455</v>
      </c>
      <c r="T149" s="13">
        <v>4</v>
      </c>
      <c r="U149" s="13">
        <v>16.5</v>
      </c>
      <c r="V149" s="13" t="s">
        <v>2056</v>
      </c>
      <c r="W149" s="13" t="s">
        <v>8728</v>
      </c>
      <c r="X149" s="13" t="s">
        <v>8909</v>
      </c>
      <c r="Y149" s="13" t="s">
        <v>9577</v>
      </c>
      <c r="Z149" s="13" t="s">
        <v>9577</v>
      </c>
      <c r="AA149" s="13" t="s">
        <v>9577</v>
      </c>
      <c r="AB149" s="13" t="s">
        <v>9577</v>
      </c>
      <c r="AC149" s="13" t="s">
        <v>9577</v>
      </c>
      <c r="AD149" s="13" t="s">
        <v>9577</v>
      </c>
      <c r="AE149" s="13" t="s">
        <v>9577</v>
      </c>
      <c r="AF149" s="13" t="s">
        <v>9577</v>
      </c>
      <c r="AG149" s="13" t="s">
        <v>9577</v>
      </c>
      <c r="AH149" s="14" t="str">
        <f t="shared" si="4"/>
        <v>148,0,0,0,0,0,0,0,0,0</v>
      </c>
      <c r="AI149" s="13" t="s">
        <v>1414</v>
      </c>
      <c r="AJ149" s="13" t="s">
        <v>8109</v>
      </c>
      <c r="AM149" s="13" t="s">
        <v>3718</v>
      </c>
      <c r="AO149" s="13">
        <v>0</v>
      </c>
      <c r="AP149" s="13">
        <v>25</v>
      </c>
      <c r="AQ149" s="13">
        <v>0</v>
      </c>
      <c r="AR149" s="14" t="s">
        <v>8457</v>
      </c>
      <c r="AU149" s="14"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
      <c r="A150" s="13">
        <v>149</v>
      </c>
      <c r="C150" s="13" t="s">
        <v>466</v>
      </c>
      <c r="D150" s="13" t="s">
        <v>3968</v>
      </c>
      <c r="E150" s="13" t="s">
        <v>188</v>
      </c>
      <c r="F150" s="13" t="s">
        <v>184</v>
      </c>
      <c r="G150" s="13" t="s">
        <v>4544</v>
      </c>
      <c r="H150" s="13" t="s">
        <v>5413</v>
      </c>
      <c r="I150" s="13" t="s">
        <v>5424</v>
      </c>
      <c r="J150" s="13">
        <v>270</v>
      </c>
      <c r="K150" s="13" t="s">
        <v>2029</v>
      </c>
      <c r="L150" s="13">
        <v>45</v>
      </c>
      <c r="M150" s="13">
        <v>35</v>
      </c>
      <c r="N150" s="13" t="s">
        <v>3697</v>
      </c>
      <c r="O150" s="13" t="s">
        <v>5569</v>
      </c>
      <c r="P150" s="13" t="s">
        <v>5863</v>
      </c>
      <c r="R150" s="13" t="s">
        <v>6962</v>
      </c>
      <c r="S150" s="13">
        <v>10455</v>
      </c>
      <c r="T150" s="13">
        <v>2.2000000000000002</v>
      </c>
      <c r="U150" s="13">
        <v>210</v>
      </c>
      <c r="V150" s="13" t="s">
        <v>2057</v>
      </c>
      <c r="W150" s="13" t="s">
        <v>8728</v>
      </c>
      <c r="X150" s="13" t="s">
        <v>8910</v>
      </c>
      <c r="Y150" s="13" t="s">
        <v>9577</v>
      </c>
      <c r="Z150" s="13" t="s">
        <v>9577</v>
      </c>
      <c r="AA150" s="13" t="s">
        <v>9577</v>
      </c>
      <c r="AB150" s="13" t="s">
        <v>9577</v>
      </c>
      <c r="AC150" s="13" t="s">
        <v>9577</v>
      </c>
      <c r="AD150" s="13" t="s">
        <v>9577</v>
      </c>
      <c r="AE150" s="13" t="s">
        <v>9577</v>
      </c>
      <c r="AF150" s="13" t="s">
        <v>9577</v>
      </c>
      <c r="AG150" s="13" t="s">
        <v>9577</v>
      </c>
      <c r="AH150" s="14" t="str">
        <f t="shared" si="4"/>
        <v>149,0,0,0,0,0,0,0,0,0</v>
      </c>
      <c r="AI150" s="13" t="s">
        <v>1414</v>
      </c>
      <c r="AJ150" s="13" t="s">
        <v>8110</v>
      </c>
      <c r="AM150" s="13" t="s">
        <v>3718</v>
      </c>
      <c r="AO150" s="13">
        <v>0</v>
      </c>
      <c r="AP150" s="13">
        <v>25</v>
      </c>
      <c r="AQ150" s="13" t="s">
        <v>8771</v>
      </c>
      <c r="AU150" s="14"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
      <c r="A151" s="13">
        <v>150</v>
      </c>
      <c r="C151" s="13" t="s">
        <v>467</v>
      </c>
      <c r="D151" s="13" t="s">
        <v>3969</v>
      </c>
      <c r="E151" s="13" t="s">
        <v>185</v>
      </c>
      <c r="G151" s="13" t="s">
        <v>4545</v>
      </c>
      <c r="H151" s="13" t="s">
        <v>5425</v>
      </c>
      <c r="I151" s="13" t="s">
        <v>5424</v>
      </c>
      <c r="J151" s="13">
        <v>306</v>
      </c>
      <c r="K151" s="13" t="s">
        <v>5411</v>
      </c>
      <c r="L151" s="13">
        <v>3</v>
      </c>
      <c r="M151" s="13">
        <v>0</v>
      </c>
      <c r="N151" s="13" t="s">
        <v>3735</v>
      </c>
      <c r="O151" s="13" t="s">
        <v>3799</v>
      </c>
      <c r="P151" s="13" t="s">
        <v>5864</v>
      </c>
      <c r="R151" s="13" t="s">
        <v>6983</v>
      </c>
      <c r="S151" s="13">
        <v>30855</v>
      </c>
      <c r="T151" s="13">
        <v>2</v>
      </c>
      <c r="U151" s="13">
        <v>122</v>
      </c>
      <c r="V151" s="13" t="s">
        <v>8726</v>
      </c>
      <c r="W151" s="13" t="s">
        <v>8733</v>
      </c>
      <c r="X151" s="13" t="s">
        <v>8911</v>
      </c>
      <c r="Y151" s="13" t="s">
        <v>9577</v>
      </c>
      <c r="Z151" s="13" t="s">
        <v>9577</v>
      </c>
      <c r="AA151" s="13" t="s">
        <v>9577</v>
      </c>
      <c r="AB151" s="13" t="s">
        <v>9577</v>
      </c>
      <c r="AC151" s="13" t="s">
        <v>9577</v>
      </c>
      <c r="AD151" s="13" t="s">
        <v>9577</v>
      </c>
      <c r="AE151" s="13" t="s">
        <v>9577</v>
      </c>
      <c r="AF151" s="13" t="s">
        <v>9577</v>
      </c>
      <c r="AG151" s="13" t="s">
        <v>9577</v>
      </c>
      <c r="AH151" s="14" t="str">
        <f t="shared" si="4"/>
        <v>150,0,0,0,0,0,0,0,0,0</v>
      </c>
      <c r="AI151" s="13" t="s">
        <v>6985</v>
      </c>
      <c r="AJ151" s="13" t="s">
        <v>7565</v>
      </c>
      <c r="AO151" s="13">
        <v>0</v>
      </c>
      <c r="AP151" s="13">
        <v>25</v>
      </c>
      <c r="AQ151" s="13">
        <v>0</v>
      </c>
      <c r="AU151" s="14"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
      <c r="A152" s="13">
        <v>151</v>
      </c>
      <c r="C152" s="13" t="s">
        <v>470</v>
      </c>
      <c r="D152" s="13" t="s">
        <v>3970</v>
      </c>
      <c r="E152" s="13" t="s">
        <v>185</v>
      </c>
      <c r="G152" s="13" t="s">
        <v>9570</v>
      </c>
      <c r="H152" s="13" t="s">
        <v>5425</v>
      </c>
      <c r="I152" s="13" t="s">
        <v>1311</v>
      </c>
      <c r="J152" s="13">
        <v>270</v>
      </c>
      <c r="K152" s="13" t="s">
        <v>2032</v>
      </c>
      <c r="L152" s="13">
        <v>45</v>
      </c>
      <c r="M152" s="13">
        <v>100</v>
      </c>
      <c r="N152" s="13" t="s">
        <v>3784</v>
      </c>
      <c r="P152" s="13" t="s">
        <v>5865</v>
      </c>
      <c r="R152" s="13" t="s">
        <v>6983</v>
      </c>
      <c r="S152" s="13">
        <v>30855</v>
      </c>
      <c r="T152" s="13">
        <v>0.4</v>
      </c>
      <c r="U152" s="13">
        <v>4</v>
      </c>
      <c r="V152" s="13" t="s">
        <v>8725</v>
      </c>
      <c r="W152" s="13" t="s">
        <v>8733</v>
      </c>
      <c r="X152" s="13" t="s">
        <v>8912</v>
      </c>
      <c r="Y152" s="13" t="s">
        <v>9577</v>
      </c>
      <c r="Z152" s="13" t="s">
        <v>9577</v>
      </c>
      <c r="AA152" s="13" t="s">
        <v>9577</v>
      </c>
      <c r="AB152" s="13" t="s">
        <v>9577</v>
      </c>
      <c r="AC152" s="13" t="s">
        <v>9577</v>
      </c>
      <c r="AD152" s="13" t="s">
        <v>9577</v>
      </c>
      <c r="AE152" s="13" t="s">
        <v>9577</v>
      </c>
      <c r="AF152" s="13" t="s">
        <v>9577</v>
      </c>
      <c r="AG152" s="13" t="s">
        <v>9577</v>
      </c>
      <c r="AH152" s="14" t="str">
        <f t="shared" si="4"/>
        <v>151,0,0,0,0,0,0,0,0,0</v>
      </c>
      <c r="AI152" s="13" t="s">
        <v>6986</v>
      </c>
      <c r="AJ152" s="13" t="s">
        <v>8330</v>
      </c>
      <c r="AL152" s="13" t="s">
        <v>8031</v>
      </c>
      <c r="AM152" s="13" t="s">
        <v>8031</v>
      </c>
      <c r="AN152" s="13" t="s">
        <v>8031</v>
      </c>
      <c r="AO152" s="13">
        <v>0</v>
      </c>
      <c r="AP152" s="13">
        <v>25</v>
      </c>
      <c r="AQ152" s="13">
        <v>13</v>
      </c>
      <c r="AU152" s="14"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
      <c r="A153" s="13">
        <v>152</v>
      </c>
      <c r="C153" s="13" t="s">
        <v>471</v>
      </c>
      <c r="D153" s="13" t="s">
        <v>3971</v>
      </c>
      <c r="E153" s="13" t="s">
        <v>180</v>
      </c>
      <c r="G153" s="13" t="s">
        <v>4546</v>
      </c>
      <c r="H153" s="13" t="s">
        <v>1310</v>
      </c>
      <c r="I153" s="13" t="s">
        <v>1311</v>
      </c>
      <c r="J153" s="13">
        <v>64</v>
      </c>
      <c r="K153" s="13" t="s">
        <v>1313</v>
      </c>
      <c r="L153" s="13">
        <v>45</v>
      </c>
      <c r="M153" s="13">
        <v>70</v>
      </c>
      <c r="N153" s="13" t="s">
        <v>1312</v>
      </c>
      <c r="O153" s="13" t="s">
        <v>3715</v>
      </c>
      <c r="P153" s="13" t="s">
        <v>6365</v>
      </c>
      <c r="Q153" s="13" t="s">
        <v>6366</v>
      </c>
      <c r="R153" s="13" t="s">
        <v>6890</v>
      </c>
      <c r="S153" s="13">
        <v>5355</v>
      </c>
      <c r="T153" s="13">
        <v>0.9</v>
      </c>
      <c r="U153" s="13">
        <v>6.4</v>
      </c>
      <c r="V153" s="13" t="s">
        <v>2054</v>
      </c>
      <c r="W153" s="13" t="s">
        <v>7357</v>
      </c>
      <c r="X153" s="13" t="s">
        <v>8913</v>
      </c>
      <c r="Y153" s="13" t="s">
        <v>9577</v>
      </c>
      <c r="Z153" s="13" t="s">
        <v>9577</v>
      </c>
      <c r="AA153" s="13" t="s">
        <v>9577</v>
      </c>
      <c r="AB153" s="13" t="s">
        <v>9577</v>
      </c>
      <c r="AC153" s="13" t="s">
        <v>9577</v>
      </c>
      <c r="AD153" s="13" t="s">
        <v>9577</v>
      </c>
      <c r="AE153" s="13" t="s">
        <v>9577</v>
      </c>
      <c r="AF153" s="13" t="s">
        <v>9577</v>
      </c>
      <c r="AG153" s="13" t="s">
        <v>9577</v>
      </c>
      <c r="AH153" s="14" t="str">
        <f t="shared" si="4"/>
        <v>152,0,0,0,0,0,0,0,0,0</v>
      </c>
      <c r="AI153" s="13" t="s">
        <v>6987</v>
      </c>
      <c r="AJ153" s="13" t="s">
        <v>7566</v>
      </c>
      <c r="AO153" s="13">
        <v>0</v>
      </c>
      <c r="AP153" s="13">
        <v>25</v>
      </c>
      <c r="AQ153" s="13">
        <v>0</v>
      </c>
      <c r="AR153" s="14" t="s">
        <v>8458</v>
      </c>
      <c r="AU153" s="14"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
      <c r="A154" s="13">
        <v>153</v>
      </c>
      <c r="C154" s="13" t="s">
        <v>472</v>
      </c>
      <c r="D154" s="13" t="s">
        <v>3972</v>
      </c>
      <c r="E154" s="13" t="s">
        <v>180</v>
      </c>
      <c r="G154" s="13" t="s">
        <v>4547</v>
      </c>
      <c r="H154" s="13" t="s">
        <v>1310</v>
      </c>
      <c r="I154" s="13" t="s">
        <v>1311</v>
      </c>
      <c r="J154" s="13">
        <v>142</v>
      </c>
      <c r="K154" s="13" t="s">
        <v>5412</v>
      </c>
      <c r="L154" s="13">
        <v>45</v>
      </c>
      <c r="M154" s="13">
        <v>70</v>
      </c>
      <c r="N154" s="13" t="s">
        <v>1312</v>
      </c>
      <c r="O154" s="13" t="s">
        <v>3715</v>
      </c>
      <c r="P154" s="13" t="s">
        <v>5866</v>
      </c>
      <c r="R154" s="13" t="s">
        <v>6890</v>
      </c>
      <c r="S154" s="13">
        <v>5355</v>
      </c>
      <c r="T154" s="13">
        <v>1.2</v>
      </c>
      <c r="U154" s="13">
        <v>15.8</v>
      </c>
      <c r="V154" s="13" t="s">
        <v>2054</v>
      </c>
      <c r="W154" s="13" t="s">
        <v>7357</v>
      </c>
      <c r="X154" s="13" t="s">
        <v>8914</v>
      </c>
      <c r="Y154" s="13" t="s">
        <v>9577</v>
      </c>
      <c r="Z154" s="13" t="s">
        <v>9577</v>
      </c>
      <c r="AA154" s="13" t="s">
        <v>9577</v>
      </c>
      <c r="AB154" s="13" t="s">
        <v>9577</v>
      </c>
      <c r="AC154" s="13" t="s">
        <v>9577</v>
      </c>
      <c r="AD154" s="13" t="s">
        <v>9577</v>
      </c>
      <c r="AE154" s="13" t="s">
        <v>9577</v>
      </c>
      <c r="AF154" s="13" t="s">
        <v>9577</v>
      </c>
      <c r="AG154" s="13" t="s">
        <v>9577</v>
      </c>
      <c r="AH154" s="14" t="str">
        <f t="shared" si="4"/>
        <v>153,0,0,0,0,0,0,0,0,0</v>
      </c>
      <c r="AI154" s="13" t="s">
        <v>6987</v>
      </c>
      <c r="AJ154" s="13" t="s">
        <v>7567</v>
      </c>
      <c r="AO154" s="13">
        <v>0</v>
      </c>
      <c r="AP154" s="13">
        <v>25</v>
      </c>
      <c r="AQ154" s="13">
        <v>0</v>
      </c>
      <c r="AR154" s="14" t="s">
        <v>8459</v>
      </c>
      <c r="AU154" s="14"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
      <c r="A155" s="13">
        <v>154</v>
      </c>
      <c r="C155" s="13" t="s">
        <v>473</v>
      </c>
      <c r="D155" s="13" t="s">
        <v>3973</v>
      </c>
      <c r="E155" s="13" t="s">
        <v>180</v>
      </c>
      <c r="G155" s="13" t="s">
        <v>4548</v>
      </c>
      <c r="H155" s="13" t="s">
        <v>1310</v>
      </c>
      <c r="I155" s="13" t="s">
        <v>1311</v>
      </c>
      <c r="J155" s="13">
        <v>236</v>
      </c>
      <c r="K155" s="13" t="s">
        <v>5429</v>
      </c>
      <c r="L155" s="13">
        <v>45</v>
      </c>
      <c r="M155" s="13">
        <v>70</v>
      </c>
      <c r="N155" s="13" t="s">
        <v>1312</v>
      </c>
      <c r="O155" s="13" t="s">
        <v>3715</v>
      </c>
      <c r="P155" s="13" t="s">
        <v>5867</v>
      </c>
      <c r="R155" s="13" t="s">
        <v>6890</v>
      </c>
      <c r="S155" s="13">
        <v>5355</v>
      </c>
      <c r="T155" s="13">
        <v>1.8</v>
      </c>
      <c r="U155" s="13">
        <v>100.5</v>
      </c>
      <c r="V155" s="13" t="s">
        <v>2054</v>
      </c>
      <c r="W155" s="13" t="s">
        <v>7357</v>
      </c>
      <c r="X155" s="13" t="s">
        <v>8915</v>
      </c>
      <c r="Y155" s="13" t="s">
        <v>9577</v>
      </c>
      <c r="Z155" s="13" t="s">
        <v>9577</v>
      </c>
      <c r="AA155" s="13" t="s">
        <v>9577</v>
      </c>
      <c r="AB155" s="13" t="s">
        <v>9577</v>
      </c>
      <c r="AC155" s="13" t="s">
        <v>9577</v>
      </c>
      <c r="AD155" s="13" t="s">
        <v>9577</v>
      </c>
      <c r="AE155" s="13" t="s">
        <v>9577</v>
      </c>
      <c r="AF155" s="13" t="s">
        <v>9577</v>
      </c>
      <c r="AG155" s="13" t="s">
        <v>9577</v>
      </c>
      <c r="AH155" s="14" t="str">
        <f t="shared" si="4"/>
        <v>154,0,0,0,0,0,0,0,0,0</v>
      </c>
      <c r="AI155" s="13" t="s">
        <v>6988</v>
      </c>
      <c r="AJ155" s="13" t="s">
        <v>7568</v>
      </c>
      <c r="AO155" s="13">
        <v>0</v>
      </c>
      <c r="AP155" s="13">
        <v>25</v>
      </c>
      <c r="AQ155" s="13">
        <v>0</v>
      </c>
      <c r="AU155" s="14"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
      <c r="A156" s="13">
        <v>155</v>
      </c>
      <c r="C156" s="13" t="s">
        <v>474</v>
      </c>
      <c r="D156" s="13" t="s">
        <v>3974</v>
      </c>
      <c r="E156" s="13" t="s">
        <v>177</v>
      </c>
      <c r="G156" s="13" t="s">
        <v>4399</v>
      </c>
      <c r="H156" s="13" t="s">
        <v>1310</v>
      </c>
      <c r="I156" s="13" t="s">
        <v>1311</v>
      </c>
      <c r="J156" s="13">
        <v>62</v>
      </c>
      <c r="K156" s="13" t="s">
        <v>2045</v>
      </c>
      <c r="L156" s="13">
        <v>45</v>
      </c>
      <c r="M156" s="13">
        <v>70</v>
      </c>
      <c r="N156" s="13" t="s">
        <v>2035</v>
      </c>
      <c r="O156" s="13" t="s">
        <v>3693</v>
      </c>
      <c r="P156" s="13" t="s">
        <v>6367</v>
      </c>
      <c r="Q156" s="13" t="s">
        <v>6368</v>
      </c>
      <c r="R156" s="13" t="s">
        <v>2023</v>
      </c>
      <c r="S156" s="13">
        <v>5355</v>
      </c>
      <c r="T156" s="13">
        <v>0.5</v>
      </c>
      <c r="U156" s="13">
        <v>7.9</v>
      </c>
      <c r="V156" s="13" t="s">
        <v>8723</v>
      </c>
      <c r="W156" s="13" t="s">
        <v>7357</v>
      </c>
      <c r="X156" s="13" t="s">
        <v>8916</v>
      </c>
      <c r="Y156" s="13" t="s">
        <v>9577</v>
      </c>
      <c r="Z156" s="13" t="s">
        <v>9577</v>
      </c>
      <c r="AA156" s="13" t="s">
        <v>9577</v>
      </c>
      <c r="AB156" s="13" t="s">
        <v>9577</v>
      </c>
      <c r="AC156" s="13" t="s">
        <v>9577</v>
      </c>
      <c r="AD156" s="13" t="s">
        <v>9577</v>
      </c>
      <c r="AE156" s="13" t="s">
        <v>9577</v>
      </c>
      <c r="AF156" s="13" t="s">
        <v>9577</v>
      </c>
      <c r="AG156" s="13" t="s">
        <v>9577</v>
      </c>
      <c r="AH156" s="14" t="str">
        <f t="shared" si="4"/>
        <v>155,0,0,0,0,0,0,0,0,0</v>
      </c>
      <c r="AI156" s="13" t="s">
        <v>6989</v>
      </c>
      <c r="AJ156" s="13" t="s">
        <v>7569</v>
      </c>
      <c r="AO156" s="13">
        <v>0</v>
      </c>
      <c r="AP156" s="13">
        <v>25</v>
      </c>
      <c r="AQ156" s="13">
        <v>0</v>
      </c>
      <c r="AR156" s="14" t="s">
        <v>8460</v>
      </c>
      <c r="AU156" s="14"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
      <c r="A157" s="13">
        <v>156</v>
      </c>
      <c r="C157" s="13" t="s">
        <v>475</v>
      </c>
      <c r="D157" s="13" t="s">
        <v>3975</v>
      </c>
      <c r="E157" s="13" t="s">
        <v>177</v>
      </c>
      <c r="G157" s="13" t="s">
        <v>4400</v>
      </c>
      <c r="H157" s="13" t="s">
        <v>1310</v>
      </c>
      <c r="I157" s="13" t="s">
        <v>1311</v>
      </c>
      <c r="J157" s="13">
        <v>142</v>
      </c>
      <c r="K157" s="13" t="s">
        <v>5410</v>
      </c>
      <c r="L157" s="13">
        <v>45</v>
      </c>
      <c r="M157" s="13">
        <v>70</v>
      </c>
      <c r="N157" s="13" t="s">
        <v>2035</v>
      </c>
      <c r="O157" s="13" t="s">
        <v>3693</v>
      </c>
      <c r="P157" s="13" t="s">
        <v>5868</v>
      </c>
      <c r="R157" s="13" t="s">
        <v>2023</v>
      </c>
      <c r="S157" s="13">
        <v>5355</v>
      </c>
      <c r="T157" s="13">
        <v>0.9</v>
      </c>
      <c r="U157" s="13">
        <v>19</v>
      </c>
      <c r="V157" s="13" t="s">
        <v>8723</v>
      </c>
      <c r="W157" s="13" t="s">
        <v>7357</v>
      </c>
      <c r="X157" s="13" t="s">
        <v>8917</v>
      </c>
      <c r="Y157" s="13" t="s">
        <v>9577</v>
      </c>
      <c r="Z157" s="13" t="s">
        <v>9577</v>
      </c>
      <c r="AA157" s="13" t="s">
        <v>9577</v>
      </c>
      <c r="AB157" s="13" t="s">
        <v>9577</v>
      </c>
      <c r="AC157" s="13" t="s">
        <v>9577</v>
      </c>
      <c r="AD157" s="13" t="s">
        <v>9577</v>
      </c>
      <c r="AE157" s="13" t="s">
        <v>9577</v>
      </c>
      <c r="AF157" s="13" t="s">
        <v>9577</v>
      </c>
      <c r="AG157" s="13" t="s">
        <v>9577</v>
      </c>
      <c r="AH157" s="14" t="str">
        <f t="shared" si="4"/>
        <v>156,0,0,0,0,0,0,0,0,0</v>
      </c>
      <c r="AI157" s="13" t="s">
        <v>6990</v>
      </c>
      <c r="AJ157" s="13" t="s">
        <v>7570</v>
      </c>
      <c r="AO157" s="13">
        <v>0</v>
      </c>
      <c r="AP157" s="13">
        <v>25</v>
      </c>
      <c r="AQ157" s="13">
        <v>0</v>
      </c>
      <c r="AR157" s="14" t="s">
        <v>8461</v>
      </c>
      <c r="AU157" s="14"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
      <c r="A158" s="13">
        <v>157</v>
      </c>
      <c r="C158" s="13" t="s">
        <v>476</v>
      </c>
      <c r="D158" s="13" t="s">
        <v>3976</v>
      </c>
      <c r="E158" s="13" t="s">
        <v>177</v>
      </c>
      <c r="G158" s="13" t="s">
        <v>4401</v>
      </c>
      <c r="H158" s="13" t="s">
        <v>1310</v>
      </c>
      <c r="I158" s="13" t="s">
        <v>1311</v>
      </c>
      <c r="J158" s="13">
        <v>240</v>
      </c>
      <c r="K158" s="13" t="s">
        <v>5411</v>
      </c>
      <c r="L158" s="13">
        <v>45</v>
      </c>
      <c r="M158" s="13">
        <v>70</v>
      </c>
      <c r="N158" s="13" t="s">
        <v>2035</v>
      </c>
      <c r="O158" s="13" t="s">
        <v>3693</v>
      </c>
      <c r="P158" s="13" t="s">
        <v>5869</v>
      </c>
      <c r="R158" s="13" t="s">
        <v>2023</v>
      </c>
      <c r="S158" s="13">
        <v>5355</v>
      </c>
      <c r="T158" s="13">
        <v>1.7</v>
      </c>
      <c r="U158" s="13">
        <v>79.5</v>
      </c>
      <c r="V158" s="13" t="s">
        <v>8723</v>
      </c>
      <c r="W158" s="13" t="s">
        <v>7357</v>
      </c>
      <c r="X158" s="13" t="s">
        <v>8918</v>
      </c>
      <c r="Y158" s="13" t="s">
        <v>9577</v>
      </c>
      <c r="Z158" s="13" t="s">
        <v>9577</v>
      </c>
      <c r="AA158" s="13" t="s">
        <v>9577</v>
      </c>
      <c r="AB158" s="13" t="s">
        <v>9577</v>
      </c>
      <c r="AC158" s="13" t="s">
        <v>9577</v>
      </c>
      <c r="AD158" s="13" t="s">
        <v>9577</v>
      </c>
      <c r="AE158" s="13" t="s">
        <v>9577</v>
      </c>
      <c r="AF158" s="13" t="s">
        <v>9577</v>
      </c>
      <c r="AG158" s="13" t="s">
        <v>9577</v>
      </c>
      <c r="AH158" s="14" t="str">
        <f t="shared" si="4"/>
        <v>157,0,0,0,0,0,0,0,0,0</v>
      </c>
      <c r="AI158" s="13" t="s">
        <v>6990</v>
      </c>
      <c r="AJ158" s="13" t="s">
        <v>7571</v>
      </c>
      <c r="AO158" s="13">
        <v>0</v>
      </c>
      <c r="AP158" s="13">
        <v>25</v>
      </c>
      <c r="AQ158" s="13">
        <v>0</v>
      </c>
      <c r="AU158" s="14"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
      <c r="A159" s="13">
        <v>158</v>
      </c>
      <c r="C159" s="13" t="s">
        <v>477</v>
      </c>
      <c r="D159" s="13" t="s">
        <v>3977</v>
      </c>
      <c r="E159" s="13" t="s">
        <v>178</v>
      </c>
      <c r="G159" s="13" t="s">
        <v>4549</v>
      </c>
      <c r="H159" s="13" t="s">
        <v>1310</v>
      </c>
      <c r="I159" s="13" t="s">
        <v>1311</v>
      </c>
      <c r="J159" s="13">
        <v>63</v>
      </c>
      <c r="K159" s="13" t="s">
        <v>2027</v>
      </c>
      <c r="L159" s="13">
        <v>45</v>
      </c>
      <c r="M159" s="13">
        <v>70</v>
      </c>
      <c r="N159" s="13" t="s">
        <v>2036</v>
      </c>
      <c r="O159" s="13" t="s">
        <v>3788</v>
      </c>
      <c r="P159" s="13" t="s">
        <v>6369</v>
      </c>
      <c r="Q159" s="13" t="s">
        <v>6370</v>
      </c>
      <c r="R159" s="13" t="s">
        <v>6895</v>
      </c>
      <c r="S159" s="13">
        <v>5355</v>
      </c>
      <c r="T159" s="13">
        <v>0.6</v>
      </c>
      <c r="U159" s="13">
        <v>9.5</v>
      </c>
      <c r="V159" s="13" t="s">
        <v>2056</v>
      </c>
      <c r="W159" s="13" t="s">
        <v>8728</v>
      </c>
      <c r="X159" s="13" t="s">
        <v>8919</v>
      </c>
      <c r="Y159" s="13" t="s">
        <v>9577</v>
      </c>
      <c r="Z159" s="13" t="s">
        <v>9577</v>
      </c>
      <c r="AA159" s="13" t="s">
        <v>9577</v>
      </c>
      <c r="AB159" s="13" t="s">
        <v>9577</v>
      </c>
      <c r="AC159" s="13" t="s">
        <v>9577</v>
      </c>
      <c r="AD159" s="13" t="s">
        <v>9577</v>
      </c>
      <c r="AE159" s="13" t="s">
        <v>9577</v>
      </c>
      <c r="AF159" s="13" t="s">
        <v>9577</v>
      </c>
      <c r="AG159" s="13" t="s">
        <v>9577</v>
      </c>
      <c r="AH159" s="14" t="str">
        <f t="shared" si="4"/>
        <v>158,0,0,0,0,0,0,0,0,0</v>
      </c>
      <c r="AI159" s="13" t="s">
        <v>6991</v>
      </c>
      <c r="AJ159" s="13" t="s">
        <v>7572</v>
      </c>
      <c r="AO159" s="13">
        <v>0</v>
      </c>
      <c r="AP159" s="13">
        <v>25</v>
      </c>
      <c r="AQ159" s="13">
        <v>0</v>
      </c>
      <c r="AR159" s="14" t="s">
        <v>8462</v>
      </c>
      <c r="AU159" s="14"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
      <c r="A160" s="13">
        <v>159</v>
      </c>
      <c r="C160" s="13" t="s">
        <v>478</v>
      </c>
      <c r="D160" s="13" t="s">
        <v>3978</v>
      </c>
      <c r="E160" s="13" t="s">
        <v>178</v>
      </c>
      <c r="G160" s="13" t="s">
        <v>4550</v>
      </c>
      <c r="H160" s="13" t="s">
        <v>1310</v>
      </c>
      <c r="I160" s="13" t="s">
        <v>1311</v>
      </c>
      <c r="J160" s="13">
        <v>142</v>
      </c>
      <c r="K160" s="13" t="s">
        <v>5430</v>
      </c>
      <c r="L160" s="13">
        <v>45</v>
      </c>
      <c r="M160" s="13">
        <v>70</v>
      </c>
      <c r="N160" s="13" t="s">
        <v>2036</v>
      </c>
      <c r="O160" s="13" t="s">
        <v>3788</v>
      </c>
      <c r="P160" s="13" t="s">
        <v>5870</v>
      </c>
      <c r="R160" s="13" t="s">
        <v>6895</v>
      </c>
      <c r="S160" s="13">
        <v>5355</v>
      </c>
      <c r="T160" s="13">
        <v>1.1000000000000001</v>
      </c>
      <c r="U160" s="13">
        <v>25</v>
      </c>
      <c r="V160" s="13" t="s">
        <v>2056</v>
      </c>
      <c r="W160" s="13" t="s">
        <v>8728</v>
      </c>
      <c r="X160" s="13" t="s">
        <v>8920</v>
      </c>
      <c r="Y160" s="13" t="s">
        <v>9577</v>
      </c>
      <c r="Z160" s="13" t="s">
        <v>9577</v>
      </c>
      <c r="AA160" s="13" t="s">
        <v>9577</v>
      </c>
      <c r="AB160" s="13" t="s">
        <v>9577</v>
      </c>
      <c r="AC160" s="13" t="s">
        <v>9577</v>
      </c>
      <c r="AD160" s="13" t="s">
        <v>9577</v>
      </c>
      <c r="AE160" s="13" t="s">
        <v>9577</v>
      </c>
      <c r="AF160" s="13" t="s">
        <v>9577</v>
      </c>
      <c r="AG160" s="13" t="s">
        <v>9577</v>
      </c>
      <c r="AH160" s="14" t="str">
        <f t="shared" si="4"/>
        <v>159,0,0,0,0,0,0,0,0,0</v>
      </c>
      <c r="AI160" s="13" t="s">
        <v>6991</v>
      </c>
      <c r="AJ160" s="13" t="s">
        <v>7573</v>
      </c>
      <c r="AO160" s="13">
        <v>0</v>
      </c>
      <c r="AP160" s="13">
        <v>25</v>
      </c>
      <c r="AQ160" s="13">
        <v>0</v>
      </c>
      <c r="AR160" s="14" t="s">
        <v>8463</v>
      </c>
      <c r="AU160" s="14"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
      <c r="A161" s="13">
        <v>160</v>
      </c>
      <c r="C161" s="13" t="s">
        <v>479</v>
      </c>
      <c r="D161" s="13" t="s">
        <v>3979</v>
      </c>
      <c r="E161" s="13" t="s">
        <v>178</v>
      </c>
      <c r="F161" s="13" t="s">
        <v>192</v>
      </c>
      <c r="G161" s="13" t="s">
        <v>4551</v>
      </c>
      <c r="H161" s="13" t="s">
        <v>1310</v>
      </c>
      <c r="I161" s="13" t="s">
        <v>1311</v>
      </c>
      <c r="J161" s="13">
        <v>239</v>
      </c>
      <c r="K161" s="13" t="s">
        <v>5422</v>
      </c>
      <c r="L161" s="13">
        <v>45</v>
      </c>
      <c r="M161" s="13">
        <v>70</v>
      </c>
      <c r="N161" s="13" t="s">
        <v>2036</v>
      </c>
      <c r="O161" s="13" t="s">
        <v>3788</v>
      </c>
      <c r="P161" s="13" t="s">
        <v>5871</v>
      </c>
      <c r="R161" s="13" t="s">
        <v>6895</v>
      </c>
      <c r="S161" s="13">
        <v>5355</v>
      </c>
      <c r="T161" s="13">
        <v>2.2999999999999998</v>
      </c>
      <c r="U161" s="13">
        <v>88.8</v>
      </c>
      <c r="V161" s="13" t="s">
        <v>2056</v>
      </c>
      <c r="W161" s="13" t="s">
        <v>8728</v>
      </c>
      <c r="X161" s="13" t="s">
        <v>8921</v>
      </c>
      <c r="Y161" s="13" t="s">
        <v>9577</v>
      </c>
      <c r="Z161" s="13" t="s">
        <v>9577</v>
      </c>
      <c r="AA161" s="13" t="s">
        <v>9577</v>
      </c>
      <c r="AB161" s="13" t="s">
        <v>9577</v>
      </c>
      <c r="AC161" s="13" t="s">
        <v>9577</v>
      </c>
      <c r="AD161" s="13" t="s">
        <v>9577</v>
      </c>
      <c r="AE161" s="13" t="s">
        <v>9577</v>
      </c>
      <c r="AF161" s="13" t="s">
        <v>9577</v>
      </c>
      <c r="AG161" s="13" t="s">
        <v>9577</v>
      </c>
      <c r="AH161" s="14" t="str">
        <f t="shared" si="4"/>
        <v>160,0,0,0,0,0,0,0,0,0</v>
      </c>
      <c r="AI161" s="13" t="s">
        <v>6991</v>
      </c>
      <c r="AJ161" s="13" t="s">
        <v>7574</v>
      </c>
      <c r="AO161" s="13">
        <v>0</v>
      </c>
      <c r="AP161" s="13">
        <v>25</v>
      </c>
      <c r="AQ161" s="13">
        <v>0</v>
      </c>
      <c r="AU161" s="14"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
      <c r="A162" s="13">
        <v>161</v>
      </c>
      <c r="B162" s="13" t="s">
        <v>8762</v>
      </c>
      <c r="C162" s="13" t="s">
        <v>480</v>
      </c>
      <c r="D162" s="13" t="s">
        <v>3980</v>
      </c>
      <c r="E162" s="13" t="s">
        <v>176</v>
      </c>
      <c r="G162" s="13" t="s">
        <v>4552</v>
      </c>
      <c r="H162" s="13" t="s">
        <v>5413</v>
      </c>
      <c r="I162" s="13" t="s">
        <v>5414</v>
      </c>
      <c r="J162" s="13">
        <v>43</v>
      </c>
      <c r="K162" s="13" t="s">
        <v>2027</v>
      </c>
      <c r="L162" s="13">
        <v>255</v>
      </c>
      <c r="M162" s="13">
        <v>70</v>
      </c>
      <c r="N162" s="13" t="s">
        <v>5570</v>
      </c>
      <c r="O162" s="13" t="s">
        <v>3754</v>
      </c>
      <c r="P162" s="13" t="s">
        <v>6371</v>
      </c>
      <c r="Q162" s="13" t="s">
        <v>6372</v>
      </c>
      <c r="R162" s="13" t="s">
        <v>2023</v>
      </c>
      <c r="S162" s="13">
        <v>4080</v>
      </c>
      <c r="T162" s="13">
        <v>0.8</v>
      </c>
      <c r="U162" s="13">
        <v>6</v>
      </c>
      <c r="V162" s="13" t="s">
        <v>2057</v>
      </c>
      <c r="W162" s="13" t="s">
        <v>7357</v>
      </c>
      <c r="X162" s="13" t="s">
        <v>8922</v>
      </c>
      <c r="Y162" s="13" t="s">
        <v>9577</v>
      </c>
      <c r="Z162" s="13" t="s">
        <v>9577</v>
      </c>
      <c r="AA162" s="13" t="s">
        <v>9577</v>
      </c>
      <c r="AB162" s="13" t="s">
        <v>9577</v>
      </c>
      <c r="AC162" s="13" t="s">
        <v>9577</v>
      </c>
      <c r="AD162" s="13" t="s">
        <v>9577</v>
      </c>
      <c r="AE162" s="13" t="s">
        <v>9577</v>
      </c>
      <c r="AF162" s="13" t="s">
        <v>9577</v>
      </c>
      <c r="AG162" s="13" t="s">
        <v>9577</v>
      </c>
      <c r="AH162" s="14" t="str">
        <f t="shared" si="4"/>
        <v>161,0,0,0,0,0,0,0,0,0</v>
      </c>
      <c r="AI162" s="13" t="s">
        <v>6992</v>
      </c>
      <c r="AJ162" s="13" t="s">
        <v>8111</v>
      </c>
      <c r="AM162" s="13" t="s">
        <v>8112</v>
      </c>
      <c r="AO162" s="13">
        <v>0</v>
      </c>
      <c r="AP162" s="13">
        <v>25</v>
      </c>
      <c r="AQ162" s="13">
        <v>0</v>
      </c>
      <c r="AR162" s="14" t="s">
        <v>8464</v>
      </c>
      <c r="AU162" s="14"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
      <c r="A163" s="13">
        <v>162</v>
      </c>
      <c r="B163" s="13" t="s">
        <v>8762</v>
      </c>
      <c r="C163" s="13" t="s">
        <v>481</v>
      </c>
      <c r="D163" s="13" t="s">
        <v>3981</v>
      </c>
      <c r="E163" s="13" t="s">
        <v>176</v>
      </c>
      <c r="G163" s="13" t="s">
        <v>4553</v>
      </c>
      <c r="H163" s="13" t="s">
        <v>5413</v>
      </c>
      <c r="I163" s="13" t="s">
        <v>5414</v>
      </c>
      <c r="J163" s="13">
        <v>145</v>
      </c>
      <c r="K163" s="13" t="s">
        <v>2046</v>
      </c>
      <c r="L163" s="13">
        <v>90</v>
      </c>
      <c r="M163" s="13">
        <v>70</v>
      </c>
      <c r="N163" s="13" t="s">
        <v>5570</v>
      </c>
      <c r="O163" s="13" t="s">
        <v>3754</v>
      </c>
      <c r="P163" s="13" t="s">
        <v>5872</v>
      </c>
      <c r="R163" s="13" t="s">
        <v>2023</v>
      </c>
      <c r="S163" s="13">
        <v>4080</v>
      </c>
      <c r="T163" s="13">
        <v>1.8</v>
      </c>
      <c r="U163" s="13">
        <v>32.5</v>
      </c>
      <c r="V163" s="13" t="s">
        <v>2057</v>
      </c>
      <c r="W163" s="13" t="s">
        <v>7357</v>
      </c>
      <c r="X163" s="13" t="s">
        <v>8923</v>
      </c>
      <c r="Y163" s="13" t="s">
        <v>9577</v>
      </c>
      <c r="Z163" s="13" t="s">
        <v>9577</v>
      </c>
      <c r="AA163" s="13" t="s">
        <v>9577</v>
      </c>
      <c r="AB163" s="13" t="s">
        <v>9577</v>
      </c>
      <c r="AC163" s="13" t="s">
        <v>9577</v>
      </c>
      <c r="AD163" s="13" t="s">
        <v>9577</v>
      </c>
      <c r="AE163" s="13" t="s">
        <v>9577</v>
      </c>
      <c r="AF163" s="13" t="s">
        <v>9577</v>
      </c>
      <c r="AG163" s="13" t="s">
        <v>9577</v>
      </c>
      <c r="AH163" s="14" t="str">
        <f t="shared" si="4"/>
        <v>162,0,0,0,0,0,0,0,0,0</v>
      </c>
      <c r="AI163" s="13" t="s">
        <v>6993</v>
      </c>
      <c r="AJ163" s="13" t="s">
        <v>8331</v>
      </c>
      <c r="AL163" s="13" t="s">
        <v>8112</v>
      </c>
      <c r="AM163" s="13" t="s">
        <v>8113</v>
      </c>
      <c r="AO163" s="13">
        <v>0</v>
      </c>
      <c r="AP163" s="13">
        <v>25</v>
      </c>
      <c r="AQ163" s="13">
        <v>0</v>
      </c>
      <c r="AU163" s="14"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
      <c r="A164" s="13">
        <v>163</v>
      </c>
      <c r="B164" s="13" t="s">
        <v>8762</v>
      </c>
      <c r="C164" s="13" t="s">
        <v>482</v>
      </c>
      <c r="D164" s="13" t="s">
        <v>3982</v>
      </c>
      <c r="E164" s="13" t="s">
        <v>176</v>
      </c>
      <c r="F164" s="13" t="s">
        <v>184</v>
      </c>
      <c r="G164" s="13" t="s">
        <v>4554</v>
      </c>
      <c r="H164" s="13" t="s">
        <v>5413</v>
      </c>
      <c r="I164" s="13" t="s">
        <v>5414</v>
      </c>
      <c r="J164" s="13">
        <v>52</v>
      </c>
      <c r="K164" s="13" t="s">
        <v>2030</v>
      </c>
      <c r="L164" s="13">
        <v>255</v>
      </c>
      <c r="M164" s="13">
        <v>70</v>
      </c>
      <c r="N164" s="13" t="s">
        <v>5571</v>
      </c>
      <c r="O164" s="13" t="s">
        <v>3689</v>
      </c>
      <c r="P164" s="13" t="s">
        <v>6373</v>
      </c>
      <c r="Q164" s="13" t="s">
        <v>6374</v>
      </c>
      <c r="R164" s="13" t="s">
        <v>1344</v>
      </c>
      <c r="S164" s="13">
        <v>4080</v>
      </c>
      <c r="T164" s="13">
        <v>0.7</v>
      </c>
      <c r="U164" s="13">
        <v>21.2</v>
      </c>
      <c r="V164" s="13" t="s">
        <v>2057</v>
      </c>
      <c r="W164" s="13" t="s">
        <v>7054</v>
      </c>
      <c r="X164" s="13" t="s">
        <v>8924</v>
      </c>
      <c r="Y164" s="13" t="s">
        <v>9577</v>
      </c>
      <c r="Z164" s="13" t="s">
        <v>9577</v>
      </c>
      <c r="AA164" s="13" t="s">
        <v>9577</v>
      </c>
      <c r="AB164" s="13" t="s">
        <v>9577</v>
      </c>
      <c r="AC164" s="13" t="s">
        <v>9577</v>
      </c>
      <c r="AD164" s="13" t="s">
        <v>9577</v>
      </c>
      <c r="AE164" s="13" t="s">
        <v>9577</v>
      </c>
      <c r="AF164" s="13" t="s">
        <v>9577</v>
      </c>
      <c r="AG164" s="13" t="s">
        <v>9577</v>
      </c>
      <c r="AH164" s="14" t="str">
        <f t="shared" si="4"/>
        <v>163,0,0,0,0,0,0,0,0,0</v>
      </c>
      <c r="AI164" s="13" t="s">
        <v>6994</v>
      </c>
      <c r="AJ164" s="13" t="s">
        <v>7575</v>
      </c>
      <c r="AO164" s="13">
        <v>0</v>
      </c>
      <c r="AP164" s="13">
        <v>25</v>
      </c>
      <c r="AQ164" s="13">
        <v>0</v>
      </c>
      <c r="AR164" s="14" t="s">
        <v>8465</v>
      </c>
      <c r="AU164" s="14"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
      <c r="A165" s="13">
        <v>164</v>
      </c>
      <c r="B165" s="13" t="s">
        <v>8762</v>
      </c>
      <c r="C165" s="13" t="s">
        <v>483</v>
      </c>
      <c r="D165" s="13" t="s">
        <v>3983</v>
      </c>
      <c r="E165" s="13" t="s">
        <v>176</v>
      </c>
      <c r="F165" s="13" t="s">
        <v>184</v>
      </c>
      <c r="G165" s="13" t="s">
        <v>4555</v>
      </c>
      <c r="H165" s="13" t="s">
        <v>5413</v>
      </c>
      <c r="I165" s="13" t="s">
        <v>5414</v>
      </c>
      <c r="J165" s="13">
        <v>155</v>
      </c>
      <c r="K165" s="13" t="s">
        <v>2031</v>
      </c>
      <c r="L165" s="13">
        <v>90</v>
      </c>
      <c r="M165" s="13">
        <v>70</v>
      </c>
      <c r="N165" s="13" t="s">
        <v>5571</v>
      </c>
      <c r="O165" s="13" t="s">
        <v>3689</v>
      </c>
      <c r="P165" s="13" t="s">
        <v>5873</v>
      </c>
      <c r="R165" s="13" t="s">
        <v>1344</v>
      </c>
      <c r="S165" s="13">
        <v>4080</v>
      </c>
      <c r="T165" s="13">
        <v>1.6</v>
      </c>
      <c r="U165" s="13">
        <v>40.799999999999997</v>
      </c>
      <c r="V165" s="13" t="s">
        <v>2057</v>
      </c>
      <c r="W165" s="13" t="s">
        <v>7054</v>
      </c>
      <c r="X165" s="13" t="s">
        <v>8925</v>
      </c>
      <c r="Y165" s="13" t="s">
        <v>9577</v>
      </c>
      <c r="Z165" s="13" t="s">
        <v>9577</v>
      </c>
      <c r="AA165" s="13" t="s">
        <v>9577</v>
      </c>
      <c r="AB165" s="13" t="s">
        <v>9577</v>
      </c>
      <c r="AC165" s="13" t="s">
        <v>9577</v>
      </c>
      <c r="AD165" s="13" t="s">
        <v>9577</v>
      </c>
      <c r="AE165" s="13" t="s">
        <v>9577</v>
      </c>
      <c r="AF165" s="13" t="s">
        <v>9577</v>
      </c>
      <c r="AG165" s="13" t="s">
        <v>9577</v>
      </c>
      <c r="AH165" s="14" t="str">
        <f t="shared" si="4"/>
        <v>164,0,0,0,0,0,0,0,0,0</v>
      </c>
      <c r="AI165" s="13" t="s">
        <v>6994</v>
      </c>
      <c r="AJ165" s="13" t="s">
        <v>7576</v>
      </c>
      <c r="AO165" s="13">
        <v>0</v>
      </c>
      <c r="AP165" s="13">
        <v>25</v>
      </c>
      <c r="AQ165" s="13">
        <v>0</v>
      </c>
      <c r="AU165" s="14"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
      <c r="A166" s="13">
        <v>165</v>
      </c>
      <c r="C166" s="13" t="s">
        <v>484</v>
      </c>
      <c r="D166" s="13" t="s">
        <v>3984</v>
      </c>
      <c r="E166" s="13" t="s">
        <v>169</v>
      </c>
      <c r="F166" s="13" t="s">
        <v>184</v>
      </c>
      <c r="G166" s="13" t="s">
        <v>4556</v>
      </c>
      <c r="H166" s="13" t="s">
        <v>5413</v>
      </c>
      <c r="I166" s="13" t="s">
        <v>5419</v>
      </c>
      <c r="J166" s="13">
        <v>53</v>
      </c>
      <c r="K166" s="13" t="s">
        <v>1313</v>
      </c>
      <c r="L166" s="13">
        <v>255</v>
      </c>
      <c r="M166" s="13">
        <v>70</v>
      </c>
      <c r="N166" s="13" t="s">
        <v>5572</v>
      </c>
      <c r="O166" s="13" t="s">
        <v>5559</v>
      </c>
      <c r="P166" s="13" t="s">
        <v>6375</v>
      </c>
      <c r="Q166" s="13" t="s">
        <v>6376</v>
      </c>
      <c r="R166" s="13" t="s">
        <v>1371</v>
      </c>
      <c r="S166" s="13">
        <v>4080</v>
      </c>
      <c r="T166" s="13">
        <v>1</v>
      </c>
      <c r="U166" s="13">
        <v>10.8</v>
      </c>
      <c r="V166" s="13" t="s">
        <v>2055</v>
      </c>
      <c r="W166" s="13" t="s">
        <v>7054</v>
      </c>
      <c r="X166" s="13" t="s">
        <v>8926</v>
      </c>
      <c r="Y166" s="13" t="s">
        <v>9577</v>
      </c>
      <c r="Z166" s="13" t="s">
        <v>9577</v>
      </c>
      <c r="AA166" s="13" t="s">
        <v>9577</v>
      </c>
      <c r="AB166" s="13" t="s">
        <v>9577</v>
      </c>
      <c r="AC166" s="13" t="s">
        <v>9577</v>
      </c>
      <c r="AD166" s="13" t="s">
        <v>9577</v>
      </c>
      <c r="AE166" s="13" t="s">
        <v>9577</v>
      </c>
      <c r="AF166" s="13" t="s">
        <v>9577</v>
      </c>
      <c r="AG166" s="13" t="s">
        <v>9577</v>
      </c>
      <c r="AH166" s="14" t="str">
        <f t="shared" si="4"/>
        <v>165,0,0,0,0,0,0,0,0,0</v>
      </c>
      <c r="AI166" s="13" t="s">
        <v>6995</v>
      </c>
      <c r="AJ166" s="13" t="s">
        <v>7577</v>
      </c>
      <c r="AO166" s="13">
        <v>0</v>
      </c>
      <c r="AP166" s="13">
        <v>25</v>
      </c>
      <c r="AQ166" s="13">
        <v>0</v>
      </c>
      <c r="AR166" s="14" t="s">
        <v>8466</v>
      </c>
      <c r="AU166" s="14"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
      <c r="A167" s="13">
        <v>166</v>
      </c>
      <c r="C167" s="13" t="s">
        <v>485</v>
      </c>
      <c r="D167" s="13" t="s">
        <v>3985</v>
      </c>
      <c r="E167" s="13" t="s">
        <v>169</v>
      </c>
      <c r="F167" s="13" t="s">
        <v>184</v>
      </c>
      <c r="G167" s="13" t="s">
        <v>4557</v>
      </c>
      <c r="H167" s="13" t="s">
        <v>5413</v>
      </c>
      <c r="I167" s="13" t="s">
        <v>5419</v>
      </c>
      <c r="J167" s="13">
        <v>137</v>
      </c>
      <c r="K167" s="13" t="s">
        <v>1314</v>
      </c>
      <c r="L167" s="13">
        <v>90</v>
      </c>
      <c r="M167" s="13">
        <v>70</v>
      </c>
      <c r="N167" s="13" t="s">
        <v>5572</v>
      </c>
      <c r="O167" s="13" t="s">
        <v>3711</v>
      </c>
      <c r="P167" s="13" t="s">
        <v>5874</v>
      </c>
      <c r="R167" s="13" t="s">
        <v>1371</v>
      </c>
      <c r="S167" s="13">
        <v>4080</v>
      </c>
      <c r="T167" s="13">
        <v>1.4</v>
      </c>
      <c r="U167" s="13">
        <v>35.6</v>
      </c>
      <c r="V167" s="13" t="s">
        <v>2055</v>
      </c>
      <c r="W167" s="13" t="s">
        <v>7054</v>
      </c>
      <c r="X167" s="13" t="s">
        <v>8927</v>
      </c>
      <c r="Y167" s="13" t="s">
        <v>9577</v>
      </c>
      <c r="Z167" s="13" t="s">
        <v>9577</v>
      </c>
      <c r="AA167" s="13" t="s">
        <v>9577</v>
      </c>
      <c r="AB167" s="13" t="s">
        <v>9577</v>
      </c>
      <c r="AC167" s="13" t="s">
        <v>9577</v>
      </c>
      <c r="AD167" s="13" t="s">
        <v>9577</v>
      </c>
      <c r="AE167" s="13" t="s">
        <v>9577</v>
      </c>
      <c r="AF167" s="13" t="s">
        <v>9577</v>
      </c>
      <c r="AG167" s="13" t="s">
        <v>9577</v>
      </c>
      <c r="AH167" s="14" t="str">
        <f t="shared" si="4"/>
        <v>166,0,0,0,0,0,0,0,0,0</v>
      </c>
      <c r="AI167" s="13" t="s">
        <v>6995</v>
      </c>
      <c r="AJ167" s="13" t="s">
        <v>7578</v>
      </c>
      <c r="AO167" s="13">
        <v>0</v>
      </c>
      <c r="AP167" s="13">
        <v>25</v>
      </c>
      <c r="AQ167" s="13">
        <v>0</v>
      </c>
      <c r="AU167" s="14"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
      <c r="A168" s="13">
        <v>167</v>
      </c>
      <c r="C168" s="13" t="s">
        <v>486</v>
      </c>
      <c r="D168" s="13" t="s">
        <v>3986</v>
      </c>
      <c r="E168" s="13" t="s">
        <v>169</v>
      </c>
      <c r="F168" s="13" t="s">
        <v>182</v>
      </c>
      <c r="G168" s="13" t="s">
        <v>4558</v>
      </c>
      <c r="H168" s="13" t="s">
        <v>5413</v>
      </c>
      <c r="I168" s="13" t="s">
        <v>5419</v>
      </c>
      <c r="J168" s="13">
        <v>50</v>
      </c>
      <c r="K168" s="13" t="s">
        <v>2027</v>
      </c>
      <c r="L168" s="13">
        <v>255</v>
      </c>
      <c r="M168" s="13">
        <v>70</v>
      </c>
      <c r="N168" s="13" t="s">
        <v>5573</v>
      </c>
      <c r="O168" s="13" t="s">
        <v>3717</v>
      </c>
      <c r="P168" s="13" t="s">
        <v>6377</v>
      </c>
      <c r="Q168" s="13" t="s">
        <v>6378</v>
      </c>
      <c r="R168" s="13" t="s">
        <v>1371</v>
      </c>
      <c r="S168" s="13">
        <v>4080</v>
      </c>
      <c r="T168" s="13">
        <v>0.5</v>
      </c>
      <c r="U168" s="13">
        <v>8.5</v>
      </c>
      <c r="V168" s="13" t="s">
        <v>2054</v>
      </c>
      <c r="W168" s="13" t="s">
        <v>7054</v>
      </c>
      <c r="X168" s="13" t="s">
        <v>8928</v>
      </c>
      <c r="Y168" s="13" t="s">
        <v>9577</v>
      </c>
      <c r="Z168" s="13" t="s">
        <v>9577</v>
      </c>
      <c r="AA168" s="13" t="s">
        <v>9577</v>
      </c>
      <c r="AB168" s="13" t="s">
        <v>9577</v>
      </c>
      <c r="AC168" s="13" t="s">
        <v>9577</v>
      </c>
      <c r="AD168" s="13" t="s">
        <v>9577</v>
      </c>
      <c r="AE168" s="13" t="s">
        <v>9577</v>
      </c>
      <c r="AF168" s="13" t="s">
        <v>9577</v>
      </c>
      <c r="AG168" s="13" t="s">
        <v>9577</v>
      </c>
      <c r="AH168" s="14" t="str">
        <f t="shared" si="4"/>
        <v>167,0,0,0,0,0,0,0,0,0</v>
      </c>
      <c r="AI168" s="13" t="s">
        <v>6996</v>
      </c>
      <c r="AJ168" s="13" t="s">
        <v>7579</v>
      </c>
      <c r="AO168" s="13">
        <v>0</v>
      </c>
      <c r="AP168" s="13">
        <v>25</v>
      </c>
      <c r="AQ168" s="13">
        <v>0</v>
      </c>
      <c r="AR168" s="14" t="s">
        <v>8467</v>
      </c>
      <c r="AU168" s="14"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
      <c r="A169" s="13">
        <v>168</v>
      </c>
      <c r="C169" s="13" t="s">
        <v>487</v>
      </c>
      <c r="D169" s="13" t="s">
        <v>3987</v>
      </c>
      <c r="E169" s="13" t="s">
        <v>169</v>
      </c>
      <c r="F169" s="13" t="s">
        <v>182</v>
      </c>
      <c r="G169" s="13" t="s">
        <v>4559</v>
      </c>
      <c r="H169" s="13" t="s">
        <v>5413</v>
      </c>
      <c r="I169" s="13" t="s">
        <v>5419</v>
      </c>
      <c r="J169" s="13">
        <v>137</v>
      </c>
      <c r="K169" s="13" t="s">
        <v>2028</v>
      </c>
      <c r="L169" s="13">
        <v>90</v>
      </c>
      <c r="M169" s="13">
        <v>70</v>
      </c>
      <c r="N169" s="13" t="s">
        <v>5573</v>
      </c>
      <c r="O169" s="13" t="s">
        <v>3717</v>
      </c>
      <c r="P169" s="13" t="s">
        <v>5875</v>
      </c>
      <c r="R169" s="13" t="s">
        <v>1371</v>
      </c>
      <c r="S169" s="13">
        <v>4080</v>
      </c>
      <c r="T169" s="13">
        <v>1.1000000000000001</v>
      </c>
      <c r="U169" s="13">
        <v>33.5</v>
      </c>
      <c r="V169" s="13" t="s">
        <v>2055</v>
      </c>
      <c r="W169" s="13" t="s">
        <v>7054</v>
      </c>
      <c r="X169" s="13" t="s">
        <v>8929</v>
      </c>
      <c r="Y169" s="13" t="s">
        <v>9577</v>
      </c>
      <c r="Z169" s="13" t="s">
        <v>9577</v>
      </c>
      <c r="AA169" s="13" t="s">
        <v>9577</v>
      </c>
      <c r="AB169" s="13" t="s">
        <v>9577</v>
      </c>
      <c r="AC169" s="13" t="s">
        <v>9577</v>
      </c>
      <c r="AD169" s="13" t="s">
        <v>9577</v>
      </c>
      <c r="AE169" s="13" t="s">
        <v>9577</v>
      </c>
      <c r="AF169" s="13" t="s">
        <v>9577</v>
      </c>
      <c r="AG169" s="13" t="s">
        <v>9577</v>
      </c>
      <c r="AH169" s="14" t="str">
        <f t="shared" si="4"/>
        <v>168,0,0,0,0,0,0,0,0,0</v>
      </c>
      <c r="AI169" s="13" t="s">
        <v>6997</v>
      </c>
      <c r="AJ169" s="13" t="s">
        <v>7580</v>
      </c>
      <c r="AO169" s="13">
        <v>0</v>
      </c>
      <c r="AP169" s="13">
        <v>25</v>
      </c>
      <c r="AQ169" s="13">
        <v>0</v>
      </c>
      <c r="AU169" s="14"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
      <c r="A170" s="13">
        <v>169</v>
      </c>
      <c r="C170" s="13" t="s">
        <v>488</v>
      </c>
      <c r="D170" s="13" t="s">
        <v>3988</v>
      </c>
      <c r="E170" s="13" t="s">
        <v>182</v>
      </c>
      <c r="F170" s="13" t="s">
        <v>184</v>
      </c>
      <c r="G170" s="13" t="s">
        <v>4560</v>
      </c>
      <c r="H170" s="13" t="s">
        <v>5413</v>
      </c>
      <c r="I170" s="13" t="s">
        <v>5414</v>
      </c>
      <c r="J170" s="13">
        <v>241</v>
      </c>
      <c r="K170" s="13" t="s">
        <v>2047</v>
      </c>
      <c r="L170" s="13">
        <v>90</v>
      </c>
      <c r="M170" s="13">
        <v>70</v>
      </c>
      <c r="N170" s="13" t="s">
        <v>3697</v>
      </c>
      <c r="O170" s="13" t="s">
        <v>3791</v>
      </c>
      <c r="P170" s="13" t="s">
        <v>5876</v>
      </c>
      <c r="R170" s="13" t="s">
        <v>1344</v>
      </c>
      <c r="S170" s="13">
        <v>4080</v>
      </c>
      <c r="T170" s="13">
        <v>1.8</v>
      </c>
      <c r="U170" s="13">
        <v>75</v>
      </c>
      <c r="V170" s="13" t="s">
        <v>8726</v>
      </c>
      <c r="W170" s="13" t="s">
        <v>7205</v>
      </c>
      <c r="X170" s="13" t="s">
        <v>8930</v>
      </c>
      <c r="Y170" s="13" t="s">
        <v>9577</v>
      </c>
      <c r="Z170" s="13" t="s">
        <v>9577</v>
      </c>
      <c r="AA170" s="13" t="s">
        <v>9577</v>
      </c>
      <c r="AB170" s="13" t="s">
        <v>9577</v>
      </c>
      <c r="AC170" s="13" t="s">
        <v>9577</v>
      </c>
      <c r="AD170" s="13" t="s">
        <v>9577</v>
      </c>
      <c r="AE170" s="13" t="s">
        <v>9577</v>
      </c>
      <c r="AF170" s="13" t="s">
        <v>9577</v>
      </c>
      <c r="AG170" s="13" t="s">
        <v>9577</v>
      </c>
      <c r="AH170" s="14" t="str">
        <f t="shared" si="4"/>
        <v>169,0,0,0,0,0,0,0,0,0</v>
      </c>
      <c r="AI170" s="13" t="s">
        <v>6917</v>
      </c>
      <c r="AJ170" s="13" t="s">
        <v>7581</v>
      </c>
      <c r="AO170" s="13">
        <v>0</v>
      </c>
      <c r="AP170" s="13">
        <v>25</v>
      </c>
      <c r="AQ170" s="13">
        <v>15</v>
      </c>
      <c r="AU170" s="14"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
      <c r="A171" s="13">
        <v>170</v>
      </c>
      <c r="C171" s="13" t="s">
        <v>489</v>
      </c>
      <c r="D171" s="13" t="s">
        <v>3989</v>
      </c>
      <c r="E171" s="13" t="s">
        <v>178</v>
      </c>
      <c r="F171" s="13" t="s">
        <v>179</v>
      </c>
      <c r="G171" s="13" t="s">
        <v>4561</v>
      </c>
      <c r="H171" s="13" t="s">
        <v>5413</v>
      </c>
      <c r="I171" s="13" t="s">
        <v>5424</v>
      </c>
      <c r="J171" s="13">
        <v>66</v>
      </c>
      <c r="K171" s="13" t="s">
        <v>2030</v>
      </c>
      <c r="L171" s="13">
        <v>190</v>
      </c>
      <c r="M171" s="13">
        <v>70</v>
      </c>
      <c r="N171" s="13" t="s">
        <v>5574</v>
      </c>
      <c r="O171" s="13" t="s">
        <v>3742</v>
      </c>
      <c r="P171" s="13" t="s">
        <v>6379</v>
      </c>
      <c r="Q171" s="13" t="s">
        <v>6380</v>
      </c>
      <c r="R171" s="13" t="s">
        <v>3753</v>
      </c>
      <c r="S171" s="13">
        <v>5355</v>
      </c>
      <c r="T171" s="13">
        <v>0.5</v>
      </c>
      <c r="U171" s="13">
        <v>12</v>
      </c>
      <c r="V171" s="13" t="s">
        <v>2056</v>
      </c>
      <c r="W171" s="13" t="s">
        <v>8729</v>
      </c>
      <c r="X171" s="13" t="s">
        <v>8931</v>
      </c>
      <c r="Y171" s="13" t="s">
        <v>9577</v>
      </c>
      <c r="Z171" s="13" t="s">
        <v>9577</v>
      </c>
      <c r="AA171" s="13" t="s">
        <v>9577</v>
      </c>
      <c r="AB171" s="13" t="s">
        <v>9577</v>
      </c>
      <c r="AC171" s="13" t="s">
        <v>9577</v>
      </c>
      <c r="AD171" s="13" t="s">
        <v>9577</v>
      </c>
      <c r="AE171" s="13" t="s">
        <v>9577</v>
      </c>
      <c r="AF171" s="13" t="s">
        <v>9577</v>
      </c>
      <c r="AG171" s="13" t="s">
        <v>9577</v>
      </c>
      <c r="AH171" s="14" t="str">
        <f t="shared" si="4"/>
        <v>170,0,0,0,0,0,0,0,0,0</v>
      </c>
      <c r="AI171" s="13" t="s">
        <v>6998</v>
      </c>
      <c r="AJ171" s="13" t="s">
        <v>8114</v>
      </c>
      <c r="AM171" s="13" t="s">
        <v>3774</v>
      </c>
      <c r="AO171" s="13">
        <v>0</v>
      </c>
      <c r="AP171" s="13">
        <v>25</v>
      </c>
      <c r="AQ171" s="13">
        <v>10</v>
      </c>
      <c r="AR171" s="14" t="s">
        <v>8468</v>
      </c>
      <c r="AU171" s="14"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
      <c r="A172" s="13">
        <v>171</v>
      </c>
      <c r="C172" s="13" t="s">
        <v>490</v>
      </c>
      <c r="D172" s="13" t="s">
        <v>3990</v>
      </c>
      <c r="E172" s="13" t="s">
        <v>178</v>
      </c>
      <c r="F172" s="13" t="s">
        <v>179</v>
      </c>
      <c r="G172" s="13" t="s">
        <v>4562</v>
      </c>
      <c r="H172" s="13" t="s">
        <v>5413</v>
      </c>
      <c r="I172" s="13" t="s">
        <v>5424</v>
      </c>
      <c r="J172" s="13">
        <v>161</v>
      </c>
      <c r="K172" s="13" t="s">
        <v>2031</v>
      </c>
      <c r="L172" s="13">
        <v>75</v>
      </c>
      <c r="M172" s="13">
        <v>70</v>
      </c>
      <c r="N172" s="13" t="s">
        <v>5574</v>
      </c>
      <c r="O172" s="13" t="s">
        <v>3742</v>
      </c>
      <c r="P172" s="13" t="s">
        <v>5877</v>
      </c>
      <c r="R172" s="13" t="s">
        <v>3753</v>
      </c>
      <c r="S172" s="13">
        <v>5355</v>
      </c>
      <c r="T172" s="13">
        <v>1.2</v>
      </c>
      <c r="U172" s="13">
        <v>22.5</v>
      </c>
      <c r="V172" s="13" t="s">
        <v>2056</v>
      </c>
      <c r="W172" s="13" t="s">
        <v>8729</v>
      </c>
      <c r="X172" s="13" t="s">
        <v>8932</v>
      </c>
      <c r="Y172" s="13" t="s">
        <v>9577</v>
      </c>
      <c r="Z172" s="13" t="s">
        <v>9577</v>
      </c>
      <c r="AA172" s="13" t="s">
        <v>9577</v>
      </c>
      <c r="AB172" s="13" t="s">
        <v>9577</v>
      </c>
      <c r="AC172" s="13" t="s">
        <v>9577</v>
      </c>
      <c r="AD172" s="13" t="s">
        <v>9577</v>
      </c>
      <c r="AE172" s="13" t="s">
        <v>9577</v>
      </c>
      <c r="AF172" s="13" t="s">
        <v>9577</v>
      </c>
      <c r="AG172" s="13" t="s">
        <v>9577</v>
      </c>
      <c r="AH172" s="14" t="str">
        <f t="shared" si="4"/>
        <v>171,0,0,0,0,0,0,0,0,0</v>
      </c>
      <c r="AI172" s="13" t="s">
        <v>6999</v>
      </c>
      <c r="AJ172" s="13" t="s">
        <v>8115</v>
      </c>
      <c r="AM172" s="13" t="s">
        <v>3774</v>
      </c>
      <c r="AO172" s="13">
        <v>0</v>
      </c>
      <c r="AP172" s="13">
        <v>25</v>
      </c>
      <c r="AQ172" s="13">
        <v>10</v>
      </c>
      <c r="AU172" s="14"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
      <c r="A173" s="13">
        <v>172</v>
      </c>
      <c r="C173" s="13" t="s">
        <v>491</v>
      </c>
      <c r="D173" s="13" t="s">
        <v>3991</v>
      </c>
      <c r="E173" s="13" t="s">
        <v>179</v>
      </c>
      <c r="G173" s="13" t="s">
        <v>4563</v>
      </c>
      <c r="H173" s="13" t="s">
        <v>5413</v>
      </c>
      <c r="I173" s="13" t="s">
        <v>5414</v>
      </c>
      <c r="J173" s="13">
        <v>41</v>
      </c>
      <c r="K173" s="13" t="s">
        <v>2045</v>
      </c>
      <c r="L173" s="13">
        <v>190</v>
      </c>
      <c r="M173" s="13">
        <v>70</v>
      </c>
      <c r="N173" s="13" t="s">
        <v>3708</v>
      </c>
      <c r="O173" s="13" t="s">
        <v>3709</v>
      </c>
      <c r="P173" s="13" t="s">
        <v>6381</v>
      </c>
      <c r="Q173" s="13" t="s">
        <v>6382</v>
      </c>
      <c r="R173" s="13" t="s">
        <v>6983</v>
      </c>
      <c r="S173" s="13">
        <v>2805</v>
      </c>
      <c r="T173" s="13">
        <v>0.3</v>
      </c>
      <c r="U173" s="13">
        <v>2</v>
      </c>
      <c r="V173" s="13" t="s">
        <v>8723</v>
      </c>
      <c r="W173" s="13" t="s">
        <v>7054</v>
      </c>
      <c r="X173" s="13" t="s">
        <v>8933</v>
      </c>
      <c r="Y173" s="13" t="s">
        <v>9577</v>
      </c>
      <c r="Z173" s="13" t="s">
        <v>9577</v>
      </c>
      <c r="AA173" s="13" t="s">
        <v>9577</v>
      </c>
      <c r="AB173" s="13" t="s">
        <v>9577</v>
      </c>
      <c r="AC173" s="13" t="s">
        <v>9577</v>
      </c>
      <c r="AD173" s="13" t="s">
        <v>9577</v>
      </c>
      <c r="AE173" s="13" t="s">
        <v>9577</v>
      </c>
      <c r="AF173" s="13" t="s">
        <v>9577</v>
      </c>
      <c r="AG173" s="13" t="s">
        <v>9577</v>
      </c>
      <c r="AH173" s="14" t="str">
        <f t="shared" si="4"/>
        <v>172,0,0,0,0,0,0,0,0,0</v>
      </c>
      <c r="AI173" s="13" t="s">
        <v>7000</v>
      </c>
      <c r="AJ173" s="13" t="s">
        <v>7986</v>
      </c>
      <c r="AK173" s="13" t="s">
        <v>8381</v>
      </c>
      <c r="AL173" s="13" t="s">
        <v>8112</v>
      </c>
      <c r="AO173" s="13">
        <v>0</v>
      </c>
      <c r="AP173" s="13">
        <v>25</v>
      </c>
      <c r="AQ173" s="13">
        <v>0</v>
      </c>
      <c r="AR173" s="14" t="s">
        <v>8469</v>
      </c>
      <c r="AU173" s="14"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
      <c r="A174" s="13">
        <v>173</v>
      </c>
      <c r="C174" s="13" t="s">
        <v>492</v>
      </c>
      <c r="D174" s="13" t="s">
        <v>3992</v>
      </c>
      <c r="E174" s="13" t="s">
        <v>191</v>
      </c>
      <c r="G174" s="13" t="s">
        <v>4564</v>
      </c>
      <c r="H174" s="13" t="s">
        <v>5418</v>
      </c>
      <c r="I174" s="13" t="s">
        <v>5419</v>
      </c>
      <c r="J174" s="13">
        <v>44</v>
      </c>
      <c r="K174" s="13" t="s">
        <v>1313</v>
      </c>
      <c r="L174" s="13">
        <v>150</v>
      </c>
      <c r="M174" s="13">
        <v>140</v>
      </c>
      <c r="N174" s="13" t="s">
        <v>5511</v>
      </c>
      <c r="O174" s="13" t="s">
        <v>3805</v>
      </c>
      <c r="P174" s="13" t="s">
        <v>6383</v>
      </c>
      <c r="Q174" s="13" t="s">
        <v>6384</v>
      </c>
      <c r="R174" s="13" t="s">
        <v>6983</v>
      </c>
      <c r="S174" s="13">
        <v>2805</v>
      </c>
      <c r="T174" s="13">
        <v>0.3</v>
      </c>
      <c r="U174" s="13">
        <v>3</v>
      </c>
      <c r="V174" s="13" t="s">
        <v>8725</v>
      </c>
      <c r="W174" s="13" t="s">
        <v>8731</v>
      </c>
      <c r="X174" s="13" t="s">
        <v>8934</v>
      </c>
      <c r="Y174" s="13" t="s">
        <v>9577</v>
      </c>
      <c r="Z174" s="13" t="s">
        <v>9577</v>
      </c>
      <c r="AA174" s="13" t="s">
        <v>9577</v>
      </c>
      <c r="AB174" s="13" t="s">
        <v>9577</v>
      </c>
      <c r="AC174" s="13" t="s">
        <v>9577</v>
      </c>
      <c r="AD174" s="13" t="s">
        <v>9577</v>
      </c>
      <c r="AE174" s="13" t="s">
        <v>9577</v>
      </c>
      <c r="AF174" s="13" t="s">
        <v>9577</v>
      </c>
      <c r="AG174" s="13" t="s">
        <v>9577</v>
      </c>
      <c r="AH174" s="14" t="str">
        <f t="shared" si="4"/>
        <v>173,0,0,0,0,0,0,0,0,0</v>
      </c>
      <c r="AI174" s="13" t="s">
        <v>6964</v>
      </c>
      <c r="AJ174" s="13" t="s">
        <v>8332</v>
      </c>
      <c r="AL174" s="13" t="s">
        <v>8104</v>
      </c>
      <c r="AM174" s="13" t="s">
        <v>3684</v>
      </c>
      <c r="AN174" s="13" t="s">
        <v>8026</v>
      </c>
      <c r="AO174" s="13">
        <v>0</v>
      </c>
      <c r="AP174" s="13">
        <v>25</v>
      </c>
      <c r="AQ174" s="13">
        <v>0</v>
      </c>
      <c r="AR174" s="14" t="s">
        <v>8470</v>
      </c>
      <c r="AU174" s="14"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
      <c r="A175" s="13">
        <v>174</v>
      </c>
      <c r="C175" s="13" t="s">
        <v>493</v>
      </c>
      <c r="D175" s="13" t="s">
        <v>3993</v>
      </c>
      <c r="E175" s="13" t="s">
        <v>176</v>
      </c>
      <c r="F175" s="13" t="s">
        <v>191</v>
      </c>
      <c r="G175" s="13" t="s">
        <v>4565</v>
      </c>
      <c r="H175" s="13" t="s">
        <v>5418</v>
      </c>
      <c r="I175" s="13" t="s">
        <v>5419</v>
      </c>
      <c r="J175" s="13">
        <v>42</v>
      </c>
      <c r="K175" s="13" t="s">
        <v>2030</v>
      </c>
      <c r="L175" s="13">
        <v>170</v>
      </c>
      <c r="M175" s="13">
        <v>70</v>
      </c>
      <c r="N175" s="13" t="s">
        <v>3809</v>
      </c>
      <c r="O175" s="13" t="s">
        <v>3805</v>
      </c>
      <c r="P175" s="13" t="s">
        <v>6385</v>
      </c>
      <c r="Q175" s="13" t="s">
        <v>6386</v>
      </c>
      <c r="R175" s="13" t="s">
        <v>6983</v>
      </c>
      <c r="S175" s="13">
        <v>2805</v>
      </c>
      <c r="T175" s="13">
        <v>0.3</v>
      </c>
      <c r="U175" s="13">
        <v>1</v>
      </c>
      <c r="V175" s="13" t="s">
        <v>8725</v>
      </c>
      <c r="W175" s="13" t="s">
        <v>7357</v>
      </c>
      <c r="X175" s="13" t="s">
        <v>8935</v>
      </c>
      <c r="Y175" s="13" t="s">
        <v>9577</v>
      </c>
      <c r="Z175" s="13" t="s">
        <v>9577</v>
      </c>
      <c r="AA175" s="13" t="s">
        <v>9577</v>
      </c>
      <c r="AB175" s="13" t="s">
        <v>9577</v>
      </c>
      <c r="AC175" s="13" t="s">
        <v>9577</v>
      </c>
      <c r="AD175" s="13" t="s">
        <v>9577</v>
      </c>
      <c r="AE175" s="13" t="s">
        <v>9577</v>
      </c>
      <c r="AF175" s="13" t="s">
        <v>9577</v>
      </c>
      <c r="AG175" s="13" t="s">
        <v>9577</v>
      </c>
      <c r="AH175" s="14" t="str">
        <f t="shared" si="4"/>
        <v>174,0,0,0,0,0,0,0,0,0</v>
      </c>
      <c r="AI175" s="13" t="s">
        <v>6916</v>
      </c>
      <c r="AJ175" s="13" t="s">
        <v>7582</v>
      </c>
      <c r="AO175" s="13">
        <v>0</v>
      </c>
      <c r="AP175" s="13">
        <v>25</v>
      </c>
      <c r="AQ175" s="13">
        <v>0</v>
      </c>
      <c r="AR175" s="14" t="s">
        <v>8471</v>
      </c>
      <c r="AU175" s="14"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
      <c r="A176" s="13">
        <v>175</v>
      </c>
      <c r="C176" s="13" t="s">
        <v>494</v>
      </c>
      <c r="D176" s="13" t="s">
        <v>3994</v>
      </c>
      <c r="E176" s="13" t="s">
        <v>191</v>
      </c>
      <c r="G176" s="13" t="s">
        <v>4566</v>
      </c>
      <c r="H176" s="13" t="s">
        <v>1310</v>
      </c>
      <c r="I176" s="13" t="s">
        <v>5419</v>
      </c>
      <c r="J176" s="13">
        <v>49</v>
      </c>
      <c r="K176" s="13" t="s">
        <v>1313</v>
      </c>
      <c r="L176" s="13">
        <v>190</v>
      </c>
      <c r="M176" s="13">
        <v>70</v>
      </c>
      <c r="N176" s="13" t="s">
        <v>5575</v>
      </c>
      <c r="O176" s="13" t="s">
        <v>3743</v>
      </c>
      <c r="P176" s="13" t="s">
        <v>6387</v>
      </c>
      <c r="Q176" s="13" t="s">
        <v>6388</v>
      </c>
      <c r="R176" s="13" t="s">
        <v>6983</v>
      </c>
      <c r="S176" s="13">
        <v>2805</v>
      </c>
      <c r="T176" s="13">
        <v>0.3</v>
      </c>
      <c r="U176" s="13">
        <v>1.5</v>
      </c>
      <c r="V176" s="13" t="s">
        <v>8724</v>
      </c>
      <c r="W176" s="13" t="s">
        <v>7054</v>
      </c>
      <c r="X176" s="13" t="s">
        <v>8936</v>
      </c>
      <c r="Y176" s="13" t="s">
        <v>9577</v>
      </c>
      <c r="Z176" s="13" t="s">
        <v>9577</v>
      </c>
      <c r="AA176" s="13" t="s">
        <v>9577</v>
      </c>
      <c r="AB176" s="13" t="s">
        <v>9577</v>
      </c>
      <c r="AC176" s="13" t="s">
        <v>9577</v>
      </c>
      <c r="AD176" s="13" t="s">
        <v>9577</v>
      </c>
      <c r="AE176" s="13" t="s">
        <v>9577</v>
      </c>
      <c r="AF176" s="13" t="s">
        <v>9577</v>
      </c>
      <c r="AG176" s="13" t="s">
        <v>9577</v>
      </c>
      <c r="AH176" s="14" t="str">
        <f t="shared" si="4"/>
        <v>175,0,0,0,0,0,0,0,0,0</v>
      </c>
      <c r="AI176" s="13" t="s">
        <v>7001</v>
      </c>
      <c r="AJ176" s="13" t="s">
        <v>7583</v>
      </c>
      <c r="AO176" s="13">
        <v>0</v>
      </c>
      <c r="AP176" s="13">
        <v>25</v>
      </c>
      <c r="AQ176" s="13">
        <v>0</v>
      </c>
      <c r="AR176" s="14" t="s">
        <v>8472</v>
      </c>
      <c r="AU176" s="14"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
      <c r="A177" s="13">
        <v>176</v>
      </c>
      <c r="C177" s="13" t="s">
        <v>495</v>
      </c>
      <c r="D177" s="13" t="s">
        <v>3995</v>
      </c>
      <c r="E177" s="13" t="s">
        <v>191</v>
      </c>
      <c r="F177" s="13" t="s">
        <v>184</v>
      </c>
      <c r="G177" s="13" t="s">
        <v>4567</v>
      </c>
      <c r="H177" s="13" t="s">
        <v>1310</v>
      </c>
      <c r="I177" s="13" t="s">
        <v>5419</v>
      </c>
      <c r="J177" s="13">
        <v>142</v>
      </c>
      <c r="K177" s="13" t="s">
        <v>1314</v>
      </c>
      <c r="L177" s="13">
        <v>75</v>
      </c>
      <c r="M177" s="13">
        <v>70</v>
      </c>
      <c r="N177" s="13" t="s">
        <v>5575</v>
      </c>
      <c r="O177" s="13" t="s">
        <v>3743</v>
      </c>
      <c r="P177" s="13" t="s">
        <v>5878</v>
      </c>
      <c r="R177" s="13" t="s">
        <v>7002</v>
      </c>
      <c r="S177" s="13">
        <v>2805</v>
      </c>
      <c r="T177" s="13">
        <v>0.6</v>
      </c>
      <c r="U177" s="13">
        <v>3.2</v>
      </c>
      <c r="V177" s="13" t="s">
        <v>8724</v>
      </c>
      <c r="W177" s="13" t="s">
        <v>7054</v>
      </c>
      <c r="X177" s="13" t="s">
        <v>8937</v>
      </c>
      <c r="Y177" s="13" t="s">
        <v>9577</v>
      </c>
      <c r="Z177" s="13" t="s">
        <v>9577</v>
      </c>
      <c r="AA177" s="13" t="s">
        <v>9577</v>
      </c>
      <c r="AB177" s="13" t="s">
        <v>9577</v>
      </c>
      <c r="AC177" s="13" t="s">
        <v>9577</v>
      </c>
      <c r="AD177" s="13" t="s">
        <v>9577</v>
      </c>
      <c r="AE177" s="13" t="s">
        <v>9577</v>
      </c>
      <c r="AF177" s="13" t="s">
        <v>9577</v>
      </c>
      <c r="AG177" s="13" t="s">
        <v>9577</v>
      </c>
      <c r="AH177" s="14" t="str">
        <f t="shared" si="4"/>
        <v>176,0,0,0,0,0,0,0,0,0</v>
      </c>
      <c r="AI177" s="13" t="s">
        <v>211</v>
      </c>
      <c r="AJ177" s="13" t="s">
        <v>7584</v>
      </c>
      <c r="AO177" s="13">
        <v>0</v>
      </c>
      <c r="AP177" s="13">
        <v>25</v>
      </c>
      <c r="AQ177" s="13">
        <v>13</v>
      </c>
      <c r="AR177" s="14" t="s">
        <v>8473</v>
      </c>
      <c r="AU177" s="14"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
      <c r="A178" s="13">
        <v>177</v>
      </c>
      <c r="C178" s="13" t="s">
        <v>496</v>
      </c>
      <c r="D178" s="13" t="s">
        <v>3996</v>
      </c>
      <c r="E178" s="13" t="s">
        <v>185</v>
      </c>
      <c r="F178" s="13" t="s">
        <v>184</v>
      </c>
      <c r="G178" s="13" t="s">
        <v>4568</v>
      </c>
      <c r="H178" s="13" t="s">
        <v>5413</v>
      </c>
      <c r="I178" s="13" t="s">
        <v>5414</v>
      </c>
      <c r="J178" s="13">
        <v>64</v>
      </c>
      <c r="K178" s="13" t="s">
        <v>5407</v>
      </c>
      <c r="L178" s="13">
        <v>190</v>
      </c>
      <c r="M178" s="13">
        <v>70</v>
      </c>
      <c r="N178" s="13" t="s">
        <v>5576</v>
      </c>
      <c r="O178" s="13" t="s">
        <v>5489</v>
      </c>
      <c r="P178" s="13" t="s">
        <v>6389</v>
      </c>
      <c r="Q178" s="13" t="s">
        <v>6390</v>
      </c>
      <c r="R178" s="13" t="s">
        <v>1344</v>
      </c>
      <c r="S178" s="13">
        <v>5355</v>
      </c>
      <c r="T178" s="13">
        <v>0.2</v>
      </c>
      <c r="U178" s="13">
        <v>2</v>
      </c>
      <c r="V178" s="13" t="s">
        <v>2054</v>
      </c>
      <c r="W178" s="13" t="s">
        <v>7054</v>
      </c>
      <c r="X178" s="13" t="s">
        <v>8938</v>
      </c>
      <c r="Y178" s="13" t="s">
        <v>9577</v>
      </c>
      <c r="Z178" s="13" t="s">
        <v>9577</v>
      </c>
      <c r="AA178" s="13" t="s">
        <v>9577</v>
      </c>
      <c r="AB178" s="13" t="s">
        <v>9577</v>
      </c>
      <c r="AC178" s="13" t="s">
        <v>9577</v>
      </c>
      <c r="AD178" s="13" t="s">
        <v>9577</v>
      </c>
      <c r="AE178" s="13" t="s">
        <v>9577</v>
      </c>
      <c r="AF178" s="13" t="s">
        <v>9577</v>
      </c>
      <c r="AG178" s="13" t="s">
        <v>9577</v>
      </c>
      <c r="AH178" s="14" t="str">
        <f t="shared" si="4"/>
        <v>177,0,0,0,0,0,0,0,0,0</v>
      </c>
      <c r="AI178" s="13" t="s">
        <v>6904</v>
      </c>
      <c r="AJ178" s="13" t="s">
        <v>7585</v>
      </c>
      <c r="AO178" s="13">
        <v>0</v>
      </c>
      <c r="AP178" s="13">
        <v>25</v>
      </c>
      <c r="AQ178" s="13">
        <v>0</v>
      </c>
      <c r="AR178" s="14" t="s">
        <v>8474</v>
      </c>
      <c r="AU178" s="14"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
      <c r="A179" s="13">
        <v>178</v>
      </c>
      <c r="C179" s="13" t="s">
        <v>497</v>
      </c>
      <c r="D179" s="13" t="s">
        <v>3997</v>
      </c>
      <c r="E179" s="13" t="s">
        <v>185</v>
      </c>
      <c r="F179" s="13" t="s">
        <v>184</v>
      </c>
      <c r="G179" s="13" t="s">
        <v>4569</v>
      </c>
      <c r="H179" s="13" t="s">
        <v>5413</v>
      </c>
      <c r="I179" s="13" t="s">
        <v>5414</v>
      </c>
      <c r="J179" s="13">
        <v>165</v>
      </c>
      <c r="K179" s="13" t="s">
        <v>5410</v>
      </c>
      <c r="L179" s="13">
        <v>75</v>
      </c>
      <c r="M179" s="13">
        <v>70</v>
      </c>
      <c r="N179" s="13" t="s">
        <v>5576</v>
      </c>
      <c r="O179" s="13" t="s">
        <v>5489</v>
      </c>
      <c r="P179" s="13" t="s">
        <v>5879</v>
      </c>
      <c r="R179" s="13" t="s">
        <v>1344</v>
      </c>
      <c r="S179" s="13">
        <v>5355</v>
      </c>
      <c r="T179" s="13">
        <v>1.5</v>
      </c>
      <c r="U179" s="13">
        <v>15</v>
      </c>
      <c r="V179" s="13" t="s">
        <v>2054</v>
      </c>
      <c r="W179" s="13" t="s">
        <v>7054</v>
      </c>
      <c r="X179" s="13" t="s">
        <v>8939</v>
      </c>
      <c r="Y179" s="13" t="s">
        <v>9577</v>
      </c>
      <c r="Z179" s="13" t="s">
        <v>9577</v>
      </c>
      <c r="AA179" s="13" t="s">
        <v>9577</v>
      </c>
      <c r="AB179" s="13" t="s">
        <v>9577</v>
      </c>
      <c r="AC179" s="13" t="s">
        <v>9577</v>
      </c>
      <c r="AD179" s="13" t="s">
        <v>9577</v>
      </c>
      <c r="AE179" s="13" t="s">
        <v>9577</v>
      </c>
      <c r="AF179" s="13" t="s">
        <v>9577</v>
      </c>
      <c r="AG179" s="13" t="s">
        <v>9577</v>
      </c>
      <c r="AH179" s="14" t="str">
        <f t="shared" si="4"/>
        <v>178,0,0,0,0,0,0,0,0,0</v>
      </c>
      <c r="AI179" s="13" t="s">
        <v>7003</v>
      </c>
      <c r="AJ179" s="13" t="s">
        <v>7586</v>
      </c>
      <c r="AO179" s="13">
        <v>0</v>
      </c>
      <c r="AP179" s="13">
        <v>25</v>
      </c>
      <c r="AQ179" s="13">
        <v>0</v>
      </c>
      <c r="AU179" s="14"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
      <c r="A180" s="13">
        <v>179</v>
      </c>
      <c r="B180" s="13" t="s">
        <v>8762</v>
      </c>
      <c r="C180" s="13" t="s">
        <v>498</v>
      </c>
      <c r="D180" s="13" t="s">
        <v>3998</v>
      </c>
      <c r="E180" s="13" t="s">
        <v>179</v>
      </c>
      <c r="G180" s="13" t="s">
        <v>4570</v>
      </c>
      <c r="H180" s="13" t="s">
        <v>5413</v>
      </c>
      <c r="I180" s="13" t="s">
        <v>1311</v>
      </c>
      <c r="J180" s="13">
        <v>56</v>
      </c>
      <c r="K180" s="13" t="s">
        <v>5407</v>
      </c>
      <c r="L180" s="13">
        <v>235</v>
      </c>
      <c r="M180" s="13">
        <v>70</v>
      </c>
      <c r="N180" s="13" t="s">
        <v>3708</v>
      </c>
      <c r="O180" s="13" t="s">
        <v>5452</v>
      </c>
      <c r="P180" s="13" t="s">
        <v>6391</v>
      </c>
      <c r="Q180" s="13" t="s">
        <v>6392</v>
      </c>
      <c r="R180" s="13" t="s">
        <v>6912</v>
      </c>
      <c r="S180" s="13">
        <v>5355</v>
      </c>
      <c r="T180" s="13">
        <v>0.6</v>
      </c>
      <c r="U180" s="13">
        <v>7.8</v>
      </c>
      <c r="V180" s="13" t="s">
        <v>8724</v>
      </c>
      <c r="W180" s="13" t="s">
        <v>7357</v>
      </c>
      <c r="X180" s="13" t="s">
        <v>8940</v>
      </c>
      <c r="Y180" s="13" t="s">
        <v>9577</v>
      </c>
      <c r="Z180" s="13" t="s">
        <v>9577</v>
      </c>
      <c r="AA180" s="13" t="s">
        <v>9577</v>
      </c>
      <c r="AB180" s="13" t="s">
        <v>9577</v>
      </c>
      <c r="AC180" s="13" t="s">
        <v>9577</v>
      </c>
      <c r="AD180" s="13" t="s">
        <v>9577</v>
      </c>
      <c r="AE180" s="13" t="s">
        <v>9577</v>
      </c>
      <c r="AF180" s="13" t="s">
        <v>9577</v>
      </c>
      <c r="AG180" s="13" t="s">
        <v>9577</v>
      </c>
      <c r="AH180" s="14" t="str">
        <f t="shared" si="4"/>
        <v>179,0,0,0,0,0,0,0,0,0</v>
      </c>
      <c r="AI180" s="13" t="s">
        <v>7004</v>
      </c>
      <c r="AJ180" s="13" t="s">
        <v>7587</v>
      </c>
      <c r="AO180" s="13">
        <v>0</v>
      </c>
      <c r="AP180" s="13">
        <v>25</v>
      </c>
      <c r="AQ180" s="13">
        <v>0</v>
      </c>
      <c r="AR180" s="14" t="s">
        <v>8475</v>
      </c>
      <c r="AU180" s="14"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
      <c r="A181" s="13">
        <v>180</v>
      </c>
      <c r="B181" s="13" t="s">
        <v>8762</v>
      </c>
      <c r="C181" s="13" t="s">
        <v>499</v>
      </c>
      <c r="D181" s="13" t="s">
        <v>3999</v>
      </c>
      <c r="E181" s="13" t="s">
        <v>179</v>
      </c>
      <c r="G181" s="13" t="s">
        <v>4571</v>
      </c>
      <c r="H181" s="13" t="s">
        <v>5413</v>
      </c>
      <c r="I181" s="13" t="s">
        <v>1311</v>
      </c>
      <c r="J181" s="13">
        <v>128</v>
      </c>
      <c r="K181" s="13" t="s">
        <v>5421</v>
      </c>
      <c r="L181" s="13">
        <v>120</v>
      </c>
      <c r="M181" s="13">
        <v>70</v>
      </c>
      <c r="N181" s="13" t="s">
        <v>3708</v>
      </c>
      <c r="O181" s="13" t="s">
        <v>5452</v>
      </c>
      <c r="P181" s="13" t="s">
        <v>5880</v>
      </c>
      <c r="R181" s="13" t="s">
        <v>6912</v>
      </c>
      <c r="S181" s="13">
        <v>5355</v>
      </c>
      <c r="T181" s="13">
        <v>0.8</v>
      </c>
      <c r="U181" s="13">
        <v>13.3</v>
      </c>
      <c r="V181" s="13" t="s">
        <v>8725</v>
      </c>
      <c r="W181" s="13" t="s">
        <v>7357</v>
      </c>
      <c r="X181" s="13" t="s">
        <v>8941</v>
      </c>
      <c r="Y181" s="13" t="s">
        <v>9577</v>
      </c>
      <c r="Z181" s="13" t="s">
        <v>9577</v>
      </c>
      <c r="AA181" s="13" t="s">
        <v>9577</v>
      </c>
      <c r="AB181" s="13" t="s">
        <v>9577</v>
      </c>
      <c r="AC181" s="13" t="s">
        <v>9577</v>
      </c>
      <c r="AD181" s="13" t="s">
        <v>9577</v>
      </c>
      <c r="AE181" s="13" t="s">
        <v>9577</v>
      </c>
      <c r="AF181" s="13" t="s">
        <v>9577</v>
      </c>
      <c r="AG181" s="13" t="s">
        <v>9577</v>
      </c>
      <c r="AH181" s="14" t="str">
        <f t="shared" si="4"/>
        <v>180,0,0,0,0,0,0,0,0,0</v>
      </c>
      <c r="AI181" s="13" t="s">
        <v>7004</v>
      </c>
      <c r="AJ181" s="13" t="s">
        <v>7588</v>
      </c>
      <c r="AO181" s="13">
        <v>0</v>
      </c>
      <c r="AP181" s="13">
        <v>25</v>
      </c>
      <c r="AQ181" s="13">
        <v>0</v>
      </c>
      <c r="AR181" s="14" t="s">
        <v>8476</v>
      </c>
      <c r="AU181" s="14"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
      <c r="A182" s="13">
        <v>181</v>
      </c>
      <c r="B182" s="13" t="s">
        <v>8762</v>
      </c>
      <c r="C182" s="13" t="s">
        <v>500</v>
      </c>
      <c r="D182" s="13" t="s">
        <v>4000</v>
      </c>
      <c r="E182" s="13" t="s">
        <v>179</v>
      </c>
      <c r="G182" s="13" t="s">
        <v>4572</v>
      </c>
      <c r="H182" s="13" t="s">
        <v>5413</v>
      </c>
      <c r="I182" s="13" t="s">
        <v>1311</v>
      </c>
      <c r="J182" s="13">
        <v>225</v>
      </c>
      <c r="K182" s="13" t="s">
        <v>5411</v>
      </c>
      <c r="L182" s="13">
        <v>45</v>
      </c>
      <c r="M182" s="13">
        <v>70</v>
      </c>
      <c r="N182" s="13" t="s">
        <v>3708</v>
      </c>
      <c r="O182" s="13" t="s">
        <v>5452</v>
      </c>
      <c r="P182" s="13" t="s">
        <v>5881</v>
      </c>
      <c r="R182" s="13" t="s">
        <v>6912</v>
      </c>
      <c r="S182" s="13">
        <v>5355</v>
      </c>
      <c r="T182" s="13">
        <v>1.4</v>
      </c>
      <c r="U182" s="13">
        <v>61.5</v>
      </c>
      <c r="V182" s="13" t="s">
        <v>8723</v>
      </c>
      <c r="W182" s="13" t="s">
        <v>7357</v>
      </c>
      <c r="X182" s="13" t="s">
        <v>8942</v>
      </c>
      <c r="Y182" s="13" t="s">
        <v>9577</v>
      </c>
      <c r="Z182" s="13" t="s">
        <v>9577</v>
      </c>
      <c r="AA182" s="13" t="s">
        <v>9577</v>
      </c>
      <c r="AB182" s="13" t="s">
        <v>9577</v>
      </c>
      <c r="AC182" s="13" t="s">
        <v>9577</v>
      </c>
      <c r="AD182" s="13" t="s">
        <v>9577</v>
      </c>
      <c r="AE182" s="13" t="s">
        <v>9577</v>
      </c>
      <c r="AF182" s="13" t="s">
        <v>9577</v>
      </c>
      <c r="AG182" s="13" t="s">
        <v>9577</v>
      </c>
      <c r="AH182" s="14" t="str">
        <f t="shared" si="4"/>
        <v>181,0,0,0,0,0,0,0,0,0</v>
      </c>
      <c r="AI182" s="13" t="s">
        <v>6999</v>
      </c>
      <c r="AJ182" s="13" t="s">
        <v>7589</v>
      </c>
      <c r="AO182" s="13">
        <v>0</v>
      </c>
      <c r="AP182" s="13">
        <v>25</v>
      </c>
      <c r="AQ182" s="13">
        <v>0</v>
      </c>
      <c r="AU182" s="14"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
      <c r="A183" s="13">
        <v>182</v>
      </c>
      <c r="C183" s="13" t="s">
        <v>502</v>
      </c>
      <c r="D183" s="13" t="s">
        <v>3686</v>
      </c>
      <c r="E183" s="13" t="s">
        <v>180</v>
      </c>
      <c r="G183" s="13" t="s">
        <v>4573</v>
      </c>
      <c r="H183" s="13" t="s">
        <v>5413</v>
      </c>
      <c r="I183" s="13" t="s">
        <v>1311</v>
      </c>
      <c r="J183" s="13">
        <v>216</v>
      </c>
      <c r="K183" s="13" t="s">
        <v>2012</v>
      </c>
      <c r="L183" s="13">
        <v>45</v>
      </c>
      <c r="M183" s="13">
        <v>70</v>
      </c>
      <c r="N183" s="13" t="s">
        <v>3790</v>
      </c>
      <c r="O183" s="13" t="s">
        <v>3798</v>
      </c>
      <c r="P183" s="13" t="s">
        <v>5882</v>
      </c>
      <c r="R183" s="13" t="s">
        <v>240</v>
      </c>
      <c r="S183" s="13">
        <v>5355</v>
      </c>
      <c r="T183" s="13">
        <v>0.4</v>
      </c>
      <c r="U183" s="13">
        <v>5.8</v>
      </c>
      <c r="V183" s="13" t="s">
        <v>2054</v>
      </c>
      <c r="W183" s="13" t="s">
        <v>7357</v>
      </c>
      <c r="X183" s="13" t="s">
        <v>8943</v>
      </c>
      <c r="Y183" s="13" t="s">
        <v>9577</v>
      </c>
      <c r="Z183" s="13" t="s">
        <v>9577</v>
      </c>
      <c r="AA183" s="13" t="s">
        <v>9577</v>
      </c>
      <c r="AB183" s="13" t="s">
        <v>9577</v>
      </c>
      <c r="AC183" s="13" t="s">
        <v>9577</v>
      </c>
      <c r="AD183" s="13" t="s">
        <v>9577</v>
      </c>
      <c r="AE183" s="13" t="s">
        <v>9577</v>
      </c>
      <c r="AF183" s="13" t="s">
        <v>9577</v>
      </c>
      <c r="AG183" s="13" t="s">
        <v>9577</v>
      </c>
      <c r="AH183" s="14" t="str">
        <f t="shared" si="4"/>
        <v>182,0,0,0,0,0,0,0,0,0</v>
      </c>
      <c r="AI183" s="13" t="s">
        <v>6919</v>
      </c>
      <c r="AJ183" s="13" t="s">
        <v>7590</v>
      </c>
      <c r="AO183" s="13">
        <v>0</v>
      </c>
      <c r="AP183" s="13">
        <v>25</v>
      </c>
      <c r="AQ183" s="13">
        <v>0</v>
      </c>
      <c r="AU183" s="14"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
      <c r="A184" s="13">
        <v>183</v>
      </c>
      <c r="C184" s="13" t="s">
        <v>503</v>
      </c>
      <c r="D184" s="13" t="s">
        <v>4001</v>
      </c>
      <c r="E184" s="13" t="s">
        <v>178</v>
      </c>
      <c r="F184" s="13" t="s">
        <v>191</v>
      </c>
      <c r="G184" s="13" t="s">
        <v>4574</v>
      </c>
      <c r="H184" s="13" t="s">
        <v>5413</v>
      </c>
      <c r="I184" s="13" t="s">
        <v>5419</v>
      </c>
      <c r="J184" s="13">
        <v>88</v>
      </c>
      <c r="K184" s="13" t="s">
        <v>2031</v>
      </c>
      <c r="L184" s="13">
        <v>190</v>
      </c>
      <c r="M184" s="13">
        <v>70</v>
      </c>
      <c r="N184" s="13" t="s">
        <v>5577</v>
      </c>
      <c r="O184" s="13" t="s">
        <v>3795</v>
      </c>
      <c r="P184" s="13" t="s">
        <v>6393</v>
      </c>
      <c r="Q184" s="13" t="s">
        <v>6394</v>
      </c>
      <c r="R184" s="13" t="s">
        <v>7005</v>
      </c>
      <c r="S184" s="13">
        <v>2805</v>
      </c>
      <c r="T184" s="13">
        <v>0.4</v>
      </c>
      <c r="U184" s="13">
        <v>8.5</v>
      </c>
      <c r="V184" s="13" t="s">
        <v>2056</v>
      </c>
      <c r="W184" s="13" t="s">
        <v>8728</v>
      </c>
      <c r="X184" s="13" t="s">
        <v>8944</v>
      </c>
      <c r="Y184" s="13" t="s">
        <v>9577</v>
      </c>
      <c r="Z184" s="13" t="s">
        <v>9577</v>
      </c>
      <c r="AA184" s="13" t="s">
        <v>9577</v>
      </c>
      <c r="AB184" s="13" t="s">
        <v>9577</v>
      </c>
      <c r="AC184" s="13" t="s">
        <v>9577</v>
      </c>
      <c r="AD184" s="13" t="s">
        <v>9577</v>
      </c>
      <c r="AE184" s="13" t="s">
        <v>9577</v>
      </c>
      <c r="AF184" s="13" t="s">
        <v>9577</v>
      </c>
      <c r="AG184" s="13" t="s">
        <v>9577</v>
      </c>
      <c r="AH184" s="14" t="str">
        <f t="shared" si="4"/>
        <v>183,0,0,0,0,0,0,0,0,0</v>
      </c>
      <c r="AI184" s="13" t="s">
        <v>7006</v>
      </c>
      <c r="AJ184" s="13" t="s">
        <v>7591</v>
      </c>
      <c r="AO184" s="13">
        <v>0</v>
      </c>
      <c r="AP184" s="13">
        <v>25</v>
      </c>
      <c r="AQ184" s="13">
        <v>0</v>
      </c>
      <c r="AR184" s="14" t="s">
        <v>8477</v>
      </c>
      <c r="AU184" s="14"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
      <c r="A185" s="13">
        <v>184</v>
      </c>
      <c r="C185" s="13" t="s">
        <v>504</v>
      </c>
      <c r="D185" s="13" t="s">
        <v>4002</v>
      </c>
      <c r="E185" s="13" t="s">
        <v>178</v>
      </c>
      <c r="F185" s="13" t="s">
        <v>191</v>
      </c>
      <c r="G185" s="13" t="s">
        <v>4575</v>
      </c>
      <c r="H185" s="13" t="s">
        <v>5413</v>
      </c>
      <c r="I185" s="13" t="s">
        <v>5419</v>
      </c>
      <c r="J185" s="13">
        <v>185</v>
      </c>
      <c r="K185" s="13" t="s">
        <v>2032</v>
      </c>
      <c r="L185" s="13">
        <v>75</v>
      </c>
      <c r="M185" s="13">
        <v>70</v>
      </c>
      <c r="N185" s="13" t="s">
        <v>5577</v>
      </c>
      <c r="O185" s="13" t="s">
        <v>3795</v>
      </c>
      <c r="P185" s="13" t="s">
        <v>5883</v>
      </c>
      <c r="R185" s="13" t="s">
        <v>7005</v>
      </c>
      <c r="S185" s="13">
        <v>2805</v>
      </c>
      <c r="T185" s="13">
        <v>0.8</v>
      </c>
      <c r="U185" s="13">
        <v>28.5</v>
      </c>
      <c r="V185" s="13" t="s">
        <v>2056</v>
      </c>
      <c r="W185" s="13" t="s">
        <v>8728</v>
      </c>
      <c r="X185" s="13" t="s">
        <v>8945</v>
      </c>
      <c r="Y185" s="13" t="s">
        <v>9577</v>
      </c>
      <c r="Z185" s="13" t="s">
        <v>9577</v>
      </c>
      <c r="AA185" s="13" t="s">
        <v>9577</v>
      </c>
      <c r="AB185" s="13" t="s">
        <v>9577</v>
      </c>
      <c r="AC185" s="13" t="s">
        <v>9577</v>
      </c>
      <c r="AD185" s="13" t="s">
        <v>9577</v>
      </c>
      <c r="AE185" s="13" t="s">
        <v>9577</v>
      </c>
      <c r="AF185" s="13" t="s">
        <v>9577</v>
      </c>
      <c r="AG185" s="13" t="s">
        <v>9577</v>
      </c>
      <c r="AH185" s="14" t="str">
        <f t="shared" si="4"/>
        <v>184,0,0,0,0,0,0,0,0,0</v>
      </c>
      <c r="AI185" s="13" t="s">
        <v>7007</v>
      </c>
      <c r="AJ185" s="13" t="s">
        <v>7592</v>
      </c>
      <c r="AO185" s="13">
        <v>0</v>
      </c>
      <c r="AP185" s="13">
        <v>25</v>
      </c>
      <c r="AQ185" s="13">
        <v>0</v>
      </c>
      <c r="AU185" s="14"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
      <c r="A186" s="13">
        <v>185</v>
      </c>
      <c r="C186" s="13" t="s">
        <v>505</v>
      </c>
      <c r="D186" s="13" t="s">
        <v>4003</v>
      </c>
      <c r="E186" s="13" t="s">
        <v>186</v>
      </c>
      <c r="G186" s="13" t="s">
        <v>4576</v>
      </c>
      <c r="H186" s="13" t="s">
        <v>5413</v>
      </c>
      <c r="I186" s="13" t="s">
        <v>5414</v>
      </c>
      <c r="J186" s="13">
        <v>144</v>
      </c>
      <c r="K186" s="13" t="s">
        <v>2043</v>
      </c>
      <c r="L186" s="13">
        <v>65</v>
      </c>
      <c r="M186" s="13">
        <v>70</v>
      </c>
      <c r="N186" s="13" t="s">
        <v>5578</v>
      </c>
      <c r="O186" s="13" t="s">
        <v>5559</v>
      </c>
      <c r="P186" s="13" t="s">
        <v>6395</v>
      </c>
      <c r="Q186" s="13" t="s">
        <v>6396</v>
      </c>
      <c r="R186" s="13" t="s">
        <v>2021</v>
      </c>
      <c r="S186" s="13">
        <v>5355</v>
      </c>
      <c r="T186" s="13">
        <v>1.2</v>
      </c>
      <c r="U186" s="13">
        <v>38</v>
      </c>
      <c r="V186" s="13" t="s">
        <v>2057</v>
      </c>
      <c r="W186" s="13" t="s">
        <v>7054</v>
      </c>
      <c r="X186" s="13" t="s">
        <v>8946</v>
      </c>
      <c r="Y186" s="13" t="s">
        <v>9577</v>
      </c>
      <c r="Z186" s="13" t="s">
        <v>9577</v>
      </c>
      <c r="AA186" s="13" t="s">
        <v>9577</v>
      </c>
      <c r="AB186" s="13" t="s">
        <v>9577</v>
      </c>
      <c r="AC186" s="13" t="s">
        <v>9577</v>
      </c>
      <c r="AD186" s="13" t="s">
        <v>9577</v>
      </c>
      <c r="AE186" s="13" t="s">
        <v>9577</v>
      </c>
      <c r="AF186" s="13" t="s">
        <v>9577</v>
      </c>
      <c r="AG186" s="13" t="s">
        <v>9577</v>
      </c>
      <c r="AH186" s="14" t="str">
        <f t="shared" si="4"/>
        <v>185,0,0,0,0,0,0,0,0,0</v>
      </c>
      <c r="AI186" s="13" t="s">
        <v>7008</v>
      </c>
      <c r="AJ186" s="13" t="s">
        <v>7593</v>
      </c>
      <c r="AO186" s="13">
        <v>0</v>
      </c>
      <c r="AP186" s="13">
        <v>25</v>
      </c>
      <c r="AQ186" s="13">
        <v>0</v>
      </c>
      <c r="AU186" s="14"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
      <c r="A187" s="13">
        <v>186</v>
      </c>
      <c r="C187" s="13" t="s">
        <v>506</v>
      </c>
      <c r="D187" s="13" t="s">
        <v>3695</v>
      </c>
      <c r="E187" s="13" t="s">
        <v>178</v>
      </c>
      <c r="G187" s="13" t="s">
        <v>4577</v>
      </c>
      <c r="H187" s="13" t="s">
        <v>5413</v>
      </c>
      <c r="I187" s="13" t="s">
        <v>1311</v>
      </c>
      <c r="J187" s="13">
        <v>225</v>
      </c>
      <c r="K187" s="13" t="s">
        <v>2012</v>
      </c>
      <c r="L187" s="13">
        <v>45</v>
      </c>
      <c r="M187" s="13">
        <v>70</v>
      </c>
      <c r="N187" s="13" t="s">
        <v>5524</v>
      </c>
      <c r="O187" s="13" t="s">
        <v>5455</v>
      </c>
      <c r="P187" s="13" t="s">
        <v>5884</v>
      </c>
      <c r="R187" s="13" t="s">
        <v>3679</v>
      </c>
      <c r="S187" s="13">
        <v>5355</v>
      </c>
      <c r="T187" s="13">
        <v>1.1000000000000001</v>
      </c>
      <c r="U187" s="13">
        <v>33.9</v>
      </c>
      <c r="V187" s="13" t="s">
        <v>2054</v>
      </c>
      <c r="W187" s="13" t="s">
        <v>8728</v>
      </c>
      <c r="X187" s="13" t="s">
        <v>8947</v>
      </c>
      <c r="Y187" s="13" t="s">
        <v>9577</v>
      </c>
      <c r="Z187" s="13" t="s">
        <v>9577</v>
      </c>
      <c r="AA187" s="13" t="s">
        <v>9577</v>
      </c>
      <c r="AB187" s="13" t="s">
        <v>9577</v>
      </c>
      <c r="AC187" s="13" t="s">
        <v>9577</v>
      </c>
      <c r="AD187" s="13" t="s">
        <v>9577</v>
      </c>
      <c r="AE187" s="13" t="s">
        <v>9577</v>
      </c>
      <c r="AF187" s="13" t="s">
        <v>9577</v>
      </c>
      <c r="AG187" s="13" t="s">
        <v>9577</v>
      </c>
      <c r="AH187" s="14" t="str">
        <f t="shared" si="4"/>
        <v>186,0,0,0,0,0,0,0,0,0</v>
      </c>
      <c r="AI187" s="13" t="s">
        <v>7009</v>
      </c>
      <c r="AJ187" s="13" t="s">
        <v>8116</v>
      </c>
      <c r="AM187" s="13" t="s">
        <v>3696</v>
      </c>
      <c r="AO187" s="13">
        <v>0</v>
      </c>
      <c r="AP187" s="13">
        <v>25</v>
      </c>
      <c r="AQ187" s="13">
        <v>5</v>
      </c>
      <c r="AU187" s="14"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
      <c r="A188" s="13">
        <v>187</v>
      </c>
      <c r="C188" s="13" t="s">
        <v>507</v>
      </c>
      <c r="D188" s="13" t="s">
        <v>4004</v>
      </c>
      <c r="E188" s="13" t="s">
        <v>180</v>
      </c>
      <c r="F188" s="13" t="s">
        <v>184</v>
      </c>
      <c r="G188" s="13" t="s">
        <v>4578</v>
      </c>
      <c r="H188" s="13" t="s">
        <v>5413</v>
      </c>
      <c r="I188" s="13" t="s">
        <v>1311</v>
      </c>
      <c r="J188" s="13">
        <v>50</v>
      </c>
      <c r="K188" s="13" t="s">
        <v>1313</v>
      </c>
      <c r="L188" s="13">
        <v>255</v>
      </c>
      <c r="M188" s="13">
        <v>70</v>
      </c>
      <c r="N188" s="13" t="s">
        <v>5548</v>
      </c>
      <c r="O188" s="13" t="s">
        <v>3791</v>
      </c>
      <c r="P188" s="13" t="s">
        <v>6397</v>
      </c>
      <c r="Q188" s="13" t="s">
        <v>6398</v>
      </c>
      <c r="R188" s="13" t="s">
        <v>7010</v>
      </c>
      <c r="S188" s="13">
        <v>5355</v>
      </c>
      <c r="T188" s="13">
        <v>0.4</v>
      </c>
      <c r="U188" s="13">
        <v>0.5</v>
      </c>
      <c r="V188" s="13" t="s">
        <v>8725</v>
      </c>
      <c r="W188" s="13" t="s">
        <v>7357</v>
      </c>
      <c r="X188" s="13" t="s">
        <v>8948</v>
      </c>
      <c r="Y188" s="13" t="s">
        <v>9577</v>
      </c>
      <c r="Z188" s="13" t="s">
        <v>9577</v>
      </c>
      <c r="AA188" s="13" t="s">
        <v>9577</v>
      </c>
      <c r="AB188" s="13" t="s">
        <v>9577</v>
      </c>
      <c r="AC188" s="13" t="s">
        <v>9577</v>
      </c>
      <c r="AD188" s="13" t="s">
        <v>9577</v>
      </c>
      <c r="AE188" s="13" t="s">
        <v>9577</v>
      </c>
      <c r="AF188" s="13" t="s">
        <v>9577</v>
      </c>
      <c r="AG188" s="13" t="s">
        <v>9577</v>
      </c>
      <c r="AH188" s="14" t="str">
        <f t="shared" si="4"/>
        <v>187,0,0,0,0,0,0,0,0,0</v>
      </c>
      <c r="AI188" s="13" t="s">
        <v>7011</v>
      </c>
      <c r="AJ188" s="13" t="s">
        <v>7594</v>
      </c>
      <c r="AO188" s="13">
        <v>0</v>
      </c>
      <c r="AP188" s="13">
        <v>25</v>
      </c>
      <c r="AQ188" s="13">
        <v>15</v>
      </c>
      <c r="AR188" s="14" t="s">
        <v>8478</v>
      </c>
      <c r="AU188" s="14"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
      <c r="A189" s="13">
        <v>188</v>
      </c>
      <c r="C189" s="13" t="s">
        <v>508</v>
      </c>
      <c r="D189" s="13" t="s">
        <v>4005</v>
      </c>
      <c r="E189" s="13" t="s">
        <v>180</v>
      </c>
      <c r="F189" s="13" t="s">
        <v>184</v>
      </c>
      <c r="G189" s="13" t="s">
        <v>4579</v>
      </c>
      <c r="H189" s="13" t="s">
        <v>5413</v>
      </c>
      <c r="I189" s="13" t="s">
        <v>1311</v>
      </c>
      <c r="J189" s="13">
        <v>119</v>
      </c>
      <c r="K189" s="13" t="s">
        <v>2046</v>
      </c>
      <c r="L189" s="13">
        <v>120</v>
      </c>
      <c r="M189" s="13">
        <v>70</v>
      </c>
      <c r="N189" s="13" t="s">
        <v>5548</v>
      </c>
      <c r="O189" s="13" t="s">
        <v>3791</v>
      </c>
      <c r="P189" s="13" t="s">
        <v>5885</v>
      </c>
      <c r="R189" s="13" t="s">
        <v>7010</v>
      </c>
      <c r="S189" s="13">
        <v>5355</v>
      </c>
      <c r="T189" s="13">
        <v>0.6</v>
      </c>
      <c r="U189" s="13">
        <v>1</v>
      </c>
      <c r="V189" s="13" t="s">
        <v>2054</v>
      </c>
      <c r="W189" s="13" t="s">
        <v>7357</v>
      </c>
      <c r="X189" s="13" t="s">
        <v>8949</v>
      </c>
      <c r="Y189" s="13" t="s">
        <v>9577</v>
      </c>
      <c r="Z189" s="13" t="s">
        <v>9577</v>
      </c>
      <c r="AA189" s="13" t="s">
        <v>9577</v>
      </c>
      <c r="AB189" s="13" t="s">
        <v>9577</v>
      </c>
      <c r="AC189" s="13" t="s">
        <v>9577</v>
      </c>
      <c r="AD189" s="13" t="s">
        <v>9577</v>
      </c>
      <c r="AE189" s="13" t="s">
        <v>9577</v>
      </c>
      <c r="AF189" s="13" t="s">
        <v>9577</v>
      </c>
      <c r="AG189" s="13" t="s">
        <v>9577</v>
      </c>
      <c r="AH189" s="14" t="str">
        <f t="shared" si="4"/>
        <v>188,0,0,0,0,0,0,0,0,0</v>
      </c>
      <c r="AI189" s="13" t="s">
        <v>7011</v>
      </c>
      <c r="AJ189" s="13" t="s">
        <v>7595</v>
      </c>
      <c r="AO189" s="13">
        <v>0</v>
      </c>
      <c r="AP189" s="13">
        <v>25</v>
      </c>
      <c r="AQ189" s="13">
        <v>15</v>
      </c>
      <c r="AR189" s="14" t="s">
        <v>8479</v>
      </c>
      <c r="AU189" s="14"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
      <c r="A190" s="13">
        <v>189</v>
      </c>
      <c r="C190" s="13" t="s">
        <v>509</v>
      </c>
      <c r="D190" s="13" t="s">
        <v>4006</v>
      </c>
      <c r="E190" s="13" t="s">
        <v>180</v>
      </c>
      <c r="F190" s="13" t="s">
        <v>184</v>
      </c>
      <c r="G190" s="13" t="s">
        <v>4580</v>
      </c>
      <c r="H190" s="13" t="s">
        <v>5413</v>
      </c>
      <c r="I190" s="13" t="s">
        <v>1311</v>
      </c>
      <c r="J190" s="13">
        <v>203</v>
      </c>
      <c r="K190" s="13" t="s">
        <v>2047</v>
      </c>
      <c r="L190" s="13">
        <v>45</v>
      </c>
      <c r="M190" s="13">
        <v>70</v>
      </c>
      <c r="N190" s="13" t="s">
        <v>5548</v>
      </c>
      <c r="O190" s="13" t="s">
        <v>3791</v>
      </c>
      <c r="P190" s="13" t="s">
        <v>5886</v>
      </c>
      <c r="R190" s="13" t="s">
        <v>7010</v>
      </c>
      <c r="S190" s="13">
        <v>5355</v>
      </c>
      <c r="T190" s="13">
        <v>0.8</v>
      </c>
      <c r="U190" s="13">
        <v>3</v>
      </c>
      <c r="V190" s="13" t="s">
        <v>2056</v>
      </c>
      <c r="W190" s="13" t="s">
        <v>7357</v>
      </c>
      <c r="X190" s="13" t="s">
        <v>8950</v>
      </c>
      <c r="Y190" s="13" t="s">
        <v>9577</v>
      </c>
      <c r="Z190" s="13" t="s">
        <v>9577</v>
      </c>
      <c r="AA190" s="13" t="s">
        <v>9577</v>
      </c>
      <c r="AB190" s="13" t="s">
        <v>9577</v>
      </c>
      <c r="AC190" s="13" t="s">
        <v>9577</v>
      </c>
      <c r="AD190" s="13" t="s">
        <v>9577</v>
      </c>
      <c r="AE190" s="13" t="s">
        <v>9577</v>
      </c>
      <c r="AF190" s="13" t="s">
        <v>9577</v>
      </c>
      <c r="AG190" s="13" t="s">
        <v>9577</v>
      </c>
      <c r="AH190" s="14" t="str">
        <f t="shared" si="4"/>
        <v>189,0,0,0,0,0,0,0,0,0</v>
      </c>
      <c r="AI190" s="13" t="s">
        <v>7011</v>
      </c>
      <c r="AJ190" s="13" t="s">
        <v>7596</v>
      </c>
      <c r="AO190" s="13">
        <v>0</v>
      </c>
      <c r="AP190" s="13">
        <v>25</v>
      </c>
      <c r="AQ190" s="13">
        <v>15</v>
      </c>
      <c r="AU190" s="14"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
      <c r="A191" s="13">
        <v>190</v>
      </c>
      <c r="C191" s="13" t="s">
        <v>510</v>
      </c>
      <c r="D191" s="13" t="s">
        <v>4007</v>
      </c>
      <c r="E191" s="13" t="s">
        <v>176</v>
      </c>
      <c r="G191" s="13" t="s">
        <v>4581</v>
      </c>
      <c r="H191" s="13" t="s">
        <v>5413</v>
      </c>
      <c r="I191" s="13" t="s">
        <v>5419</v>
      </c>
      <c r="J191" s="13">
        <v>72</v>
      </c>
      <c r="K191" s="13" t="s">
        <v>2045</v>
      </c>
      <c r="L191" s="13">
        <v>45</v>
      </c>
      <c r="M191" s="13">
        <v>70</v>
      </c>
      <c r="N191" s="13" t="s">
        <v>5579</v>
      </c>
      <c r="O191" s="13" t="s">
        <v>3705</v>
      </c>
      <c r="P191" s="13" t="s">
        <v>6399</v>
      </c>
      <c r="Q191" s="13" t="s">
        <v>6400</v>
      </c>
      <c r="R191" s="13" t="s">
        <v>2023</v>
      </c>
      <c r="S191" s="13">
        <v>5355</v>
      </c>
      <c r="T191" s="13">
        <v>0.8</v>
      </c>
      <c r="U191" s="13">
        <v>11.5</v>
      </c>
      <c r="V191" s="13" t="s">
        <v>8726</v>
      </c>
      <c r="W191" s="13" t="s">
        <v>7054</v>
      </c>
      <c r="X191" s="13" t="s">
        <v>8951</v>
      </c>
      <c r="Y191" s="13" t="s">
        <v>9577</v>
      </c>
      <c r="Z191" s="13" t="s">
        <v>9577</v>
      </c>
      <c r="AA191" s="13" t="s">
        <v>9577</v>
      </c>
      <c r="AB191" s="13" t="s">
        <v>9577</v>
      </c>
      <c r="AC191" s="13" t="s">
        <v>9577</v>
      </c>
      <c r="AD191" s="13" t="s">
        <v>9577</v>
      </c>
      <c r="AE191" s="13" t="s">
        <v>9577</v>
      </c>
      <c r="AF191" s="13" t="s">
        <v>9577</v>
      </c>
      <c r="AG191" s="13" t="s">
        <v>9577</v>
      </c>
      <c r="AH191" s="14" t="str">
        <f t="shared" si="4"/>
        <v>190,0,0,0,0,0,0,0,0,0</v>
      </c>
      <c r="AI191" s="13" t="s">
        <v>7012</v>
      </c>
      <c r="AJ191" s="13" t="s">
        <v>7597</v>
      </c>
      <c r="AO191" s="13">
        <v>0</v>
      </c>
      <c r="AP191" s="13">
        <v>25</v>
      </c>
      <c r="AQ191" s="13">
        <v>0</v>
      </c>
      <c r="AR191" s="14" t="s">
        <v>8480</v>
      </c>
      <c r="AU191" s="14"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
      <c r="A192" s="13">
        <v>191</v>
      </c>
      <c r="C192" s="13" t="s">
        <v>511</v>
      </c>
      <c r="D192" s="13" t="s">
        <v>4008</v>
      </c>
      <c r="E192" s="13" t="s">
        <v>180</v>
      </c>
      <c r="G192" s="13" t="s">
        <v>4582</v>
      </c>
      <c r="H192" s="13" t="s">
        <v>5413</v>
      </c>
      <c r="I192" s="13" t="s">
        <v>1311</v>
      </c>
      <c r="J192" s="13">
        <v>36</v>
      </c>
      <c r="K192" s="13" t="s">
        <v>5407</v>
      </c>
      <c r="L192" s="13">
        <v>235</v>
      </c>
      <c r="M192" s="13">
        <v>70</v>
      </c>
      <c r="N192" s="13" t="s">
        <v>5580</v>
      </c>
      <c r="O192" s="13" t="s">
        <v>3703</v>
      </c>
      <c r="P192" s="13" t="s">
        <v>6401</v>
      </c>
      <c r="Q192" s="13" t="s">
        <v>6402</v>
      </c>
      <c r="R192" s="13" t="s">
        <v>240</v>
      </c>
      <c r="S192" s="13">
        <v>5355</v>
      </c>
      <c r="T192" s="13">
        <v>0.3</v>
      </c>
      <c r="U192" s="13">
        <v>1.8</v>
      </c>
      <c r="V192" s="13" t="s">
        <v>8723</v>
      </c>
      <c r="W192" s="13" t="s">
        <v>7357</v>
      </c>
      <c r="X192" s="13" t="s">
        <v>8952</v>
      </c>
      <c r="Y192" s="13" t="s">
        <v>9577</v>
      </c>
      <c r="Z192" s="13" t="s">
        <v>9577</v>
      </c>
      <c r="AA192" s="13" t="s">
        <v>9577</v>
      </c>
      <c r="AB192" s="13" t="s">
        <v>9577</v>
      </c>
      <c r="AC192" s="13" t="s">
        <v>9577</v>
      </c>
      <c r="AD192" s="13" t="s">
        <v>9577</v>
      </c>
      <c r="AE192" s="13" t="s">
        <v>9577</v>
      </c>
      <c r="AF192" s="13" t="s">
        <v>9577</v>
      </c>
      <c r="AG192" s="13" t="s">
        <v>9577</v>
      </c>
      <c r="AH192" s="14" t="str">
        <f t="shared" si="4"/>
        <v>191,0,0,0,0,0,0,0,0,0</v>
      </c>
      <c r="AI192" s="13" t="s">
        <v>6891</v>
      </c>
      <c r="AJ192" s="13" t="s">
        <v>8117</v>
      </c>
      <c r="AM192" s="13" t="s">
        <v>8118</v>
      </c>
      <c r="AO192" s="13">
        <v>0</v>
      </c>
      <c r="AP192" s="13">
        <v>25</v>
      </c>
      <c r="AQ192" s="13">
        <v>8</v>
      </c>
      <c r="AR192" s="14" t="s">
        <v>8481</v>
      </c>
      <c r="AU192" s="14"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
      <c r="A193" s="13">
        <v>192</v>
      </c>
      <c r="C193" s="13" t="s">
        <v>512</v>
      </c>
      <c r="D193" s="13" t="s">
        <v>4009</v>
      </c>
      <c r="E193" s="13" t="s">
        <v>180</v>
      </c>
      <c r="G193" s="13" t="s">
        <v>4583</v>
      </c>
      <c r="H193" s="13" t="s">
        <v>5413</v>
      </c>
      <c r="I193" s="13" t="s">
        <v>1311</v>
      </c>
      <c r="J193" s="13">
        <v>149</v>
      </c>
      <c r="K193" s="13" t="s">
        <v>5421</v>
      </c>
      <c r="L193" s="13">
        <v>120</v>
      </c>
      <c r="M193" s="13">
        <v>70</v>
      </c>
      <c r="N193" s="13" t="s">
        <v>5580</v>
      </c>
      <c r="O193" s="13" t="s">
        <v>3703</v>
      </c>
      <c r="P193" s="13" t="s">
        <v>5887</v>
      </c>
      <c r="R193" s="13" t="s">
        <v>240</v>
      </c>
      <c r="S193" s="13">
        <v>5355</v>
      </c>
      <c r="T193" s="13">
        <v>0.8</v>
      </c>
      <c r="U193" s="13">
        <v>8.5</v>
      </c>
      <c r="V193" s="13" t="s">
        <v>8723</v>
      </c>
      <c r="W193" s="13" t="s">
        <v>7357</v>
      </c>
      <c r="X193" s="13" t="s">
        <v>8953</v>
      </c>
      <c r="Y193" s="13" t="s">
        <v>9577</v>
      </c>
      <c r="Z193" s="13" t="s">
        <v>9577</v>
      </c>
      <c r="AA193" s="13" t="s">
        <v>9577</v>
      </c>
      <c r="AB193" s="13" t="s">
        <v>9577</v>
      </c>
      <c r="AC193" s="13" t="s">
        <v>9577</v>
      </c>
      <c r="AD193" s="13" t="s">
        <v>9577</v>
      </c>
      <c r="AE193" s="13" t="s">
        <v>9577</v>
      </c>
      <c r="AF193" s="13" t="s">
        <v>9577</v>
      </c>
      <c r="AG193" s="13" t="s">
        <v>9577</v>
      </c>
      <c r="AH193" s="14" t="str">
        <f t="shared" si="4"/>
        <v>192,0,0,0,0,0,0,0,0,0</v>
      </c>
      <c r="AI193" s="13" t="s">
        <v>7013</v>
      </c>
      <c r="AJ193" s="13" t="s">
        <v>7598</v>
      </c>
      <c r="AO193" s="13">
        <v>0</v>
      </c>
      <c r="AP193" s="13">
        <v>25</v>
      </c>
      <c r="AQ193" s="13">
        <v>0</v>
      </c>
      <c r="AU193" s="14"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
      <c r="A194" s="13">
        <v>193</v>
      </c>
      <c r="C194" s="13" t="s">
        <v>513</v>
      </c>
      <c r="D194" s="13" t="s">
        <v>4010</v>
      </c>
      <c r="E194" s="13" t="s">
        <v>169</v>
      </c>
      <c r="F194" s="13" t="s">
        <v>184</v>
      </c>
      <c r="G194" s="13" t="s">
        <v>4584</v>
      </c>
      <c r="H194" s="13" t="s">
        <v>5413</v>
      </c>
      <c r="I194" s="13" t="s">
        <v>5414</v>
      </c>
      <c r="J194" s="13">
        <v>78</v>
      </c>
      <c r="K194" s="13" t="s">
        <v>2045</v>
      </c>
      <c r="L194" s="13">
        <v>75</v>
      </c>
      <c r="M194" s="13">
        <v>70</v>
      </c>
      <c r="N194" s="13" t="s">
        <v>5581</v>
      </c>
      <c r="O194" s="13" t="s">
        <v>3754</v>
      </c>
      <c r="P194" s="13" t="s">
        <v>6403</v>
      </c>
      <c r="Q194" s="13" t="s">
        <v>6404</v>
      </c>
      <c r="R194" s="13" t="s">
        <v>1371</v>
      </c>
      <c r="S194" s="13">
        <v>5355</v>
      </c>
      <c r="T194" s="13">
        <v>1.2</v>
      </c>
      <c r="U194" s="13">
        <v>38</v>
      </c>
      <c r="V194" s="13" t="s">
        <v>2055</v>
      </c>
      <c r="W194" s="13" t="s">
        <v>7054</v>
      </c>
      <c r="X194" s="13" t="s">
        <v>8954</v>
      </c>
      <c r="Y194" s="13" t="s">
        <v>9577</v>
      </c>
      <c r="Z194" s="13" t="s">
        <v>9577</v>
      </c>
      <c r="AA194" s="13" t="s">
        <v>9577</v>
      </c>
      <c r="AB194" s="13" t="s">
        <v>9577</v>
      </c>
      <c r="AC194" s="13" t="s">
        <v>9577</v>
      </c>
      <c r="AD194" s="13" t="s">
        <v>9577</v>
      </c>
      <c r="AE194" s="13" t="s">
        <v>9577</v>
      </c>
      <c r="AF194" s="13" t="s">
        <v>9577</v>
      </c>
      <c r="AG194" s="13" t="s">
        <v>9577</v>
      </c>
      <c r="AH194" s="14" t="str">
        <f t="shared" si="4"/>
        <v>193,0,0,0,0,0,0,0,0,0</v>
      </c>
      <c r="AI194" s="13" t="s">
        <v>7014</v>
      </c>
      <c r="AJ194" s="13" t="s">
        <v>8119</v>
      </c>
      <c r="AM194" s="13" t="s">
        <v>8120</v>
      </c>
      <c r="AO194" s="13">
        <v>0</v>
      </c>
      <c r="AP194" s="13">
        <v>25</v>
      </c>
      <c r="AQ194" s="13">
        <v>15</v>
      </c>
      <c r="AR194" s="14" t="s">
        <v>8482</v>
      </c>
      <c r="AU194" s="14"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
      <c r="A195" s="13">
        <v>194</v>
      </c>
      <c r="C195" s="13" t="s">
        <v>514</v>
      </c>
      <c r="D195" s="13" t="s">
        <v>4011</v>
      </c>
      <c r="E195" s="13" t="s">
        <v>178</v>
      </c>
      <c r="F195" s="13" t="s">
        <v>183</v>
      </c>
      <c r="G195" s="13" t="s">
        <v>4585</v>
      </c>
      <c r="H195" s="13" t="s">
        <v>5413</v>
      </c>
      <c r="I195" s="13" t="s">
        <v>5414</v>
      </c>
      <c r="J195" s="13">
        <v>42</v>
      </c>
      <c r="K195" s="13" t="s">
        <v>2030</v>
      </c>
      <c r="L195" s="13">
        <v>255</v>
      </c>
      <c r="M195" s="13">
        <v>70</v>
      </c>
      <c r="N195" s="13" t="s">
        <v>5582</v>
      </c>
      <c r="O195" s="13" t="s">
        <v>3775</v>
      </c>
      <c r="P195" s="13" t="s">
        <v>6405</v>
      </c>
      <c r="Q195" s="13" t="s">
        <v>6406</v>
      </c>
      <c r="R195" s="13" t="s">
        <v>6927</v>
      </c>
      <c r="S195" s="13">
        <v>5355</v>
      </c>
      <c r="T195" s="13">
        <v>0.4</v>
      </c>
      <c r="U195" s="13">
        <v>8.5</v>
      </c>
      <c r="V195" s="13" t="s">
        <v>2056</v>
      </c>
      <c r="W195" s="13" t="s">
        <v>8728</v>
      </c>
      <c r="X195" s="13" t="s">
        <v>8955</v>
      </c>
      <c r="Y195" s="13" t="s">
        <v>9577</v>
      </c>
      <c r="Z195" s="13" t="s">
        <v>9577</v>
      </c>
      <c r="AA195" s="13" t="s">
        <v>9577</v>
      </c>
      <c r="AB195" s="13" t="s">
        <v>9577</v>
      </c>
      <c r="AC195" s="13" t="s">
        <v>9577</v>
      </c>
      <c r="AD195" s="13" t="s">
        <v>9577</v>
      </c>
      <c r="AE195" s="13" t="s">
        <v>9577</v>
      </c>
      <c r="AF195" s="13" t="s">
        <v>9577</v>
      </c>
      <c r="AG195" s="13" t="s">
        <v>9577</v>
      </c>
      <c r="AH195" s="14" t="str">
        <f t="shared" ref="AH195:AH258" si="6">+X195&amp;","&amp;Y195&amp;","&amp;Z195&amp;","&amp;AA195&amp;","&amp;AB195&amp;","&amp;AC195&amp;","&amp;AD195&amp;","&amp;AE195&amp;","&amp;AF195&amp;","&amp;AG195</f>
        <v>194,0,0,0,0,0,0,0,0,0</v>
      </c>
      <c r="AI195" s="13" t="s">
        <v>7015</v>
      </c>
      <c r="AJ195" s="13" t="s">
        <v>7599</v>
      </c>
      <c r="AO195" s="13">
        <v>0</v>
      </c>
      <c r="AP195" s="13">
        <v>25</v>
      </c>
      <c r="AQ195" s="13">
        <v>0</v>
      </c>
      <c r="AR195" s="14" t="s">
        <v>8483</v>
      </c>
      <c r="AU195" s="14"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
      <c r="A196" s="13">
        <v>195</v>
      </c>
      <c r="C196" s="13" t="s">
        <v>515</v>
      </c>
      <c r="D196" s="13" t="s">
        <v>4012</v>
      </c>
      <c r="E196" s="13" t="s">
        <v>178</v>
      </c>
      <c r="F196" s="13" t="s">
        <v>183</v>
      </c>
      <c r="G196" s="13" t="s">
        <v>4586</v>
      </c>
      <c r="H196" s="13" t="s">
        <v>5413</v>
      </c>
      <c r="I196" s="13" t="s">
        <v>5414</v>
      </c>
      <c r="J196" s="13">
        <v>151</v>
      </c>
      <c r="K196" s="13" t="s">
        <v>2031</v>
      </c>
      <c r="L196" s="13">
        <v>90</v>
      </c>
      <c r="M196" s="13">
        <v>70</v>
      </c>
      <c r="N196" s="13" t="s">
        <v>5582</v>
      </c>
      <c r="O196" s="13" t="s">
        <v>3775</v>
      </c>
      <c r="P196" s="13" t="s">
        <v>5888</v>
      </c>
      <c r="R196" s="13" t="s">
        <v>6927</v>
      </c>
      <c r="S196" s="13">
        <v>5355</v>
      </c>
      <c r="T196" s="13">
        <v>1.4</v>
      </c>
      <c r="U196" s="13">
        <v>75</v>
      </c>
      <c r="V196" s="13" t="s">
        <v>2056</v>
      </c>
      <c r="W196" s="13" t="s">
        <v>8728</v>
      </c>
      <c r="X196" s="13" t="s">
        <v>8956</v>
      </c>
      <c r="Y196" s="13" t="s">
        <v>9577</v>
      </c>
      <c r="Z196" s="13" t="s">
        <v>9577</v>
      </c>
      <c r="AA196" s="13" t="s">
        <v>9577</v>
      </c>
      <c r="AB196" s="13" t="s">
        <v>9577</v>
      </c>
      <c r="AC196" s="13" t="s">
        <v>9577</v>
      </c>
      <c r="AD196" s="13" t="s">
        <v>9577</v>
      </c>
      <c r="AE196" s="13" t="s">
        <v>9577</v>
      </c>
      <c r="AF196" s="13" t="s">
        <v>9577</v>
      </c>
      <c r="AG196" s="13" t="s">
        <v>9577</v>
      </c>
      <c r="AH196" s="14" t="str">
        <f t="shared" si="6"/>
        <v>195,0,0,0,0,0,0,0,0,0</v>
      </c>
      <c r="AI196" s="13" t="s">
        <v>7015</v>
      </c>
      <c r="AJ196" s="13" t="s">
        <v>7600</v>
      </c>
      <c r="AO196" s="13">
        <v>0</v>
      </c>
      <c r="AP196" s="13">
        <v>25</v>
      </c>
      <c r="AQ196" s="13">
        <v>0</v>
      </c>
      <c r="AU196" s="14"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
      <c r="A197" s="13">
        <v>196</v>
      </c>
      <c r="C197" s="13" t="s">
        <v>516</v>
      </c>
      <c r="D197" s="13" t="s">
        <v>3730</v>
      </c>
      <c r="E197" s="13" t="s">
        <v>185</v>
      </c>
      <c r="G197" s="13" t="s">
        <v>4587</v>
      </c>
      <c r="H197" s="13" t="s">
        <v>1310</v>
      </c>
      <c r="I197" s="13" t="s">
        <v>5414</v>
      </c>
      <c r="J197" s="13">
        <v>184</v>
      </c>
      <c r="K197" s="13" t="s">
        <v>5421</v>
      </c>
      <c r="L197" s="13">
        <v>45</v>
      </c>
      <c r="M197" s="13">
        <v>70</v>
      </c>
      <c r="N197" s="13" t="s">
        <v>3784</v>
      </c>
      <c r="O197" s="13" t="s">
        <v>5489</v>
      </c>
      <c r="P197" s="13" t="s">
        <v>5889</v>
      </c>
      <c r="R197" s="13" t="s">
        <v>2023</v>
      </c>
      <c r="S197" s="13">
        <v>9180</v>
      </c>
      <c r="T197" s="13">
        <v>0.9</v>
      </c>
      <c r="U197" s="13">
        <v>26.5</v>
      </c>
      <c r="V197" s="13" t="s">
        <v>8726</v>
      </c>
      <c r="W197" s="13" t="s">
        <v>8730</v>
      </c>
      <c r="X197" s="13" t="s">
        <v>8957</v>
      </c>
      <c r="Y197" s="13" t="s">
        <v>9577</v>
      </c>
      <c r="Z197" s="13" t="s">
        <v>9577</v>
      </c>
      <c r="AA197" s="13" t="s">
        <v>9577</v>
      </c>
      <c r="AB197" s="13" t="s">
        <v>9577</v>
      </c>
      <c r="AC197" s="13" t="s">
        <v>9577</v>
      </c>
      <c r="AD197" s="13" t="s">
        <v>9577</v>
      </c>
      <c r="AE197" s="13" t="s">
        <v>9577</v>
      </c>
      <c r="AF197" s="13" t="s">
        <v>9577</v>
      </c>
      <c r="AG197" s="13" t="s">
        <v>9577</v>
      </c>
      <c r="AH197" s="14" t="str">
        <f t="shared" si="6"/>
        <v>196,0,0,0,0,0,0,0,0,0</v>
      </c>
      <c r="AI197" s="13" t="s">
        <v>7013</v>
      </c>
      <c r="AJ197" s="13" t="s">
        <v>7601</v>
      </c>
      <c r="AO197" s="13">
        <v>0</v>
      </c>
      <c r="AP197" s="13">
        <v>25</v>
      </c>
      <c r="AQ197" s="13">
        <v>0</v>
      </c>
      <c r="AU197" s="14"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
      <c r="A198" s="13">
        <v>197</v>
      </c>
      <c r="C198" s="13" t="s">
        <v>517</v>
      </c>
      <c r="D198" s="13" t="s">
        <v>3731</v>
      </c>
      <c r="E198" s="13" t="s">
        <v>189</v>
      </c>
      <c r="G198" s="13" t="s">
        <v>4588</v>
      </c>
      <c r="H198" s="13" t="s">
        <v>1310</v>
      </c>
      <c r="I198" s="13" t="s">
        <v>5414</v>
      </c>
      <c r="J198" s="13">
        <v>184</v>
      </c>
      <c r="K198" s="13" t="s">
        <v>1314</v>
      </c>
      <c r="L198" s="13">
        <v>45</v>
      </c>
      <c r="M198" s="13">
        <v>35</v>
      </c>
      <c r="N198" s="13" t="s">
        <v>3784</v>
      </c>
      <c r="O198" s="13" t="s">
        <v>3697</v>
      </c>
      <c r="P198" s="13" t="s">
        <v>5890</v>
      </c>
      <c r="R198" s="13" t="s">
        <v>2023</v>
      </c>
      <c r="S198" s="13">
        <v>9180</v>
      </c>
      <c r="T198" s="13">
        <v>1</v>
      </c>
      <c r="U198" s="13">
        <v>27</v>
      </c>
      <c r="V198" s="13" t="s">
        <v>8727</v>
      </c>
      <c r="W198" s="13" t="s">
        <v>8730</v>
      </c>
      <c r="X198" s="13" t="s">
        <v>8958</v>
      </c>
      <c r="Y198" s="13" t="s">
        <v>9577</v>
      </c>
      <c r="Z198" s="13" t="s">
        <v>9577</v>
      </c>
      <c r="AA198" s="13" t="s">
        <v>9577</v>
      </c>
      <c r="AB198" s="13" t="s">
        <v>9577</v>
      </c>
      <c r="AC198" s="13" t="s">
        <v>9577</v>
      </c>
      <c r="AD198" s="13" t="s">
        <v>9577</v>
      </c>
      <c r="AE198" s="13" t="s">
        <v>9577</v>
      </c>
      <c r="AF198" s="13" t="s">
        <v>9577</v>
      </c>
      <c r="AG198" s="13" t="s">
        <v>9577</v>
      </c>
      <c r="AH198" s="14" t="str">
        <f t="shared" si="6"/>
        <v>197,0,0,0,0,0,0,0,0,0</v>
      </c>
      <c r="AI198" s="13" t="s">
        <v>2980</v>
      </c>
      <c r="AJ198" s="13" t="s">
        <v>7602</v>
      </c>
      <c r="AO198" s="13">
        <v>0</v>
      </c>
      <c r="AP198" s="13">
        <v>25</v>
      </c>
      <c r="AQ198" s="13">
        <v>0</v>
      </c>
      <c r="AU198" s="14"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
      <c r="A199" s="13">
        <v>198</v>
      </c>
      <c r="C199" s="13" t="s">
        <v>518</v>
      </c>
      <c r="D199" s="13" t="s">
        <v>4013</v>
      </c>
      <c r="E199" s="13" t="s">
        <v>189</v>
      </c>
      <c r="F199" s="13" t="s">
        <v>184</v>
      </c>
      <c r="G199" s="13" t="s">
        <v>4589</v>
      </c>
      <c r="H199" s="13" t="s">
        <v>5413</v>
      </c>
      <c r="I199" s="13" t="s">
        <v>1311</v>
      </c>
      <c r="J199" s="13">
        <v>81</v>
      </c>
      <c r="K199" s="13" t="s">
        <v>2045</v>
      </c>
      <c r="L199" s="13">
        <v>30</v>
      </c>
      <c r="M199" s="13">
        <v>35</v>
      </c>
      <c r="N199" s="13" t="s">
        <v>5583</v>
      </c>
      <c r="O199" s="13" t="s">
        <v>5584</v>
      </c>
      <c r="P199" s="13" t="s">
        <v>6407</v>
      </c>
      <c r="Q199" s="13" t="s">
        <v>6408</v>
      </c>
      <c r="R199" s="13" t="s">
        <v>1344</v>
      </c>
      <c r="S199" s="13">
        <v>5355</v>
      </c>
      <c r="T199" s="13">
        <v>0.5</v>
      </c>
      <c r="U199" s="13">
        <v>2.1</v>
      </c>
      <c r="V199" s="13" t="s">
        <v>8727</v>
      </c>
      <c r="W199" s="13" t="s">
        <v>7054</v>
      </c>
      <c r="X199" s="13" t="s">
        <v>8959</v>
      </c>
      <c r="Y199" s="13" t="s">
        <v>9577</v>
      </c>
      <c r="Z199" s="13" t="s">
        <v>9577</v>
      </c>
      <c r="AA199" s="13" t="s">
        <v>9577</v>
      </c>
      <c r="AB199" s="13" t="s">
        <v>9577</v>
      </c>
      <c r="AC199" s="13" t="s">
        <v>9577</v>
      </c>
      <c r="AD199" s="13" t="s">
        <v>9577</v>
      </c>
      <c r="AE199" s="13" t="s">
        <v>9577</v>
      </c>
      <c r="AF199" s="13" t="s">
        <v>9577</v>
      </c>
      <c r="AG199" s="13" t="s">
        <v>9577</v>
      </c>
      <c r="AH199" s="14" t="str">
        <f t="shared" si="6"/>
        <v>198,0,0,0,0,0,0,0,0,0</v>
      </c>
      <c r="AI199" s="13" t="s">
        <v>7016</v>
      </c>
      <c r="AJ199" s="13" t="s">
        <v>7603</v>
      </c>
      <c r="AO199" s="13">
        <v>0</v>
      </c>
      <c r="AP199" s="13">
        <v>25</v>
      </c>
      <c r="AQ199" s="13">
        <v>0</v>
      </c>
      <c r="AR199" s="14" t="s">
        <v>8484</v>
      </c>
      <c r="AU199" s="14"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
      <c r="A200" s="13">
        <v>199</v>
      </c>
      <c r="C200" s="13" t="s">
        <v>519</v>
      </c>
      <c r="D200" s="13" t="s">
        <v>3701</v>
      </c>
      <c r="E200" s="13" t="s">
        <v>178</v>
      </c>
      <c r="F200" s="13" t="s">
        <v>185</v>
      </c>
      <c r="G200" s="13" t="s">
        <v>4590</v>
      </c>
      <c r="H200" s="13" t="s">
        <v>5413</v>
      </c>
      <c r="I200" s="13" t="s">
        <v>5414</v>
      </c>
      <c r="J200" s="13">
        <v>172</v>
      </c>
      <c r="K200" s="13" t="s">
        <v>2012</v>
      </c>
      <c r="L200" s="13">
        <v>70</v>
      </c>
      <c r="M200" s="13">
        <v>70</v>
      </c>
      <c r="N200" s="13" t="s">
        <v>5530</v>
      </c>
      <c r="O200" s="13" t="s">
        <v>3787</v>
      </c>
      <c r="P200" s="13" t="s">
        <v>5891</v>
      </c>
      <c r="R200" s="13" t="s">
        <v>6895</v>
      </c>
      <c r="S200" s="13">
        <v>5355</v>
      </c>
      <c r="T200" s="13">
        <v>2</v>
      </c>
      <c r="U200" s="13">
        <v>79.5</v>
      </c>
      <c r="V200" s="13" t="s">
        <v>8725</v>
      </c>
      <c r="W200" s="13" t="s">
        <v>8728</v>
      </c>
      <c r="X200" s="13" t="s">
        <v>8960</v>
      </c>
      <c r="Y200" s="13" t="s">
        <v>9577</v>
      </c>
      <c r="Z200" s="13" t="s">
        <v>9577</v>
      </c>
      <c r="AA200" s="13" t="s">
        <v>9577</v>
      </c>
      <c r="AB200" s="13" t="s">
        <v>9577</v>
      </c>
      <c r="AC200" s="13" t="s">
        <v>9577</v>
      </c>
      <c r="AD200" s="13" t="s">
        <v>9577</v>
      </c>
      <c r="AE200" s="13" t="s">
        <v>9577</v>
      </c>
      <c r="AF200" s="13" t="s">
        <v>9577</v>
      </c>
      <c r="AG200" s="13" t="s">
        <v>9577</v>
      </c>
      <c r="AH200" s="14" t="str">
        <f t="shared" si="6"/>
        <v>199,0,0,0,0,0,0,0,0,0</v>
      </c>
      <c r="AI200" s="13" t="s">
        <v>7017</v>
      </c>
      <c r="AJ200" s="13" t="s">
        <v>8121</v>
      </c>
      <c r="AM200" s="13" t="s">
        <v>3696</v>
      </c>
      <c r="AO200" s="13">
        <v>0</v>
      </c>
      <c r="AP200" s="13">
        <v>25</v>
      </c>
      <c r="AQ200" s="13">
        <v>0</v>
      </c>
      <c r="AU200" s="14"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
      <c r="A201" s="13">
        <v>200</v>
      </c>
      <c r="C201" s="13" t="s">
        <v>520</v>
      </c>
      <c r="D201" s="13" t="s">
        <v>4014</v>
      </c>
      <c r="E201" s="13" t="s">
        <v>187</v>
      </c>
      <c r="G201" s="13" t="s">
        <v>4591</v>
      </c>
      <c r="H201" s="13" t="s">
        <v>5413</v>
      </c>
      <c r="I201" s="13" t="s">
        <v>5419</v>
      </c>
      <c r="J201" s="13">
        <v>87</v>
      </c>
      <c r="K201" s="13" t="s">
        <v>1313</v>
      </c>
      <c r="L201" s="13">
        <v>45</v>
      </c>
      <c r="M201" s="13">
        <v>35</v>
      </c>
      <c r="N201" s="13" t="s">
        <v>2040</v>
      </c>
      <c r="P201" s="13" t="s">
        <v>6409</v>
      </c>
      <c r="Q201" s="13" t="s">
        <v>6410</v>
      </c>
      <c r="R201" s="13" t="s">
        <v>2022</v>
      </c>
      <c r="S201" s="13">
        <v>6630</v>
      </c>
      <c r="T201" s="13">
        <v>0.7</v>
      </c>
      <c r="U201" s="13">
        <v>1</v>
      </c>
      <c r="V201" s="13" t="s">
        <v>8726</v>
      </c>
      <c r="W201" s="13" t="s">
        <v>7205</v>
      </c>
      <c r="X201" s="13" t="s">
        <v>8961</v>
      </c>
      <c r="Y201" s="13" t="s">
        <v>9577</v>
      </c>
      <c r="Z201" s="13" t="s">
        <v>9577</v>
      </c>
      <c r="AA201" s="13" t="s">
        <v>9577</v>
      </c>
      <c r="AB201" s="13" t="s">
        <v>9577</v>
      </c>
      <c r="AC201" s="13" t="s">
        <v>9577</v>
      </c>
      <c r="AD201" s="13" t="s">
        <v>9577</v>
      </c>
      <c r="AE201" s="13" t="s">
        <v>9577</v>
      </c>
      <c r="AF201" s="13" t="s">
        <v>9577</v>
      </c>
      <c r="AG201" s="13" t="s">
        <v>9577</v>
      </c>
      <c r="AH201" s="14" t="str">
        <f t="shared" si="6"/>
        <v>200,0,0,0,0,0,0,0,0,0</v>
      </c>
      <c r="AI201" s="13" t="s">
        <v>1435</v>
      </c>
      <c r="AJ201" s="13" t="s">
        <v>7604</v>
      </c>
      <c r="AO201" s="13">
        <v>0</v>
      </c>
      <c r="AP201" s="13">
        <v>25</v>
      </c>
      <c r="AQ201" s="13">
        <v>17</v>
      </c>
      <c r="AR201" s="14" t="s">
        <v>8485</v>
      </c>
      <c r="AU201" s="14"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
      <c r="A202" s="13">
        <v>201</v>
      </c>
      <c r="C202" s="13" t="s">
        <v>521</v>
      </c>
      <c r="D202" s="13" t="s">
        <v>4015</v>
      </c>
      <c r="E202" s="13" t="s">
        <v>185</v>
      </c>
      <c r="G202" s="13" t="s">
        <v>4592</v>
      </c>
      <c r="H202" s="13" t="s">
        <v>5425</v>
      </c>
      <c r="I202" s="13" t="s">
        <v>5414</v>
      </c>
      <c r="J202" s="13">
        <v>118</v>
      </c>
      <c r="K202" s="13" t="s">
        <v>5431</v>
      </c>
      <c r="L202" s="13">
        <v>225</v>
      </c>
      <c r="M202" s="13">
        <v>70</v>
      </c>
      <c r="N202" s="13" t="s">
        <v>2040</v>
      </c>
      <c r="P202" s="13" t="s">
        <v>5892</v>
      </c>
      <c r="R202" s="13" t="s">
        <v>6983</v>
      </c>
      <c r="S202" s="13">
        <v>10455</v>
      </c>
      <c r="T202" s="13">
        <v>0.5</v>
      </c>
      <c r="U202" s="13">
        <v>5</v>
      </c>
      <c r="V202" s="13" t="s">
        <v>8727</v>
      </c>
      <c r="W202" s="13" t="s">
        <v>8733</v>
      </c>
      <c r="X202" s="13" t="s">
        <v>8962</v>
      </c>
      <c r="Y202" s="13" t="s">
        <v>9577</v>
      </c>
      <c r="Z202" s="13" t="s">
        <v>9577</v>
      </c>
      <c r="AA202" s="13" t="s">
        <v>9577</v>
      </c>
      <c r="AB202" s="13" t="s">
        <v>9577</v>
      </c>
      <c r="AC202" s="13" t="s">
        <v>9577</v>
      </c>
      <c r="AD202" s="13" t="s">
        <v>9577</v>
      </c>
      <c r="AE202" s="13" t="s">
        <v>9577</v>
      </c>
      <c r="AF202" s="13" t="s">
        <v>9577</v>
      </c>
      <c r="AG202" s="13" t="s">
        <v>9577</v>
      </c>
      <c r="AH202" s="14" t="str">
        <f t="shared" si="6"/>
        <v>201,0,0,0,0,0,0,0,0,0</v>
      </c>
      <c r="AI202" s="13" t="s">
        <v>7018</v>
      </c>
      <c r="AJ202" s="13" t="s">
        <v>7987</v>
      </c>
      <c r="AK202" s="13" t="s">
        <v>8012</v>
      </c>
      <c r="AO202" s="13">
        <v>0</v>
      </c>
      <c r="AP202" s="13">
        <v>25</v>
      </c>
      <c r="AQ202" s="13">
        <v>19</v>
      </c>
      <c r="AR202" s="14" t="str">
        <f>+D961&amp;",Event,LIGHTBALL"</f>
        <v>NOWN,Event,LIGHTBALL</v>
      </c>
      <c r="AU202" s="14"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
      <c r="A203" s="13">
        <v>202</v>
      </c>
      <c r="C203" s="13" t="s">
        <v>522</v>
      </c>
      <c r="D203" s="13" t="s">
        <v>4016</v>
      </c>
      <c r="E203" s="13" t="s">
        <v>185</v>
      </c>
      <c r="G203" s="13" t="s">
        <v>4593</v>
      </c>
      <c r="H203" s="13" t="s">
        <v>5413</v>
      </c>
      <c r="I203" s="13" t="s">
        <v>5414</v>
      </c>
      <c r="J203" s="13">
        <v>142</v>
      </c>
      <c r="K203" s="13" t="s">
        <v>2031</v>
      </c>
      <c r="L203" s="13">
        <v>45</v>
      </c>
      <c r="M203" s="13">
        <v>70</v>
      </c>
      <c r="N203" s="13" t="s">
        <v>5585</v>
      </c>
      <c r="O203" s="13" t="s">
        <v>3813</v>
      </c>
      <c r="P203" s="13" t="s">
        <v>5893</v>
      </c>
      <c r="R203" s="13" t="s">
        <v>2022</v>
      </c>
      <c r="S203" s="13">
        <v>5355</v>
      </c>
      <c r="T203" s="13">
        <v>1.3</v>
      </c>
      <c r="U203" s="13">
        <v>28.5</v>
      </c>
      <c r="V203" s="13" t="s">
        <v>2056</v>
      </c>
      <c r="W203" s="13" t="s">
        <v>7205</v>
      </c>
      <c r="X203" s="13" t="s">
        <v>8963</v>
      </c>
      <c r="Y203" s="13" t="s">
        <v>9577</v>
      </c>
      <c r="Z203" s="13" t="s">
        <v>9577</v>
      </c>
      <c r="AA203" s="13" t="s">
        <v>9577</v>
      </c>
      <c r="AB203" s="13" t="s">
        <v>9577</v>
      </c>
      <c r="AC203" s="13" t="s">
        <v>9577</v>
      </c>
      <c r="AD203" s="13" t="s">
        <v>9577</v>
      </c>
      <c r="AE203" s="13" t="s">
        <v>9577</v>
      </c>
      <c r="AF203" s="13" t="s">
        <v>9577</v>
      </c>
      <c r="AG203" s="13" t="s">
        <v>9577</v>
      </c>
      <c r="AH203" s="14" t="str">
        <f t="shared" si="6"/>
        <v>202,0,0,0,0,0,0,0,0,0</v>
      </c>
      <c r="AI203" s="13" t="s">
        <v>7019</v>
      </c>
      <c r="AJ203" s="13" t="s">
        <v>7605</v>
      </c>
      <c r="AO203" s="13">
        <v>0</v>
      </c>
      <c r="AP203" s="13">
        <v>25</v>
      </c>
      <c r="AQ203" s="13">
        <v>0</v>
      </c>
      <c r="AU203" s="14"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
      <c r="A204" s="13">
        <v>203</v>
      </c>
      <c r="C204" s="13" t="s">
        <v>523</v>
      </c>
      <c r="D204" s="13" t="s">
        <v>4017</v>
      </c>
      <c r="E204" s="13" t="s">
        <v>176</v>
      </c>
      <c r="F204" s="13" t="s">
        <v>185</v>
      </c>
      <c r="G204" s="13" t="s">
        <v>4594</v>
      </c>
      <c r="H204" s="13" t="s">
        <v>5413</v>
      </c>
      <c r="I204" s="13" t="s">
        <v>5414</v>
      </c>
      <c r="J204" s="13">
        <v>159</v>
      </c>
      <c r="K204" s="13" t="s">
        <v>5421</v>
      </c>
      <c r="L204" s="13">
        <v>60</v>
      </c>
      <c r="M204" s="13">
        <v>70</v>
      </c>
      <c r="N204" s="13" t="s">
        <v>5586</v>
      </c>
      <c r="O204" s="13" t="s">
        <v>3795</v>
      </c>
      <c r="P204" s="13" t="s">
        <v>6411</v>
      </c>
      <c r="Q204" s="13" t="s">
        <v>6412</v>
      </c>
      <c r="R204" s="13" t="s">
        <v>2023</v>
      </c>
      <c r="S204" s="13">
        <v>5355</v>
      </c>
      <c r="T204" s="13">
        <v>1.5</v>
      </c>
      <c r="U204" s="13">
        <v>41.5</v>
      </c>
      <c r="V204" s="13" t="s">
        <v>8723</v>
      </c>
      <c r="W204" s="13" t="s">
        <v>7357</v>
      </c>
      <c r="X204" s="13" t="s">
        <v>8964</v>
      </c>
      <c r="Y204" s="13" t="s">
        <v>9577</v>
      </c>
      <c r="Z204" s="13" t="s">
        <v>9577</v>
      </c>
      <c r="AA204" s="13" t="s">
        <v>9577</v>
      </c>
      <c r="AB204" s="13" t="s">
        <v>9577</v>
      </c>
      <c r="AC204" s="13" t="s">
        <v>9577</v>
      </c>
      <c r="AD204" s="13" t="s">
        <v>9577</v>
      </c>
      <c r="AE204" s="13" t="s">
        <v>9577</v>
      </c>
      <c r="AF204" s="13" t="s">
        <v>9577</v>
      </c>
      <c r="AG204" s="13" t="s">
        <v>9577</v>
      </c>
      <c r="AH204" s="14" t="str">
        <f t="shared" si="6"/>
        <v>203,0,0,0,0,0,0,0,0,0</v>
      </c>
      <c r="AI204" s="13" t="s">
        <v>7020</v>
      </c>
      <c r="AJ204" s="13" t="s">
        <v>8122</v>
      </c>
      <c r="AM204" s="13" t="s">
        <v>8123</v>
      </c>
      <c r="AO204" s="13">
        <v>0</v>
      </c>
      <c r="AP204" s="13">
        <v>25</v>
      </c>
      <c r="AQ204" s="13">
        <v>0</v>
      </c>
      <c r="AR204" s="14" t="str">
        <f>+D962&amp;",Event,DARKGEM"</f>
        <v>FIRAGARIF,Event,DARKGEM</v>
      </c>
      <c r="AU204" s="14"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
      <c r="A205" s="13">
        <v>204</v>
      </c>
      <c r="C205" s="13" t="s">
        <v>524</v>
      </c>
      <c r="D205" s="13" t="s">
        <v>4018</v>
      </c>
      <c r="E205" s="13" t="s">
        <v>169</v>
      </c>
      <c r="G205" s="13" t="s">
        <v>4595</v>
      </c>
      <c r="H205" s="13" t="s">
        <v>5413</v>
      </c>
      <c r="I205" s="13" t="s">
        <v>5414</v>
      </c>
      <c r="J205" s="13">
        <v>58</v>
      </c>
      <c r="K205" s="13" t="s">
        <v>2033</v>
      </c>
      <c r="L205" s="13">
        <v>190</v>
      </c>
      <c r="M205" s="13">
        <v>70</v>
      </c>
      <c r="N205" s="13" t="s">
        <v>3699</v>
      </c>
      <c r="O205" s="13" t="s">
        <v>3803</v>
      </c>
      <c r="P205" s="13" t="s">
        <v>6413</v>
      </c>
      <c r="Q205" s="13" t="s">
        <v>6414</v>
      </c>
      <c r="R205" s="13" t="s">
        <v>1371</v>
      </c>
      <c r="S205" s="13">
        <v>5355</v>
      </c>
      <c r="T205" s="13">
        <v>0.6</v>
      </c>
      <c r="U205" s="13">
        <v>7.2</v>
      </c>
      <c r="V205" s="13" t="s">
        <v>8722</v>
      </c>
      <c r="W205" s="13" t="s">
        <v>7054</v>
      </c>
      <c r="X205" s="13" t="s">
        <v>8965</v>
      </c>
      <c r="Y205" s="13" t="s">
        <v>9577</v>
      </c>
      <c r="Z205" s="13" t="s">
        <v>9577</v>
      </c>
      <c r="AA205" s="13" t="s">
        <v>9577</v>
      </c>
      <c r="AB205" s="13" t="s">
        <v>9577</v>
      </c>
      <c r="AC205" s="13" t="s">
        <v>9577</v>
      </c>
      <c r="AD205" s="13" t="s">
        <v>9577</v>
      </c>
      <c r="AE205" s="13" t="s">
        <v>9577</v>
      </c>
      <c r="AF205" s="13" t="s">
        <v>9577</v>
      </c>
      <c r="AG205" s="13" t="s">
        <v>9577</v>
      </c>
      <c r="AH205" s="14" t="str">
        <f t="shared" si="6"/>
        <v>204,0,0,0,0,0,0,0,0,0</v>
      </c>
      <c r="AI205" s="13" t="s">
        <v>7021</v>
      </c>
      <c r="AJ205" s="13" t="s">
        <v>7606</v>
      </c>
      <c r="AO205" s="13">
        <v>0</v>
      </c>
      <c r="AP205" s="13">
        <v>25</v>
      </c>
      <c r="AQ205" s="13">
        <v>10</v>
      </c>
      <c r="AR205" s="14" t="s">
        <v>8486</v>
      </c>
      <c r="AU205" s="14"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
      <c r="A206" s="13">
        <v>205</v>
      </c>
      <c r="C206" s="13" t="s">
        <v>525</v>
      </c>
      <c r="D206" s="13" t="s">
        <v>4019</v>
      </c>
      <c r="E206" s="13" t="s">
        <v>169</v>
      </c>
      <c r="F206" s="13" t="s">
        <v>190</v>
      </c>
      <c r="G206" s="13" t="s">
        <v>4596</v>
      </c>
      <c r="H206" s="13" t="s">
        <v>5413</v>
      </c>
      <c r="I206" s="13" t="s">
        <v>5414</v>
      </c>
      <c r="J206" s="13">
        <v>163</v>
      </c>
      <c r="K206" s="13" t="s">
        <v>2043</v>
      </c>
      <c r="L206" s="13">
        <v>75</v>
      </c>
      <c r="M206" s="13">
        <v>70</v>
      </c>
      <c r="N206" s="13" t="s">
        <v>3699</v>
      </c>
      <c r="O206" s="13" t="s">
        <v>3803</v>
      </c>
      <c r="P206" s="13" t="s">
        <v>5894</v>
      </c>
      <c r="R206" s="13" t="s">
        <v>1371</v>
      </c>
      <c r="S206" s="13">
        <v>5355</v>
      </c>
      <c r="T206" s="13">
        <v>1.2</v>
      </c>
      <c r="U206" s="13">
        <v>125.8</v>
      </c>
      <c r="V206" s="13" t="s">
        <v>8726</v>
      </c>
      <c r="W206" s="13" t="s">
        <v>7054</v>
      </c>
      <c r="X206" s="13" t="s">
        <v>8966</v>
      </c>
      <c r="Y206" s="13" t="s">
        <v>9577</v>
      </c>
      <c r="Z206" s="13" t="s">
        <v>9577</v>
      </c>
      <c r="AA206" s="13" t="s">
        <v>9577</v>
      </c>
      <c r="AB206" s="13" t="s">
        <v>9577</v>
      </c>
      <c r="AC206" s="13" t="s">
        <v>9577</v>
      </c>
      <c r="AD206" s="13" t="s">
        <v>9577</v>
      </c>
      <c r="AE206" s="13" t="s">
        <v>9577</v>
      </c>
      <c r="AF206" s="13" t="s">
        <v>9577</v>
      </c>
      <c r="AG206" s="13" t="s">
        <v>9577</v>
      </c>
      <c r="AH206" s="14" t="str">
        <f t="shared" si="6"/>
        <v>205,0,0,0,0,0,0,0,0,0</v>
      </c>
      <c r="AI206" s="13" t="s">
        <v>7021</v>
      </c>
      <c r="AJ206" s="13" t="s">
        <v>7607</v>
      </c>
      <c r="AO206" s="13">
        <v>0</v>
      </c>
      <c r="AP206" s="13">
        <v>25</v>
      </c>
      <c r="AQ206" s="13">
        <v>0</v>
      </c>
      <c r="AU206" s="14"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
      <c r="A207" s="13">
        <v>206</v>
      </c>
      <c r="C207" s="13" t="s">
        <v>526</v>
      </c>
      <c r="D207" s="13" t="s">
        <v>4020</v>
      </c>
      <c r="E207" s="13" t="s">
        <v>176</v>
      </c>
      <c r="G207" s="13" t="s">
        <v>4597</v>
      </c>
      <c r="H207" s="13" t="s">
        <v>5413</v>
      </c>
      <c r="I207" s="13" t="s">
        <v>5414</v>
      </c>
      <c r="J207" s="13">
        <v>145</v>
      </c>
      <c r="K207" s="13" t="s">
        <v>2030</v>
      </c>
      <c r="L207" s="13">
        <v>190</v>
      </c>
      <c r="M207" s="13">
        <v>70</v>
      </c>
      <c r="N207" s="13" t="s">
        <v>5587</v>
      </c>
      <c r="O207" s="13" t="s">
        <v>5559</v>
      </c>
      <c r="P207" s="13" t="s">
        <v>6415</v>
      </c>
      <c r="Q207" s="13" t="s">
        <v>6416</v>
      </c>
      <c r="R207" s="13" t="s">
        <v>2023</v>
      </c>
      <c r="S207" s="13">
        <v>5355</v>
      </c>
      <c r="T207" s="13">
        <v>1.5</v>
      </c>
      <c r="U207" s="13">
        <v>14</v>
      </c>
      <c r="V207" s="13" t="s">
        <v>8723</v>
      </c>
      <c r="W207" s="13" t="s">
        <v>7205</v>
      </c>
      <c r="X207" s="13" t="s">
        <v>8967</v>
      </c>
      <c r="Y207" s="13" t="s">
        <v>9577</v>
      </c>
      <c r="Z207" s="13" t="s">
        <v>9577</v>
      </c>
      <c r="AA207" s="13" t="s">
        <v>9577</v>
      </c>
      <c r="AB207" s="13" t="s">
        <v>9577</v>
      </c>
      <c r="AC207" s="13" t="s">
        <v>9577</v>
      </c>
      <c r="AD207" s="13" t="s">
        <v>9577</v>
      </c>
      <c r="AE207" s="13" t="s">
        <v>9577</v>
      </c>
      <c r="AF207" s="13" t="s">
        <v>9577</v>
      </c>
      <c r="AG207" s="13" t="s">
        <v>9577</v>
      </c>
      <c r="AH207" s="14" t="str">
        <f t="shared" si="6"/>
        <v>206,0,0,0,0,0,0,0,0,0</v>
      </c>
      <c r="AI207" s="13" t="s">
        <v>7022</v>
      </c>
      <c r="AJ207" s="13" t="s">
        <v>7608</v>
      </c>
      <c r="AO207" s="13">
        <v>0</v>
      </c>
      <c r="AP207" s="13">
        <v>25</v>
      </c>
      <c r="AQ207" s="13">
        <v>0</v>
      </c>
      <c r="AR207" s="14" t="str">
        <f>+D963&amp;",Event,LIGHTBALL"</f>
        <v>WYVSPARCE,Event,LIGHTBALL</v>
      </c>
      <c r="AU207" s="14"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
      <c r="A208" s="13">
        <v>207</v>
      </c>
      <c r="C208" s="13" t="s">
        <v>527</v>
      </c>
      <c r="D208" s="13" t="s">
        <v>4021</v>
      </c>
      <c r="E208" s="13" t="s">
        <v>183</v>
      </c>
      <c r="F208" s="13" t="s">
        <v>184</v>
      </c>
      <c r="G208" s="13" t="s">
        <v>4598</v>
      </c>
      <c r="H208" s="13" t="s">
        <v>5413</v>
      </c>
      <c r="I208" s="13" t="s">
        <v>1311</v>
      </c>
      <c r="J208" s="13">
        <v>86</v>
      </c>
      <c r="K208" s="13" t="s">
        <v>2033</v>
      </c>
      <c r="L208" s="13">
        <v>60</v>
      </c>
      <c r="M208" s="13">
        <v>70</v>
      </c>
      <c r="N208" s="13" t="s">
        <v>5588</v>
      </c>
      <c r="O208" s="13" t="s">
        <v>5589</v>
      </c>
      <c r="P208" s="13" t="s">
        <v>6417</v>
      </c>
      <c r="Q208" s="13" t="s">
        <v>6418</v>
      </c>
      <c r="R208" s="13" t="s">
        <v>1371</v>
      </c>
      <c r="S208" s="13">
        <v>5355</v>
      </c>
      <c r="T208" s="13">
        <v>1.1000000000000001</v>
      </c>
      <c r="U208" s="13">
        <v>64.8</v>
      </c>
      <c r="V208" s="13" t="s">
        <v>8726</v>
      </c>
      <c r="W208" s="13" t="s">
        <v>8731</v>
      </c>
      <c r="X208" s="13" t="s">
        <v>8968</v>
      </c>
      <c r="Y208" s="13" t="s">
        <v>9577</v>
      </c>
      <c r="Z208" s="13" t="s">
        <v>9577</v>
      </c>
      <c r="AA208" s="13" t="s">
        <v>9577</v>
      </c>
      <c r="AB208" s="13" t="s">
        <v>9577</v>
      </c>
      <c r="AC208" s="13" t="s">
        <v>9577</v>
      </c>
      <c r="AD208" s="13" t="s">
        <v>9577</v>
      </c>
      <c r="AE208" s="13" t="s">
        <v>9577</v>
      </c>
      <c r="AF208" s="13" t="s">
        <v>9577</v>
      </c>
      <c r="AG208" s="13" t="s">
        <v>9577</v>
      </c>
      <c r="AH208" s="14" t="str">
        <f t="shared" si="6"/>
        <v>207,0,0,0,0,0,0,0,0,0</v>
      </c>
      <c r="AI208" s="13" t="s">
        <v>7023</v>
      </c>
      <c r="AJ208" s="13" t="s">
        <v>7609</v>
      </c>
      <c r="AO208" s="13">
        <v>0</v>
      </c>
      <c r="AP208" s="13">
        <v>25</v>
      </c>
      <c r="AQ208" s="13">
        <v>0</v>
      </c>
      <c r="AR208" s="14" t="s">
        <v>8487</v>
      </c>
      <c r="AU208" s="14"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
      <c r="A209" s="13">
        <v>208</v>
      </c>
      <c r="C209" s="13" t="s">
        <v>528</v>
      </c>
      <c r="D209" s="13" t="s">
        <v>4022</v>
      </c>
      <c r="E209" s="13" t="s">
        <v>190</v>
      </c>
      <c r="F209" s="13" t="s">
        <v>183</v>
      </c>
      <c r="G209" s="13" t="s">
        <v>4599</v>
      </c>
      <c r="H209" s="13" t="s">
        <v>5413</v>
      </c>
      <c r="I209" s="13" t="s">
        <v>5414</v>
      </c>
      <c r="J209" s="13">
        <v>179</v>
      </c>
      <c r="K209" s="13" t="s">
        <v>2043</v>
      </c>
      <c r="L209" s="13">
        <v>25</v>
      </c>
      <c r="M209" s="13">
        <v>70</v>
      </c>
      <c r="N209" s="13" t="s">
        <v>5528</v>
      </c>
      <c r="O209" s="13" t="s">
        <v>3788</v>
      </c>
      <c r="P209" s="13" t="s">
        <v>5895</v>
      </c>
      <c r="R209" s="13" t="s">
        <v>2021</v>
      </c>
      <c r="S209" s="13">
        <v>6630</v>
      </c>
      <c r="T209" s="13">
        <v>9.1999999999999993</v>
      </c>
      <c r="U209" s="13">
        <v>400</v>
      </c>
      <c r="V209" s="13" t="s">
        <v>8722</v>
      </c>
      <c r="W209" s="13" t="s">
        <v>7205</v>
      </c>
      <c r="X209" s="13" t="s">
        <v>8969</v>
      </c>
      <c r="Y209" s="13" t="s">
        <v>9577</v>
      </c>
      <c r="Z209" s="13" t="s">
        <v>9577</v>
      </c>
      <c r="AA209" s="13" t="s">
        <v>9577</v>
      </c>
      <c r="AB209" s="13" t="s">
        <v>9577</v>
      </c>
      <c r="AC209" s="13" t="s">
        <v>9577</v>
      </c>
      <c r="AD209" s="13" t="s">
        <v>9577</v>
      </c>
      <c r="AE209" s="13" t="s">
        <v>9577</v>
      </c>
      <c r="AF209" s="13" t="s">
        <v>9577</v>
      </c>
      <c r="AG209" s="13" t="s">
        <v>9577</v>
      </c>
      <c r="AH209" s="14" t="str">
        <f t="shared" si="6"/>
        <v>208,0,0,0,0,0,0,0,0,0</v>
      </c>
      <c r="AI209" s="13" t="s">
        <v>7024</v>
      </c>
      <c r="AJ209" s="13" t="s">
        <v>8124</v>
      </c>
      <c r="AM209" s="13" t="s">
        <v>3706</v>
      </c>
      <c r="AO209" s="13">
        <v>0</v>
      </c>
      <c r="AP209" s="13">
        <v>25</v>
      </c>
      <c r="AQ209" s="13">
        <v>0</v>
      </c>
      <c r="AU209" s="14"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
      <c r="A210" s="13">
        <v>209</v>
      </c>
      <c r="C210" s="13" t="s">
        <v>530</v>
      </c>
      <c r="D210" s="13" t="s">
        <v>4023</v>
      </c>
      <c r="E210" s="13" t="s">
        <v>191</v>
      </c>
      <c r="G210" s="13" t="s">
        <v>4600</v>
      </c>
      <c r="H210" s="13" t="s">
        <v>5418</v>
      </c>
      <c r="I210" s="13" t="s">
        <v>5419</v>
      </c>
      <c r="J210" s="13">
        <v>60</v>
      </c>
      <c r="K210" s="13" t="s">
        <v>2027</v>
      </c>
      <c r="L210" s="13">
        <v>190</v>
      </c>
      <c r="M210" s="13">
        <v>70</v>
      </c>
      <c r="N210" s="13" t="s">
        <v>5590</v>
      </c>
      <c r="O210" s="13" t="s">
        <v>5559</v>
      </c>
      <c r="P210" s="13" t="s">
        <v>6419</v>
      </c>
      <c r="Q210" s="13" t="s">
        <v>6420</v>
      </c>
      <c r="R210" s="13" t="s">
        <v>6911</v>
      </c>
      <c r="S210" s="13">
        <v>5355</v>
      </c>
      <c r="T210" s="13">
        <v>0.6</v>
      </c>
      <c r="U210" s="13">
        <v>7.8</v>
      </c>
      <c r="V210" s="13" t="s">
        <v>8725</v>
      </c>
      <c r="W210" s="13" t="s">
        <v>8730</v>
      </c>
      <c r="X210" s="13" t="s">
        <v>8970</v>
      </c>
      <c r="Y210" s="13" t="s">
        <v>9577</v>
      </c>
      <c r="Z210" s="13" t="s">
        <v>9577</v>
      </c>
      <c r="AA210" s="13" t="s">
        <v>9577</v>
      </c>
      <c r="AB210" s="13" t="s">
        <v>9577</v>
      </c>
      <c r="AC210" s="13" t="s">
        <v>9577</v>
      </c>
      <c r="AD210" s="13" t="s">
        <v>9577</v>
      </c>
      <c r="AE210" s="13" t="s">
        <v>9577</v>
      </c>
      <c r="AF210" s="13" t="s">
        <v>9577</v>
      </c>
      <c r="AG210" s="13" t="s">
        <v>9577</v>
      </c>
      <c r="AH210" s="14" t="str">
        <f t="shared" si="6"/>
        <v>209,0,0,0,0,0,0,0,0,0</v>
      </c>
      <c r="AI210" s="13" t="s">
        <v>52</v>
      </c>
      <c r="AJ210" s="13" t="s">
        <v>7610</v>
      </c>
      <c r="AO210" s="13">
        <v>0</v>
      </c>
      <c r="AP210" s="13">
        <v>25</v>
      </c>
      <c r="AQ210" s="13">
        <v>0</v>
      </c>
      <c r="AR210" s="14" t="s">
        <v>8488</v>
      </c>
      <c r="AU210" s="14"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
      <c r="A211" s="13">
        <v>210</v>
      </c>
      <c r="C211" s="13" t="s">
        <v>531</v>
      </c>
      <c r="D211" s="13" t="s">
        <v>4024</v>
      </c>
      <c r="E211" s="13" t="s">
        <v>191</v>
      </c>
      <c r="F211" s="13" t="s">
        <v>192</v>
      </c>
      <c r="G211" s="13" t="s">
        <v>4601</v>
      </c>
      <c r="H211" s="13" t="s">
        <v>5418</v>
      </c>
      <c r="I211" s="13" t="s">
        <v>5419</v>
      </c>
      <c r="J211" s="13">
        <v>158</v>
      </c>
      <c r="K211" s="13" t="s">
        <v>2028</v>
      </c>
      <c r="L211" s="13">
        <v>75</v>
      </c>
      <c r="M211" s="13">
        <v>70</v>
      </c>
      <c r="N211" s="13" t="s">
        <v>5591</v>
      </c>
      <c r="O211" s="13" t="s">
        <v>5559</v>
      </c>
      <c r="P211" s="13" t="s">
        <v>5896</v>
      </c>
      <c r="R211" s="13" t="s">
        <v>6911</v>
      </c>
      <c r="S211" s="13">
        <v>5355</v>
      </c>
      <c r="T211" s="13">
        <v>1.4</v>
      </c>
      <c r="U211" s="13">
        <v>48.7</v>
      </c>
      <c r="V211" s="13" t="s">
        <v>8726</v>
      </c>
      <c r="W211" s="13" t="s">
        <v>8730</v>
      </c>
      <c r="X211" s="13" t="s">
        <v>8971</v>
      </c>
      <c r="Y211" s="13" t="s">
        <v>9577</v>
      </c>
      <c r="Z211" s="13" t="s">
        <v>9577</v>
      </c>
      <c r="AA211" s="13" t="s">
        <v>9577</v>
      </c>
      <c r="AB211" s="13" t="s">
        <v>9577</v>
      </c>
      <c r="AC211" s="13" t="s">
        <v>9577</v>
      </c>
      <c r="AD211" s="13" t="s">
        <v>9577</v>
      </c>
      <c r="AE211" s="13" t="s">
        <v>9577</v>
      </c>
      <c r="AF211" s="13" t="s">
        <v>9577</v>
      </c>
      <c r="AG211" s="13" t="s">
        <v>9577</v>
      </c>
      <c r="AH211" s="14" t="str">
        <f t="shared" si="6"/>
        <v>210,0,0,0,0,0,0,0,0,0</v>
      </c>
      <c r="AI211" s="13" t="s">
        <v>52</v>
      </c>
      <c r="AJ211" s="13" t="s">
        <v>7611</v>
      </c>
      <c r="AO211" s="13">
        <v>0</v>
      </c>
      <c r="AP211" s="13">
        <v>25</v>
      </c>
      <c r="AQ211" s="13">
        <v>0</v>
      </c>
      <c r="AU211" s="14"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
      <c r="A212" s="13">
        <v>211</v>
      </c>
      <c r="C212" s="13" t="s">
        <v>532</v>
      </c>
      <c r="D212" s="13" t="s">
        <v>4025</v>
      </c>
      <c r="E212" s="13" t="s">
        <v>178</v>
      </c>
      <c r="F212" s="13" t="s">
        <v>182</v>
      </c>
      <c r="G212" s="13" t="s">
        <v>4602</v>
      </c>
      <c r="H212" s="13" t="s">
        <v>5413</v>
      </c>
      <c r="I212" s="13" t="s">
        <v>5414</v>
      </c>
      <c r="J212" s="13">
        <v>86</v>
      </c>
      <c r="K212" s="13" t="s">
        <v>2027</v>
      </c>
      <c r="L212" s="13">
        <v>45</v>
      </c>
      <c r="M212" s="13">
        <v>70</v>
      </c>
      <c r="N212" s="13" t="s">
        <v>5592</v>
      </c>
      <c r="O212" s="13" t="s">
        <v>3764</v>
      </c>
      <c r="P212" s="13" t="s">
        <v>6421</v>
      </c>
      <c r="Q212" s="13" t="s">
        <v>6422</v>
      </c>
      <c r="R212" s="13" t="s">
        <v>3753</v>
      </c>
      <c r="S212" s="13">
        <v>5355</v>
      </c>
      <c r="T212" s="13">
        <v>0.5</v>
      </c>
      <c r="U212" s="13">
        <v>3.9</v>
      </c>
      <c r="V212" s="13" t="s">
        <v>8722</v>
      </c>
      <c r="W212" s="13" t="s">
        <v>8729</v>
      </c>
      <c r="X212" s="13" t="s">
        <v>8972</v>
      </c>
      <c r="Y212" s="13" t="s">
        <v>9577</v>
      </c>
      <c r="Z212" s="13" t="s">
        <v>9577</v>
      </c>
      <c r="AA212" s="13" t="s">
        <v>9577</v>
      </c>
      <c r="AB212" s="13" t="s">
        <v>9577</v>
      </c>
      <c r="AC212" s="13" t="s">
        <v>9577</v>
      </c>
      <c r="AD212" s="13" t="s">
        <v>9577</v>
      </c>
      <c r="AE212" s="13" t="s">
        <v>9577</v>
      </c>
      <c r="AF212" s="13" t="s">
        <v>9577</v>
      </c>
      <c r="AG212" s="13" t="s">
        <v>9577</v>
      </c>
      <c r="AH212" s="14" t="str">
        <f t="shared" si="6"/>
        <v>211,0,0,0,0,0,0,0,0,0</v>
      </c>
      <c r="AI212" s="13" t="s">
        <v>6916</v>
      </c>
      <c r="AJ212" s="13" t="s">
        <v>8125</v>
      </c>
      <c r="AM212" s="13" t="s">
        <v>8046</v>
      </c>
      <c r="AO212" s="13">
        <v>0</v>
      </c>
      <c r="AP212" s="13">
        <v>25</v>
      </c>
      <c r="AQ212" s="13">
        <v>12</v>
      </c>
      <c r="AR212" s="14" t="str">
        <f>+D964&amp;",Event,DARKGEM"</f>
        <v>BOOMFISH,Event,DARKGEM</v>
      </c>
      <c r="AU212" s="14"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
      <c r="A213" s="13">
        <v>212</v>
      </c>
      <c r="C213" s="13" t="s">
        <v>533</v>
      </c>
      <c r="D213" s="13" t="s">
        <v>4026</v>
      </c>
      <c r="E213" s="13" t="s">
        <v>169</v>
      </c>
      <c r="F213" s="13" t="s">
        <v>190</v>
      </c>
      <c r="G213" s="13" t="s">
        <v>4603</v>
      </c>
      <c r="H213" s="13" t="s">
        <v>5413</v>
      </c>
      <c r="I213" s="13" t="s">
        <v>5414</v>
      </c>
      <c r="J213" s="13">
        <v>175</v>
      </c>
      <c r="K213" s="13" t="s">
        <v>2028</v>
      </c>
      <c r="L213" s="13">
        <v>25</v>
      </c>
      <c r="M213" s="13">
        <v>70</v>
      </c>
      <c r="N213" s="13" t="s">
        <v>5555</v>
      </c>
      <c r="O213" s="13" t="s">
        <v>5593</v>
      </c>
      <c r="P213" s="13" t="s">
        <v>5897</v>
      </c>
      <c r="R213" s="13" t="s">
        <v>1371</v>
      </c>
      <c r="S213" s="13">
        <v>6630</v>
      </c>
      <c r="T213" s="13">
        <v>1.8</v>
      </c>
      <c r="U213" s="13">
        <v>118</v>
      </c>
      <c r="V213" s="13" t="s">
        <v>2055</v>
      </c>
      <c r="W213" s="13" t="s">
        <v>7357</v>
      </c>
      <c r="X213" s="13" t="s">
        <v>8973</v>
      </c>
      <c r="Y213" s="13" t="s">
        <v>9577</v>
      </c>
      <c r="Z213" s="13" t="s">
        <v>9577</v>
      </c>
      <c r="AA213" s="13" t="s">
        <v>9577</v>
      </c>
      <c r="AB213" s="13" t="s">
        <v>9577</v>
      </c>
      <c r="AC213" s="13" t="s">
        <v>9577</v>
      </c>
      <c r="AD213" s="13" t="s">
        <v>9577</v>
      </c>
      <c r="AE213" s="13" t="s">
        <v>9577</v>
      </c>
      <c r="AF213" s="13" t="s">
        <v>9577</v>
      </c>
      <c r="AG213" s="13" t="s">
        <v>9577</v>
      </c>
      <c r="AH213" s="14" t="str">
        <f t="shared" si="6"/>
        <v>212,0,0,0,0,0,0,0,0,0</v>
      </c>
      <c r="AI213" s="13" t="s">
        <v>6951</v>
      </c>
      <c r="AJ213" s="13" t="s">
        <v>7612</v>
      </c>
      <c r="AO213" s="13">
        <v>0</v>
      </c>
      <c r="AP213" s="13">
        <v>25</v>
      </c>
      <c r="AQ213" s="13">
        <v>0</v>
      </c>
      <c r="AU213" s="14"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
      <c r="A214" s="13">
        <v>213</v>
      </c>
      <c r="C214" s="13" t="s">
        <v>535</v>
      </c>
      <c r="D214" s="13" t="s">
        <v>4027</v>
      </c>
      <c r="E214" s="13" t="s">
        <v>169</v>
      </c>
      <c r="F214" s="13" t="s">
        <v>186</v>
      </c>
      <c r="G214" s="13" t="s">
        <v>4604</v>
      </c>
      <c r="H214" s="13" t="s">
        <v>5413</v>
      </c>
      <c r="I214" s="13" t="s">
        <v>1311</v>
      </c>
      <c r="J214" s="13">
        <v>177</v>
      </c>
      <c r="K214" s="13" t="s">
        <v>5412</v>
      </c>
      <c r="L214" s="13">
        <v>190</v>
      </c>
      <c r="M214" s="13">
        <v>70</v>
      </c>
      <c r="N214" s="13" t="s">
        <v>5594</v>
      </c>
      <c r="O214" s="13" t="s">
        <v>5595</v>
      </c>
      <c r="P214" s="13" t="s">
        <v>6423</v>
      </c>
      <c r="Q214" s="13" t="s">
        <v>6424</v>
      </c>
      <c r="R214" s="13" t="s">
        <v>1371</v>
      </c>
      <c r="S214" s="13">
        <v>5355</v>
      </c>
      <c r="T214" s="13">
        <v>0.6</v>
      </c>
      <c r="U214" s="13">
        <v>20.5</v>
      </c>
      <c r="V214" s="13" t="s">
        <v>8723</v>
      </c>
      <c r="W214" s="13" t="s">
        <v>8731</v>
      </c>
      <c r="X214" s="13" t="s">
        <v>8974</v>
      </c>
      <c r="Y214" s="13" t="s">
        <v>9577</v>
      </c>
      <c r="Z214" s="13" t="s">
        <v>9577</v>
      </c>
      <c r="AA214" s="13" t="s">
        <v>9577</v>
      </c>
      <c r="AB214" s="13" t="s">
        <v>9577</v>
      </c>
      <c r="AC214" s="13" t="s">
        <v>9577</v>
      </c>
      <c r="AD214" s="13" t="s">
        <v>9577</v>
      </c>
      <c r="AE214" s="13" t="s">
        <v>9577</v>
      </c>
      <c r="AF214" s="13" t="s">
        <v>9577</v>
      </c>
      <c r="AG214" s="13" t="s">
        <v>9577</v>
      </c>
      <c r="AH214" s="14" t="str">
        <f t="shared" si="6"/>
        <v>213,0,0,0,0,0,0,0,0,0</v>
      </c>
      <c r="AI214" s="13" t="s">
        <v>7025</v>
      </c>
      <c r="AJ214" s="13" t="s">
        <v>8333</v>
      </c>
      <c r="AL214" s="13" t="s">
        <v>8032</v>
      </c>
      <c r="AM214" s="13" t="s">
        <v>8032</v>
      </c>
      <c r="AN214" s="13" t="s">
        <v>8032</v>
      </c>
      <c r="AO214" s="13">
        <v>0</v>
      </c>
      <c r="AP214" s="13">
        <v>25</v>
      </c>
      <c r="AQ214" s="13">
        <v>0</v>
      </c>
      <c r="AU214" s="14"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
      <c r="A215" s="13">
        <v>214</v>
      </c>
      <c r="C215" s="13" t="s">
        <v>536</v>
      </c>
      <c r="D215" s="13" t="s">
        <v>4028</v>
      </c>
      <c r="E215" s="13" t="s">
        <v>169</v>
      </c>
      <c r="F215" s="13" t="s">
        <v>181</v>
      </c>
      <c r="G215" s="13" t="s">
        <v>4605</v>
      </c>
      <c r="H215" s="13" t="s">
        <v>5413</v>
      </c>
      <c r="I215" s="13" t="s">
        <v>5424</v>
      </c>
      <c r="J215" s="13">
        <v>175</v>
      </c>
      <c r="K215" s="13" t="s">
        <v>2028</v>
      </c>
      <c r="L215" s="13">
        <v>45</v>
      </c>
      <c r="M215" s="13">
        <v>70</v>
      </c>
      <c r="N215" s="13" t="s">
        <v>5596</v>
      </c>
      <c r="O215" s="13" t="s">
        <v>3792</v>
      </c>
      <c r="P215" s="13" t="s">
        <v>6425</v>
      </c>
      <c r="Q215" s="13" t="s">
        <v>6426</v>
      </c>
      <c r="R215" s="13" t="s">
        <v>1371</v>
      </c>
      <c r="S215" s="13">
        <v>6630</v>
      </c>
      <c r="T215" s="13">
        <v>1.5</v>
      </c>
      <c r="U215" s="13">
        <v>54</v>
      </c>
      <c r="V215" s="13" t="s">
        <v>2056</v>
      </c>
      <c r="W215" s="13" t="s">
        <v>7054</v>
      </c>
      <c r="X215" s="13" t="s">
        <v>8975</v>
      </c>
      <c r="Y215" s="13" t="s">
        <v>9577</v>
      </c>
      <c r="Z215" s="13" t="s">
        <v>9577</v>
      </c>
      <c r="AA215" s="13" t="s">
        <v>9577</v>
      </c>
      <c r="AB215" s="13" t="s">
        <v>9577</v>
      </c>
      <c r="AC215" s="13" t="s">
        <v>9577</v>
      </c>
      <c r="AD215" s="13" t="s">
        <v>9577</v>
      </c>
      <c r="AE215" s="13" t="s">
        <v>9577</v>
      </c>
      <c r="AF215" s="13" t="s">
        <v>9577</v>
      </c>
      <c r="AG215" s="13" t="s">
        <v>9577</v>
      </c>
      <c r="AH215" s="14" t="str">
        <f t="shared" si="6"/>
        <v>214,0,0,0,0,0,0,0,0,0</v>
      </c>
      <c r="AI215" s="13" t="s">
        <v>7026</v>
      </c>
      <c r="AJ215" s="13" t="s">
        <v>7613</v>
      </c>
      <c r="AO215" s="13">
        <v>0</v>
      </c>
      <c r="AP215" s="13">
        <v>25</v>
      </c>
      <c r="AQ215" s="13">
        <v>0</v>
      </c>
      <c r="AR215" s="14" t="str">
        <f>+D966&amp;",Event,LIGHTBALL"</f>
        <v>RHINOCROSS,Event,LIGHTBALL</v>
      </c>
      <c r="AU215" s="14"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
      <c r="A216" s="13">
        <v>215</v>
      </c>
      <c r="C216" s="13" t="s">
        <v>538</v>
      </c>
      <c r="D216" s="13" t="s">
        <v>4029</v>
      </c>
      <c r="E216" s="13" t="s">
        <v>189</v>
      </c>
      <c r="F216" s="13" t="s">
        <v>163</v>
      </c>
      <c r="G216" s="13" t="s">
        <v>4606</v>
      </c>
      <c r="H216" s="13" t="s">
        <v>5413</v>
      </c>
      <c r="I216" s="13" t="s">
        <v>1311</v>
      </c>
      <c r="J216" s="13">
        <v>86</v>
      </c>
      <c r="K216" s="13" t="s">
        <v>2045</v>
      </c>
      <c r="L216" s="13">
        <v>60</v>
      </c>
      <c r="M216" s="13">
        <v>35</v>
      </c>
      <c r="N216" s="13" t="s">
        <v>5597</v>
      </c>
      <c r="O216" s="13" t="s">
        <v>5598</v>
      </c>
      <c r="P216" s="13" t="s">
        <v>6427</v>
      </c>
      <c r="Q216" s="13" t="s">
        <v>6428</v>
      </c>
      <c r="R216" s="13" t="s">
        <v>2023</v>
      </c>
      <c r="S216" s="13">
        <v>5355</v>
      </c>
      <c r="T216" s="13">
        <v>0.9</v>
      </c>
      <c r="U216" s="13">
        <v>28</v>
      </c>
      <c r="V216" s="13" t="s">
        <v>8727</v>
      </c>
      <c r="W216" s="13" t="s">
        <v>7054</v>
      </c>
      <c r="X216" s="13" t="s">
        <v>8976</v>
      </c>
      <c r="Y216" s="13" t="s">
        <v>9577</v>
      </c>
      <c r="Z216" s="13" t="s">
        <v>9577</v>
      </c>
      <c r="AA216" s="13" t="s">
        <v>9577</v>
      </c>
      <c r="AB216" s="13" t="s">
        <v>9577</v>
      </c>
      <c r="AC216" s="13" t="s">
        <v>9577</v>
      </c>
      <c r="AD216" s="13" t="s">
        <v>9577</v>
      </c>
      <c r="AE216" s="13" t="s">
        <v>9577</v>
      </c>
      <c r="AF216" s="13" t="s">
        <v>9577</v>
      </c>
      <c r="AG216" s="13" t="s">
        <v>9577</v>
      </c>
      <c r="AH216" s="14" t="str">
        <f t="shared" si="6"/>
        <v>215,0,0,0,0,0,0,0,0,0</v>
      </c>
      <c r="AI216" s="13" t="s">
        <v>7027</v>
      </c>
      <c r="AJ216" s="13" t="s">
        <v>8334</v>
      </c>
      <c r="AL216" s="13" t="s">
        <v>8335</v>
      </c>
      <c r="AM216" s="13" t="s">
        <v>8053</v>
      </c>
      <c r="AO216" s="13">
        <v>0</v>
      </c>
      <c r="AP216" s="13">
        <v>25</v>
      </c>
      <c r="AQ216" s="13">
        <v>0</v>
      </c>
      <c r="AR216" s="14" t="s">
        <v>8489</v>
      </c>
      <c r="AU216" s="14"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
      <c r="A217" s="13">
        <v>216</v>
      </c>
      <c r="C217" s="13" t="s">
        <v>539</v>
      </c>
      <c r="D217" s="13" t="s">
        <v>4030</v>
      </c>
      <c r="E217" s="13" t="s">
        <v>176</v>
      </c>
      <c r="G217" s="13" t="s">
        <v>4607</v>
      </c>
      <c r="H217" s="13" t="s">
        <v>5413</v>
      </c>
      <c r="I217" s="13" t="s">
        <v>5414</v>
      </c>
      <c r="J217" s="13">
        <v>66</v>
      </c>
      <c r="K217" s="13" t="s">
        <v>2027</v>
      </c>
      <c r="L217" s="13">
        <v>120</v>
      </c>
      <c r="M217" s="13">
        <v>70</v>
      </c>
      <c r="N217" s="13" t="s">
        <v>5599</v>
      </c>
      <c r="O217" s="13" t="s">
        <v>5600</v>
      </c>
      <c r="P217" s="13" t="s">
        <v>6429</v>
      </c>
      <c r="Q217" s="13" t="s">
        <v>6430</v>
      </c>
      <c r="R217" s="13" t="s">
        <v>2023</v>
      </c>
      <c r="S217" s="13">
        <v>5355</v>
      </c>
      <c r="T217" s="13">
        <v>0.6</v>
      </c>
      <c r="U217" s="13">
        <v>8.8000000000000007</v>
      </c>
      <c r="V217" s="13" t="s">
        <v>2057</v>
      </c>
      <c r="W217" s="13" t="s">
        <v>8731</v>
      </c>
      <c r="X217" s="13" t="s">
        <v>8977</v>
      </c>
      <c r="Y217" s="13" t="s">
        <v>9577</v>
      </c>
      <c r="Z217" s="13" t="s">
        <v>9577</v>
      </c>
      <c r="AA217" s="13" t="s">
        <v>9577</v>
      </c>
      <c r="AB217" s="13" t="s">
        <v>9577</v>
      </c>
      <c r="AC217" s="13" t="s">
        <v>9577</v>
      </c>
      <c r="AD217" s="13" t="s">
        <v>9577</v>
      </c>
      <c r="AE217" s="13" t="s">
        <v>9577</v>
      </c>
      <c r="AF217" s="13" t="s">
        <v>9577</v>
      </c>
      <c r="AG217" s="13" t="s">
        <v>9577</v>
      </c>
      <c r="AH217" s="14" t="str">
        <f t="shared" si="6"/>
        <v>216,0,0,0,0,0,0,0,0,0</v>
      </c>
      <c r="AI217" s="13" t="s">
        <v>7028</v>
      </c>
      <c r="AJ217" s="13" t="s">
        <v>7614</v>
      </c>
      <c r="AO217" s="13">
        <v>0</v>
      </c>
      <c r="AP217" s="13">
        <v>25</v>
      </c>
      <c r="AQ217" s="13">
        <v>0</v>
      </c>
      <c r="AR217" s="14" t="s">
        <v>8490</v>
      </c>
      <c r="AU217" s="14"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
      <c r="A218" s="13">
        <v>217</v>
      </c>
      <c r="C218" s="13" t="s">
        <v>540</v>
      </c>
      <c r="D218" s="13" t="s">
        <v>4031</v>
      </c>
      <c r="E218" s="13" t="s">
        <v>192</v>
      </c>
      <c r="G218" s="13" t="s">
        <v>4608</v>
      </c>
      <c r="H218" s="13" t="s">
        <v>5413</v>
      </c>
      <c r="I218" s="13" t="s">
        <v>5414</v>
      </c>
      <c r="J218" s="13">
        <v>175</v>
      </c>
      <c r="K218" s="13" t="s">
        <v>2028</v>
      </c>
      <c r="L218" s="13">
        <v>60</v>
      </c>
      <c r="M218" s="13">
        <v>70</v>
      </c>
      <c r="N218" s="13" t="s">
        <v>5601</v>
      </c>
      <c r="O218" s="13" t="s">
        <v>3799</v>
      </c>
      <c r="P218" s="13" t="s">
        <v>5898</v>
      </c>
      <c r="R218" s="13" t="s">
        <v>2023</v>
      </c>
      <c r="S218" s="13">
        <v>5355</v>
      </c>
      <c r="T218" s="13">
        <v>1.8</v>
      </c>
      <c r="U218" s="13">
        <v>125.8</v>
      </c>
      <c r="V218" s="13" t="s">
        <v>2057</v>
      </c>
      <c r="W218" s="13" t="s">
        <v>8731</v>
      </c>
      <c r="X218" s="13" t="s">
        <v>8978</v>
      </c>
      <c r="Y218" s="13" t="s">
        <v>9577</v>
      </c>
      <c r="Z218" s="13" t="s">
        <v>9577</v>
      </c>
      <c r="AA218" s="13" t="s">
        <v>9577</v>
      </c>
      <c r="AB218" s="13" t="s">
        <v>9577</v>
      </c>
      <c r="AC218" s="13" t="s">
        <v>9577</v>
      </c>
      <c r="AD218" s="13" t="s">
        <v>9577</v>
      </c>
      <c r="AE218" s="13" t="s">
        <v>9577</v>
      </c>
      <c r="AF218" s="13" t="s">
        <v>9577</v>
      </c>
      <c r="AG218" s="13" t="s">
        <v>9577</v>
      </c>
      <c r="AH218" s="14" t="str">
        <f t="shared" si="6"/>
        <v>217,0,0,0,0,0,0,0,0,0</v>
      </c>
      <c r="AI218" s="13" t="s">
        <v>7029</v>
      </c>
      <c r="AJ218" s="13" t="s">
        <v>7615</v>
      </c>
      <c r="AO218" s="13">
        <v>0</v>
      </c>
      <c r="AP218" s="13">
        <v>25</v>
      </c>
      <c r="AQ218" s="13">
        <v>0</v>
      </c>
      <c r="AU218" s="14"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
      <c r="A219" s="13">
        <v>218</v>
      </c>
      <c r="C219" s="13" t="s">
        <v>541</v>
      </c>
      <c r="D219" s="13" t="s">
        <v>4032</v>
      </c>
      <c r="E219" s="13" t="s">
        <v>177</v>
      </c>
      <c r="G219" s="13" t="s">
        <v>4609</v>
      </c>
      <c r="H219" s="13" t="s">
        <v>5413</v>
      </c>
      <c r="I219" s="13" t="s">
        <v>5414</v>
      </c>
      <c r="J219" s="13">
        <v>50</v>
      </c>
      <c r="K219" s="13" t="s">
        <v>5407</v>
      </c>
      <c r="L219" s="13">
        <v>190</v>
      </c>
      <c r="M219" s="13">
        <v>70</v>
      </c>
      <c r="N219" s="13" t="s">
        <v>5602</v>
      </c>
      <c r="O219" s="13" t="s">
        <v>3793</v>
      </c>
      <c r="P219" s="13" t="s">
        <v>6431</v>
      </c>
      <c r="Q219" s="13" t="s">
        <v>6432</v>
      </c>
      <c r="R219" s="13" t="s">
        <v>2022</v>
      </c>
      <c r="S219" s="13">
        <v>5355</v>
      </c>
      <c r="T219" s="13">
        <v>0.7</v>
      </c>
      <c r="U219" s="13">
        <v>35</v>
      </c>
      <c r="V219" s="13" t="s">
        <v>2055</v>
      </c>
      <c r="W219" s="13" t="s">
        <v>8731</v>
      </c>
      <c r="X219" s="13" t="s">
        <v>8979</v>
      </c>
      <c r="Y219" s="13" t="s">
        <v>9577</v>
      </c>
      <c r="Z219" s="13" t="s">
        <v>9577</v>
      </c>
      <c r="AA219" s="13" t="s">
        <v>9577</v>
      </c>
      <c r="AB219" s="13" t="s">
        <v>9577</v>
      </c>
      <c r="AC219" s="13" t="s">
        <v>9577</v>
      </c>
      <c r="AD219" s="13" t="s">
        <v>9577</v>
      </c>
      <c r="AE219" s="13" t="s">
        <v>9577</v>
      </c>
      <c r="AF219" s="13" t="s">
        <v>9577</v>
      </c>
      <c r="AG219" s="13" t="s">
        <v>9577</v>
      </c>
      <c r="AH219" s="14" t="str">
        <f t="shared" si="6"/>
        <v>218,0,0,0,0,0,0,0,0,0</v>
      </c>
      <c r="AI219" s="13" t="s">
        <v>7030</v>
      </c>
      <c r="AJ219" s="13" t="s">
        <v>7616</v>
      </c>
      <c r="AO219" s="13">
        <v>0</v>
      </c>
      <c r="AP219" s="13">
        <v>25</v>
      </c>
      <c r="AQ219" s="13">
        <v>0</v>
      </c>
      <c r="AR219" s="14" t="s">
        <v>8491</v>
      </c>
      <c r="AU219" s="14"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
      <c r="A220" s="13">
        <v>219</v>
      </c>
      <c r="C220" s="13" t="s">
        <v>542</v>
      </c>
      <c r="D220" s="13" t="s">
        <v>4033</v>
      </c>
      <c r="E220" s="13" t="s">
        <v>177</v>
      </c>
      <c r="F220" s="13" t="s">
        <v>186</v>
      </c>
      <c r="G220" s="13" t="s">
        <v>4610</v>
      </c>
      <c r="H220" s="13" t="s">
        <v>5413</v>
      </c>
      <c r="I220" s="13" t="s">
        <v>5414</v>
      </c>
      <c r="J220" s="13">
        <v>144</v>
      </c>
      <c r="K220" s="13" t="s">
        <v>2043</v>
      </c>
      <c r="L220" s="13">
        <v>75</v>
      </c>
      <c r="M220" s="13">
        <v>70</v>
      </c>
      <c r="N220" s="13" t="s">
        <v>5602</v>
      </c>
      <c r="O220" s="13" t="s">
        <v>3793</v>
      </c>
      <c r="P220" s="13" t="s">
        <v>5899</v>
      </c>
      <c r="R220" s="13" t="s">
        <v>2022</v>
      </c>
      <c r="S220" s="13">
        <v>5355</v>
      </c>
      <c r="T220" s="13">
        <v>0.8</v>
      </c>
      <c r="U220" s="13">
        <v>55</v>
      </c>
      <c r="V220" s="13" t="s">
        <v>2055</v>
      </c>
      <c r="W220" s="13" t="s">
        <v>8731</v>
      </c>
      <c r="X220" s="13" t="s">
        <v>8980</v>
      </c>
      <c r="Y220" s="13" t="s">
        <v>9577</v>
      </c>
      <c r="Z220" s="13" t="s">
        <v>9577</v>
      </c>
      <c r="AA220" s="13" t="s">
        <v>9577</v>
      </c>
      <c r="AB220" s="13" t="s">
        <v>9577</v>
      </c>
      <c r="AC220" s="13" t="s">
        <v>9577</v>
      </c>
      <c r="AD220" s="13" t="s">
        <v>9577</v>
      </c>
      <c r="AE220" s="13" t="s">
        <v>9577</v>
      </c>
      <c r="AF220" s="13" t="s">
        <v>9577</v>
      </c>
      <c r="AG220" s="13" t="s">
        <v>9577</v>
      </c>
      <c r="AH220" s="14" t="str">
        <f t="shared" si="6"/>
        <v>219,0,0,0,0,0,0,0,0,0</v>
      </c>
      <c r="AI220" s="13" t="s">
        <v>7030</v>
      </c>
      <c r="AJ220" s="13" t="s">
        <v>7617</v>
      </c>
      <c r="AO220" s="13">
        <v>0</v>
      </c>
      <c r="AP220" s="13">
        <v>25</v>
      </c>
      <c r="AQ220" s="13">
        <v>0</v>
      </c>
      <c r="AU220" s="14"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
      <c r="A221" s="13">
        <v>220</v>
      </c>
      <c r="C221" s="13" t="s">
        <v>543</v>
      </c>
      <c r="D221" s="13" t="s">
        <v>4034</v>
      </c>
      <c r="E221" s="13" t="s">
        <v>163</v>
      </c>
      <c r="F221" s="13" t="s">
        <v>183</v>
      </c>
      <c r="G221" s="13" t="s">
        <v>4611</v>
      </c>
      <c r="H221" s="13" t="s">
        <v>5413</v>
      </c>
      <c r="I221" s="13" t="s">
        <v>5424</v>
      </c>
      <c r="J221" s="13">
        <v>50</v>
      </c>
      <c r="K221" s="13" t="s">
        <v>2027</v>
      </c>
      <c r="L221" s="13">
        <v>225</v>
      </c>
      <c r="M221" s="13">
        <v>70</v>
      </c>
      <c r="N221" s="13" t="s">
        <v>5603</v>
      </c>
      <c r="O221" s="13" t="s">
        <v>3736</v>
      </c>
      <c r="P221" s="13" t="s">
        <v>6433</v>
      </c>
      <c r="Q221" s="13" t="s">
        <v>6434</v>
      </c>
      <c r="R221" s="13" t="s">
        <v>2023</v>
      </c>
      <c r="S221" s="13">
        <v>5355</v>
      </c>
      <c r="T221" s="13">
        <v>0.4</v>
      </c>
      <c r="U221" s="13">
        <v>6.5</v>
      </c>
      <c r="V221" s="13" t="s">
        <v>2057</v>
      </c>
      <c r="W221" s="13" t="s">
        <v>7205</v>
      </c>
      <c r="X221" s="13" t="s">
        <v>8981</v>
      </c>
      <c r="Y221" s="13" t="s">
        <v>9577</v>
      </c>
      <c r="Z221" s="13" t="s">
        <v>9577</v>
      </c>
      <c r="AA221" s="13" t="s">
        <v>9577</v>
      </c>
      <c r="AB221" s="13" t="s">
        <v>9577</v>
      </c>
      <c r="AC221" s="13" t="s">
        <v>9577</v>
      </c>
      <c r="AD221" s="13" t="s">
        <v>9577</v>
      </c>
      <c r="AE221" s="13" t="s">
        <v>9577</v>
      </c>
      <c r="AF221" s="13" t="s">
        <v>9577</v>
      </c>
      <c r="AG221" s="13" t="s">
        <v>9577</v>
      </c>
      <c r="AH221" s="14" t="str">
        <f t="shared" si="6"/>
        <v>220,0,0,0,0,0,0,0,0,0</v>
      </c>
      <c r="AI221" s="13" t="s">
        <v>7031</v>
      </c>
      <c r="AJ221" s="13" t="s">
        <v>7618</v>
      </c>
      <c r="AO221" s="13">
        <v>0</v>
      </c>
      <c r="AP221" s="13">
        <v>25</v>
      </c>
      <c r="AQ221" s="13">
        <v>0</v>
      </c>
      <c r="AR221" s="14" t="s">
        <v>8492</v>
      </c>
      <c r="AU221" s="14"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
      <c r="A222" s="13">
        <v>221</v>
      </c>
      <c r="C222" s="13" t="s">
        <v>544</v>
      </c>
      <c r="D222" s="13" t="s">
        <v>4035</v>
      </c>
      <c r="E222" s="13" t="s">
        <v>163</v>
      </c>
      <c r="F222" s="13" t="s">
        <v>183</v>
      </c>
      <c r="G222" s="13" t="s">
        <v>4612</v>
      </c>
      <c r="H222" s="13" t="s">
        <v>5413</v>
      </c>
      <c r="I222" s="13" t="s">
        <v>5424</v>
      </c>
      <c r="J222" s="13">
        <v>158</v>
      </c>
      <c r="K222" s="13" t="s">
        <v>5426</v>
      </c>
      <c r="L222" s="13">
        <v>75</v>
      </c>
      <c r="M222" s="13">
        <v>70</v>
      </c>
      <c r="N222" s="13" t="s">
        <v>5603</v>
      </c>
      <c r="O222" s="13" t="s">
        <v>3736</v>
      </c>
      <c r="P222" s="13" t="s">
        <v>5900</v>
      </c>
      <c r="R222" s="13" t="s">
        <v>2023</v>
      </c>
      <c r="S222" s="13">
        <v>5355</v>
      </c>
      <c r="T222" s="13">
        <v>1.1000000000000001</v>
      </c>
      <c r="U222" s="13">
        <v>55.8</v>
      </c>
      <c r="V222" s="13" t="s">
        <v>2057</v>
      </c>
      <c r="W222" s="13" t="s">
        <v>7205</v>
      </c>
      <c r="X222" s="13" t="s">
        <v>8982</v>
      </c>
      <c r="Y222" s="13" t="s">
        <v>9577</v>
      </c>
      <c r="Z222" s="13" t="s">
        <v>9577</v>
      </c>
      <c r="AA222" s="13" t="s">
        <v>9577</v>
      </c>
      <c r="AB222" s="13" t="s">
        <v>9577</v>
      </c>
      <c r="AC222" s="13" t="s">
        <v>9577</v>
      </c>
      <c r="AD222" s="13" t="s">
        <v>9577</v>
      </c>
      <c r="AE222" s="13" t="s">
        <v>9577</v>
      </c>
      <c r="AF222" s="13" t="s">
        <v>9577</v>
      </c>
      <c r="AG222" s="13" t="s">
        <v>9577</v>
      </c>
      <c r="AH222" s="14" t="str">
        <f t="shared" si="6"/>
        <v>221,0,0,0,0,0,0,0,0,0</v>
      </c>
      <c r="AI222" s="13" t="s">
        <v>7032</v>
      </c>
      <c r="AJ222" s="13" t="s">
        <v>7619</v>
      </c>
      <c r="AO222" s="13">
        <v>0</v>
      </c>
      <c r="AP222" s="13">
        <v>25</v>
      </c>
      <c r="AQ222" s="13">
        <v>0</v>
      </c>
      <c r="AR222" s="14" t="s">
        <v>8493</v>
      </c>
      <c r="AU222" s="14"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
      <c r="A223" s="13">
        <v>222</v>
      </c>
      <c r="C223" s="13" t="s">
        <v>545</v>
      </c>
      <c r="D223" s="13" t="s">
        <v>4036</v>
      </c>
      <c r="E223" s="13" t="s">
        <v>178</v>
      </c>
      <c r="F223" s="13" t="s">
        <v>186</v>
      </c>
      <c r="G223" s="13" t="s">
        <v>4613</v>
      </c>
      <c r="H223" s="13" t="s">
        <v>5418</v>
      </c>
      <c r="I223" s="13" t="s">
        <v>5419</v>
      </c>
      <c r="J223" s="13">
        <v>133</v>
      </c>
      <c r="K223" s="13" t="s">
        <v>5412</v>
      </c>
      <c r="L223" s="13">
        <v>60</v>
      </c>
      <c r="M223" s="13">
        <v>70</v>
      </c>
      <c r="N223" s="13" t="s">
        <v>5604</v>
      </c>
      <c r="O223" s="13" t="s">
        <v>3787</v>
      </c>
      <c r="P223" s="13" t="s">
        <v>6435</v>
      </c>
      <c r="Q223" s="13" t="s">
        <v>6436</v>
      </c>
      <c r="R223" s="13" t="s">
        <v>6979</v>
      </c>
      <c r="S223" s="13">
        <v>5355</v>
      </c>
      <c r="T223" s="13">
        <v>0.6</v>
      </c>
      <c r="U223" s="13">
        <v>5</v>
      </c>
      <c r="V223" s="13" t="s">
        <v>8725</v>
      </c>
      <c r="W223" s="13" t="s">
        <v>8729</v>
      </c>
      <c r="X223" s="13" t="s">
        <v>8983</v>
      </c>
      <c r="Y223" s="13" t="s">
        <v>9577</v>
      </c>
      <c r="Z223" s="13" t="s">
        <v>9577</v>
      </c>
      <c r="AA223" s="13" t="s">
        <v>9577</v>
      </c>
      <c r="AB223" s="13" t="s">
        <v>9577</v>
      </c>
      <c r="AC223" s="13" t="s">
        <v>9577</v>
      </c>
      <c r="AD223" s="13" t="s">
        <v>9577</v>
      </c>
      <c r="AE223" s="13" t="s">
        <v>9577</v>
      </c>
      <c r="AF223" s="13" t="s">
        <v>9577</v>
      </c>
      <c r="AG223" s="13" t="s">
        <v>9577</v>
      </c>
      <c r="AH223" s="14" t="str">
        <f t="shared" si="6"/>
        <v>222,0,0,0,0,0,0,0,0,0</v>
      </c>
      <c r="AI223" s="13" t="s">
        <v>7033</v>
      </c>
      <c r="AJ223" s="13" t="s">
        <v>8126</v>
      </c>
      <c r="AM223" s="13" t="s">
        <v>8127</v>
      </c>
      <c r="AO223" s="13">
        <v>0</v>
      </c>
      <c r="AP223" s="13">
        <v>25</v>
      </c>
      <c r="AQ223" s="13">
        <v>0</v>
      </c>
      <c r="AR223" s="14" t="str">
        <f>+D967&amp;",Event,DARKGEM"</f>
        <v>GRAYSOLA,Event,DARKGEM</v>
      </c>
      <c r="AU223" s="14"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
      <c r="A224" s="13">
        <v>223</v>
      </c>
      <c r="C224" s="13" t="s">
        <v>546</v>
      </c>
      <c r="D224" s="13" t="s">
        <v>3782</v>
      </c>
      <c r="E224" s="13" t="s">
        <v>178</v>
      </c>
      <c r="G224" s="13" t="s">
        <v>4614</v>
      </c>
      <c r="H224" s="13" t="s">
        <v>5413</v>
      </c>
      <c r="I224" s="13" t="s">
        <v>5414</v>
      </c>
      <c r="J224" s="13">
        <v>60</v>
      </c>
      <c r="K224" s="13" t="s">
        <v>5407</v>
      </c>
      <c r="L224" s="13">
        <v>190</v>
      </c>
      <c r="M224" s="13">
        <v>70</v>
      </c>
      <c r="N224" s="13" t="s">
        <v>5605</v>
      </c>
      <c r="O224" s="13" t="s">
        <v>5606</v>
      </c>
      <c r="P224" s="13" t="s">
        <v>6437</v>
      </c>
      <c r="Q224" s="13" t="s">
        <v>6438</v>
      </c>
      <c r="R224" s="13" t="s">
        <v>2049</v>
      </c>
      <c r="S224" s="13">
        <v>5355</v>
      </c>
      <c r="T224" s="13">
        <v>0.6</v>
      </c>
      <c r="U224" s="13">
        <v>12</v>
      </c>
      <c r="V224" s="13" t="s">
        <v>8722</v>
      </c>
      <c r="W224" s="13" t="s">
        <v>8729</v>
      </c>
      <c r="X224" s="13" t="s">
        <v>8984</v>
      </c>
      <c r="Y224" s="13" t="s">
        <v>9577</v>
      </c>
      <c r="Z224" s="13" t="s">
        <v>9577</v>
      </c>
      <c r="AA224" s="13" t="s">
        <v>9577</v>
      </c>
      <c r="AB224" s="13" t="s">
        <v>9577</v>
      </c>
      <c r="AC224" s="13" t="s">
        <v>9577</v>
      </c>
      <c r="AD224" s="13" t="s">
        <v>9577</v>
      </c>
      <c r="AE224" s="13" t="s">
        <v>9577</v>
      </c>
      <c r="AF224" s="13" t="s">
        <v>9577</v>
      </c>
      <c r="AG224" s="13" t="s">
        <v>9577</v>
      </c>
      <c r="AH224" s="14" t="str">
        <f t="shared" si="6"/>
        <v>223,0,0,0,0,0,0,0,0,0</v>
      </c>
      <c r="AI224" s="13" t="s">
        <v>7034</v>
      </c>
      <c r="AJ224" s="13" t="s">
        <v>7620</v>
      </c>
      <c r="AO224" s="13">
        <v>0</v>
      </c>
      <c r="AP224" s="13">
        <v>25</v>
      </c>
      <c r="AQ224" s="13">
        <v>11</v>
      </c>
      <c r="AR224" s="14" t="s">
        <v>8494</v>
      </c>
      <c r="AU224" s="14"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
      <c r="A225" s="13">
        <v>224</v>
      </c>
      <c r="C225" s="13" t="s">
        <v>547</v>
      </c>
      <c r="D225" s="13" t="s">
        <v>4037</v>
      </c>
      <c r="E225" s="13" t="s">
        <v>178</v>
      </c>
      <c r="G225" s="13" t="s">
        <v>4615</v>
      </c>
      <c r="H225" s="13" t="s">
        <v>5413</v>
      </c>
      <c r="I225" s="13" t="s">
        <v>5414</v>
      </c>
      <c r="J225" s="13">
        <v>168</v>
      </c>
      <c r="K225" s="13" t="s">
        <v>5431</v>
      </c>
      <c r="L225" s="13">
        <v>75</v>
      </c>
      <c r="M225" s="13">
        <v>70</v>
      </c>
      <c r="N225" s="13" t="s">
        <v>5607</v>
      </c>
      <c r="O225" s="13" t="s">
        <v>5606</v>
      </c>
      <c r="P225" s="13" t="s">
        <v>5901</v>
      </c>
      <c r="R225" s="13" t="s">
        <v>2049</v>
      </c>
      <c r="S225" s="13">
        <v>5355</v>
      </c>
      <c r="T225" s="13">
        <v>0.9</v>
      </c>
      <c r="U225" s="13">
        <v>28.5</v>
      </c>
      <c r="V225" s="13" t="s">
        <v>2055</v>
      </c>
      <c r="W225" s="13" t="s">
        <v>8729</v>
      </c>
      <c r="X225" s="13" t="s">
        <v>8985</v>
      </c>
      <c r="Y225" s="13" t="s">
        <v>9577</v>
      </c>
      <c r="Z225" s="13" t="s">
        <v>9577</v>
      </c>
      <c r="AA225" s="13" t="s">
        <v>9577</v>
      </c>
      <c r="AB225" s="13" t="s">
        <v>9577</v>
      </c>
      <c r="AC225" s="13" t="s">
        <v>9577</v>
      </c>
      <c r="AD225" s="13" t="s">
        <v>9577</v>
      </c>
      <c r="AE225" s="13" t="s">
        <v>9577</v>
      </c>
      <c r="AF225" s="13" t="s">
        <v>9577</v>
      </c>
      <c r="AG225" s="13" t="s">
        <v>9577</v>
      </c>
      <c r="AH225" s="14" t="str">
        <f t="shared" si="6"/>
        <v>224,0,0,0,0,0,0,0,0,0</v>
      </c>
      <c r="AI225" s="13" t="s">
        <v>7034</v>
      </c>
      <c r="AJ225" s="13" t="s">
        <v>7621</v>
      </c>
      <c r="AO225" s="13">
        <v>0</v>
      </c>
      <c r="AP225" s="13">
        <v>25</v>
      </c>
      <c r="AQ225" s="13">
        <v>0</v>
      </c>
      <c r="AU225" s="14"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
      <c r="A226" s="13">
        <v>225</v>
      </c>
      <c r="C226" s="13" t="s">
        <v>548</v>
      </c>
      <c r="D226" s="13" t="s">
        <v>4038</v>
      </c>
      <c r="E226" s="13" t="s">
        <v>163</v>
      </c>
      <c r="F226" s="13" t="s">
        <v>184</v>
      </c>
      <c r="G226" s="13" t="s">
        <v>4616</v>
      </c>
      <c r="H226" s="13" t="s">
        <v>5413</v>
      </c>
      <c r="I226" s="13" t="s">
        <v>5419</v>
      </c>
      <c r="J226" s="13">
        <v>116</v>
      </c>
      <c r="K226" s="13" t="s">
        <v>2045</v>
      </c>
      <c r="L226" s="13">
        <v>45</v>
      </c>
      <c r="M226" s="13">
        <v>70</v>
      </c>
      <c r="N226" s="13" t="s">
        <v>5608</v>
      </c>
      <c r="O226" s="13" t="s">
        <v>1320</v>
      </c>
      <c r="P226" s="13" t="s">
        <v>6439</v>
      </c>
      <c r="Q226" s="13" t="s">
        <v>6440</v>
      </c>
      <c r="R226" s="13" t="s">
        <v>6927</v>
      </c>
      <c r="S226" s="13">
        <v>5355</v>
      </c>
      <c r="T226" s="13">
        <v>0.9</v>
      </c>
      <c r="U226" s="13">
        <v>16</v>
      </c>
      <c r="V226" s="13" t="s">
        <v>2055</v>
      </c>
      <c r="W226" s="13" t="s">
        <v>8731</v>
      </c>
      <c r="X226" s="13" t="s">
        <v>8986</v>
      </c>
      <c r="Y226" s="13" t="s">
        <v>9577</v>
      </c>
      <c r="Z226" s="13" t="s">
        <v>9577</v>
      </c>
      <c r="AA226" s="13" t="s">
        <v>9577</v>
      </c>
      <c r="AB226" s="13" t="s">
        <v>9577</v>
      </c>
      <c r="AC226" s="13" t="s">
        <v>9577</v>
      </c>
      <c r="AD226" s="13" t="s">
        <v>9577</v>
      </c>
      <c r="AE226" s="13" t="s">
        <v>9577</v>
      </c>
      <c r="AF226" s="13" t="s">
        <v>9577</v>
      </c>
      <c r="AG226" s="13" t="s">
        <v>9577</v>
      </c>
      <c r="AH226" s="14" t="str">
        <f t="shared" si="6"/>
        <v>225,0,0,0,0,0,0,0,0,0</v>
      </c>
      <c r="AI226" s="13" t="s">
        <v>7035</v>
      </c>
      <c r="AJ226" s="13" t="s">
        <v>7622</v>
      </c>
      <c r="AO226" s="13">
        <v>0</v>
      </c>
      <c r="AP226" s="13">
        <v>25</v>
      </c>
      <c r="AQ226" s="13">
        <v>0</v>
      </c>
      <c r="AR226" s="14" t="str">
        <f>+D968&amp;",Event,LIGHTBALL"</f>
        <v>KLAUSBIRD,Event,LIGHTBALL</v>
      </c>
      <c r="AU226" s="14"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food.;FormNames=;WildItemCommon=;WildItemUncommon=;WildItemRare=;BattlerPlayerY=0;BattlerEnemyY=25;BattlerAltitude=0;Evolutions=KLAUSBIRD,Event,LIGHTBALL;Incense=</v>
      </c>
    </row>
    <row r="227" spans="1:47" x14ac:dyDescent="0.2">
      <c r="A227" s="13">
        <v>226</v>
      </c>
      <c r="C227" s="13" t="s">
        <v>549</v>
      </c>
      <c r="D227" s="13" t="s">
        <v>4039</v>
      </c>
      <c r="E227" s="13" t="s">
        <v>178</v>
      </c>
      <c r="F227" s="13" t="s">
        <v>184</v>
      </c>
      <c r="G227" s="13" t="s">
        <v>4617</v>
      </c>
      <c r="H227" s="13" t="s">
        <v>5413</v>
      </c>
      <c r="I227" s="13" t="s">
        <v>5424</v>
      </c>
      <c r="J227" s="13">
        <v>163</v>
      </c>
      <c r="K227" s="13" t="s">
        <v>1314</v>
      </c>
      <c r="L227" s="13">
        <v>25</v>
      </c>
      <c r="M227" s="13">
        <v>70</v>
      </c>
      <c r="N227" s="13" t="s">
        <v>5609</v>
      </c>
      <c r="O227" s="13" t="s">
        <v>3719</v>
      </c>
      <c r="P227" s="13" t="s">
        <v>6441</v>
      </c>
      <c r="Q227" s="13" t="s">
        <v>6442</v>
      </c>
      <c r="R227" s="13" t="s">
        <v>3679</v>
      </c>
      <c r="S227" s="13">
        <v>6630</v>
      </c>
      <c r="T227" s="13">
        <v>2.1</v>
      </c>
      <c r="U227" s="13">
        <v>220</v>
      </c>
      <c r="V227" s="13" t="s">
        <v>8726</v>
      </c>
      <c r="W227" s="13" t="s">
        <v>8729</v>
      </c>
      <c r="X227" s="13" t="s">
        <v>8987</v>
      </c>
      <c r="Y227" s="13" t="s">
        <v>9577</v>
      </c>
      <c r="Z227" s="13" t="s">
        <v>9577</v>
      </c>
      <c r="AA227" s="13" t="s">
        <v>9577</v>
      </c>
      <c r="AB227" s="13" t="s">
        <v>9577</v>
      </c>
      <c r="AC227" s="13" t="s">
        <v>9577</v>
      </c>
      <c r="AD227" s="13" t="s">
        <v>9577</v>
      </c>
      <c r="AE227" s="13" t="s">
        <v>9577</v>
      </c>
      <c r="AF227" s="13" t="s">
        <v>9577</v>
      </c>
      <c r="AG227" s="13" t="s">
        <v>9577</v>
      </c>
      <c r="AH227" s="14" t="str">
        <f t="shared" si="6"/>
        <v>226,0,0,0,0,0,0,0,0,0</v>
      </c>
      <c r="AI227" s="13" t="s">
        <v>7036</v>
      </c>
      <c r="AJ227" s="13" t="s">
        <v>7623</v>
      </c>
      <c r="AO227" s="13">
        <v>0</v>
      </c>
      <c r="AP227" s="13">
        <v>25</v>
      </c>
      <c r="AQ227" s="13">
        <v>15</v>
      </c>
      <c r="AU227" s="14"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
      <c r="A228" s="13">
        <v>227</v>
      </c>
      <c r="C228" s="13" t="s">
        <v>550</v>
      </c>
      <c r="D228" s="13" t="s">
        <v>4040</v>
      </c>
      <c r="E228" s="13" t="s">
        <v>190</v>
      </c>
      <c r="F228" s="13" t="s">
        <v>184</v>
      </c>
      <c r="G228" s="13" t="s">
        <v>4618</v>
      </c>
      <c r="H228" s="13" t="s">
        <v>5413</v>
      </c>
      <c r="I228" s="13" t="s">
        <v>5424</v>
      </c>
      <c r="J228" s="13">
        <v>163</v>
      </c>
      <c r="K228" s="13" t="s">
        <v>2043</v>
      </c>
      <c r="L228" s="13">
        <v>25</v>
      </c>
      <c r="M228" s="13">
        <v>70</v>
      </c>
      <c r="N228" s="13" t="s">
        <v>5610</v>
      </c>
      <c r="O228" s="13" t="s">
        <v>3793</v>
      </c>
      <c r="P228" s="13" t="s">
        <v>6443</v>
      </c>
      <c r="Q228" s="13" t="s">
        <v>6444</v>
      </c>
      <c r="R228" s="13" t="s">
        <v>1344</v>
      </c>
      <c r="S228" s="13">
        <v>6630</v>
      </c>
      <c r="T228" s="13">
        <v>1.7</v>
      </c>
      <c r="U228" s="13">
        <v>50.5</v>
      </c>
      <c r="V228" s="13" t="s">
        <v>8722</v>
      </c>
      <c r="W228" s="13" t="s">
        <v>8732</v>
      </c>
      <c r="X228" s="13" t="s">
        <v>8988</v>
      </c>
      <c r="Y228" s="13" t="s">
        <v>9577</v>
      </c>
      <c r="Z228" s="13" t="s">
        <v>9577</v>
      </c>
      <c r="AA228" s="13" t="s">
        <v>9577</v>
      </c>
      <c r="AB228" s="13" t="s">
        <v>9577</v>
      </c>
      <c r="AC228" s="13" t="s">
        <v>9577</v>
      </c>
      <c r="AD228" s="13" t="s">
        <v>9577</v>
      </c>
      <c r="AE228" s="13" t="s">
        <v>9577</v>
      </c>
      <c r="AF228" s="13" t="s">
        <v>9577</v>
      </c>
      <c r="AG228" s="13" t="s">
        <v>9577</v>
      </c>
      <c r="AH228" s="14" t="str">
        <f t="shared" si="6"/>
        <v>227,0,0,0,0,0,0,0,0,0</v>
      </c>
      <c r="AI228" s="13" t="s">
        <v>7037</v>
      </c>
      <c r="AJ228" s="13" t="s">
        <v>7624</v>
      </c>
      <c r="AO228" s="13">
        <v>0</v>
      </c>
      <c r="AP228" s="13">
        <v>25</v>
      </c>
      <c r="AQ228" s="13">
        <v>0</v>
      </c>
      <c r="AR228" s="14" t="str">
        <f>+D969&amp;",Event,LIGHTBALL"</f>
        <v>BRIGHTMORY,Event,LIGHTBALL</v>
      </c>
      <c r="AU228" s="14"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
      <c r="A229" s="13">
        <v>228</v>
      </c>
      <c r="C229" s="13" t="s">
        <v>551</v>
      </c>
      <c r="D229" s="13" t="s">
        <v>4041</v>
      </c>
      <c r="E229" s="13" t="s">
        <v>189</v>
      </c>
      <c r="F229" s="13" t="s">
        <v>177</v>
      </c>
      <c r="G229" s="13" t="s">
        <v>4619</v>
      </c>
      <c r="H229" s="13" t="s">
        <v>5413</v>
      </c>
      <c r="I229" s="13" t="s">
        <v>5424</v>
      </c>
      <c r="J229" s="13">
        <v>66</v>
      </c>
      <c r="K229" s="13" t="s">
        <v>5407</v>
      </c>
      <c r="L229" s="13">
        <v>120</v>
      </c>
      <c r="M229" s="13">
        <v>35</v>
      </c>
      <c r="N229" s="13" t="s">
        <v>5611</v>
      </c>
      <c r="O229" s="13" t="s">
        <v>3799</v>
      </c>
      <c r="P229" s="13" t="s">
        <v>6445</v>
      </c>
      <c r="Q229" s="13" t="s">
        <v>6446</v>
      </c>
      <c r="R229" s="13" t="s">
        <v>2023</v>
      </c>
      <c r="S229" s="13">
        <v>5355</v>
      </c>
      <c r="T229" s="13">
        <v>0.6</v>
      </c>
      <c r="U229" s="13">
        <v>10.8</v>
      </c>
      <c r="V229" s="13" t="s">
        <v>8727</v>
      </c>
      <c r="W229" s="13" t="s">
        <v>8732</v>
      </c>
      <c r="X229" s="13" t="s">
        <v>8989</v>
      </c>
      <c r="Y229" s="13" t="s">
        <v>9577</v>
      </c>
      <c r="Z229" s="13" t="s">
        <v>9577</v>
      </c>
      <c r="AA229" s="13" t="s">
        <v>9577</v>
      </c>
      <c r="AB229" s="13" t="s">
        <v>9577</v>
      </c>
      <c r="AC229" s="13" t="s">
        <v>9577</v>
      </c>
      <c r="AD229" s="13" t="s">
        <v>9577</v>
      </c>
      <c r="AE229" s="13" t="s">
        <v>9577</v>
      </c>
      <c r="AF229" s="13" t="s">
        <v>9577</v>
      </c>
      <c r="AG229" s="13" t="s">
        <v>9577</v>
      </c>
      <c r="AH229" s="14" t="str">
        <f t="shared" si="6"/>
        <v>228,0,0,0,0,0,0,0,0,0</v>
      </c>
      <c r="AI229" s="13" t="s">
        <v>1374</v>
      </c>
      <c r="AJ229" s="13" t="s">
        <v>7625</v>
      </c>
      <c r="AO229" s="13">
        <v>0</v>
      </c>
      <c r="AP229" s="13">
        <v>25</v>
      </c>
      <c r="AQ229" s="13">
        <v>0</v>
      </c>
      <c r="AR229" s="14" t="s">
        <v>8495</v>
      </c>
      <c r="AU229" s="14"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
      <c r="A230" s="13">
        <v>229</v>
      </c>
      <c r="C230" s="13" t="s">
        <v>552</v>
      </c>
      <c r="D230" s="13" t="s">
        <v>4042</v>
      </c>
      <c r="E230" s="13" t="s">
        <v>189</v>
      </c>
      <c r="F230" s="13" t="s">
        <v>177</v>
      </c>
      <c r="G230" s="13" t="s">
        <v>4620</v>
      </c>
      <c r="H230" s="13" t="s">
        <v>5413</v>
      </c>
      <c r="I230" s="13" t="s">
        <v>5424</v>
      </c>
      <c r="J230" s="13">
        <v>175</v>
      </c>
      <c r="K230" s="13" t="s">
        <v>5421</v>
      </c>
      <c r="L230" s="13">
        <v>45</v>
      </c>
      <c r="M230" s="13">
        <v>35</v>
      </c>
      <c r="N230" s="13" t="s">
        <v>5611</v>
      </c>
      <c r="O230" s="13" t="s">
        <v>3799</v>
      </c>
      <c r="P230" s="13" t="s">
        <v>5902</v>
      </c>
      <c r="R230" s="13" t="s">
        <v>2023</v>
      </c>
      <c r="S230" s="13">
        <v>5355</v>
      </c>
      <c r="T230" s="13">
        <v>1.4</v>
      </c>
      <c r="U230" s="13">
        <v>35</v>
      </c>
      <c r="V230" s="13" t="s">
        <v>8727</v>
      </c>
      <c r="W230" s="13" t="s">
        <v>8732</v>
      </c>
      <c r="X230" s="13" t="s">
        <v>8990</v>
      </c>
      <c r="Y230" s="13" t="s">
        <v>9577</v>
      </c>
      <c r="Z230" s="13" t="s">
        <v>9577</v>
      </c>
      <c r="AA230" s="13" t="s">
        <v>9577</v>
      </c>
      <c r="AB230" s="13" t="s">
        <v>9577</v>
      </c>
      <c r="AC230" s="13" t="s">
        <v>9577</v>
      </c>
      <c r="AD230" s="13" t="s">
        <v>9577</v>
      </c>
      <c r="AE230" s="13" t="s">
        <v>9577</v>
      </c>
      <c r="AF230" s="13" t="s">
        <v>9577</v>
      </c>
      <c r="AG230" s="13" t="s">
        <v>9577</v>
      </c>
      <c r="AH230" s="14" t="str">
        <f t="shared" si="6"/>
        <v>229,0,0,0,0,0,0,0,0,0</v>
      </c>
      <c r="AI230" s="13" t="s">
        <v>1374</v>
      </c>
      <c r="AJ230" s="13" t="s">
        <v>7626</v>
      </c>
      <c r="AO230" s="13">
        <v>0</v>
      </c>
      <c r="AP230" s="13">
        <v>25</v>
      </c>
      <c r="AQ230" s="13">
        <v>0</v>
      </c>
      <c r="AU230" s="14"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
      <c r="A231" s="13">
        <v>230</v>
      </c>
      <c r="C231" s="13" t="s">
        <v>554</v>
      </c>
      <c r="D231" s="13" t="s">
        <v>4043</v>
      </c>
      <c r="E231" s="13" t="s">
        <v>178</v>
      </c>
      <c r="F231" s="13" t="s">
        <v>188</v>
      </c>
      <c r="G231" s="13" t="s">
        <v>4621</v>
      </c>
      <c r="H231" s="13" t="s">
        <v>5413</v>
      </c>
      <c r="I231" s="13" t="s">
        <v>5414</v>
      </c>
      <c r="J231" s="13">
        <v>243</v>
      </c>
      <c r="K231" s="13" t="s">
        <v>5432</v>
      </c>
      <c r="L231" s="13">
        <v>45</v>
      </c>
      <c r="M231" s="13">
        <v>70</v>
      </c>
      <c r="N231" s="13" t="s">
        <v>5550</v>
      </c>
      <c r="O231" s="13" t="s">
        <v>3694</v>
      </c>
      <c r="P231" s="13" t="s">
        <v>5903</v>
      </c>
      <c r="R231" s="13" t="s">
        <v>6962</v>
      </c>
      <c r="S231" s="13">
        <v>5355</v>
      </c>
      <c r="T231" s="13">
        <v>1.8</v>
      </c>
      <c r="U231" s="13">
        <v>152</v>
      </c>
      <c r="V231" s="13" t="s">
        <v>2056</v>
      </c>
      <c r="W231" s="13" t="s">
        <v>8729</v>
      </c>
      <c r="X231" s="13" t="s">
        <v>8991</v>
      </c>
      <c r="Y231" s="13" t="s">
        <v>9577</v>
      </c>
      <c r="Z231" s="13" t="s">
        <v>9577</v>
      </c>
      <c r="AA231" s="13" t="s">
        <v>9577</v>
      </c>
      <c r="AB231" s="13" t="s">
        <v>9577</v>
      </c>
      <c r="AC231" s="13" t="s">
        <v>9577</v>
      </c>
      <c r="AD231" s="13" t="s">
        <v>9577</v>
      </c>
      <c r="AE231" s="13" t="s">
        <v>9577</v>
      </c>
      <c r="AF231" s="13" t="s">
        <v>9577</v>
      </c>
      <c r="AG231" s="13" t="s">
        <v>9577</v>
      </c>
      <c r="AH231" s="14" t="str">
        <f t="shared" si="6"/>
        <v>230,0,0,0,0,0,0,0,0,0</v>
      </c>
      <c r="AI231" s="13" t="s">
        <v>1414</v>
      </c>
      <c r="AJ231" s="13" t="s">
        <v>8128</v>
      </c>
      <c r="AM231" s="13" t="s">
        <v>3718</v>
      </c>
      <c r="AO231" s="13">
        <v>0</v>
      </c>
      <c r="AP231" s="13">
        <v>25</v>
      </c>
      <c r="AQ231" s="13">
        <v>15</v>
      </c>
      <c r="AU231" s="14"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
      <c r="A232" s="13">
        <v>231</v>
      </c>
      <c r="C232" s="13" t="s">
        <v>555</v>
      </c>
      <c r="D232" s="13" t="s">
        <v>4044</v>
      </c>
      <c r="E232" s="13" t="s">
        <v>183</v>
      </c>
      <c r="G232" s="13" t="s">
        <v>4622</v>
      </c>
      <c r="H232" s="13" t="s">
        <v>5413</v>
      </c>
      <c r="I232" s="13" t="s">
        <v>5414</v>
      </c>
      <c r="J232" s="13">
        <v>66</v>
      </c>
      <c r="K232" s="13" t="s">
        <v>2030</v>
      </c>
      <c r="L232" s="13">
        <v>120</v>
      </c>
      <c r="M232" s="13">
        <v>70</v>
      </c>
      <c r="N232" s="13" t="s">
        <v>3739</v>
      </c>
      <c r="O232" s="13" t="s">
        <v>3745</v>
      </c>
      <c r="P232" s="13" t="s">
        <v>6447</v>
      </c>
      <c r="Q232" s="13" t="s">
        <v>6448</v>
      </c>
      <c r="R232" s="13" t="s">
        <v>2023</v>
      </c>
      <c r="S232" s="13">
        <v>5355</v>
      </c>
      <c r="T232" s="13">
        <v>0.5</v>
      </c>
      <c r="U232" s="13">
        <v>33.5</v>
      </c>
      <c r="V232" s="13" t="s">
        <v>2056</v>
      </c>
      <c r="W232" s="13" t="s">
        <v>8732</v>
      </c>
      <c r="X232" s="13" t="s">
        <v>8992</v>
      </c>
      <c r="Y232" s="13" t="s">
        <v>9577</v>
      </c>
      <c r="Z232" s="13" t="s">
        <v>9577</v>
      </c>
      <c r="AA232" s="13" t="s">
        <v>9577</v>
      </c>
      <c r="AB232" s="13" t="s">
        <v>9577</v>
      </c>
      <c r="AC232" s="13" t="s">
        <v>9577</v>
      </c>
      <c r="AD232" s="13" t="s">
        <v>9577</v>
      </c>
      <c r="AE232" s="13" t="s">
        <v>9577</v>
      </c>
      <c r="AF232" s="13" t="s">
        <v>9577</v>
      </c>
      <c r="AG232" s="13" t="s">
        <v>9577</v>
      </c>
      <c r="AH232" s="14" t="str">
        <f t="shared" si="6"/>
        <v>231,0,0,0,0,0,0,0,0,0</v>
      </c>
      <c r="AI232" s="13" t="s">
        <v>7038</v>
      </c>
      <c r="AJ232" s="13" t="s">
        <v>8129</v>
      </c>
      <c r="AM232" s="13" t="s">
        <v>8130</v>
      </c>
      <c r="AO232" s="13">
        <v>0</v>
      </c>
      <c r="AP232" s="13">
        <v>25</v>
      </c>
      <c r="AQ232" s="13">
        <v>0</v>
      </c>
      <c r="AR232" s="14" t="s">
        <v>8496</v>
      </c>
      <c r="AU232" s="14"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
      <c r="A233" s="13">
        <v>232</v>
      </c>
      <c r="C233" s="13" t="s">
        <v>556</v>
      </c>
      <c r="D233" s="13" t="s">
        <v>4045</v>
      </c>
      <c r="E233" s="13" t="s">
        <v>183</v>
      </c>
      <c r="G233" s="13" t="s">
        <v>4623</v>
      </c>
      <c r="H233" s="13" t="s">
        <v>5413</v>
      </c>
      <c r="I233" s="13" t="s">
        <v>5414</v>
      </c>
      <c r="J233" s="13">
        <v>175</v>
      </c>
      <c r="K233" s="13" t="s">
        <v>5430</v>
      </c>
      <c r="L233" s="13">
        <v>60</v>
      </c>
      <c r="M233" s="13">
        <v>70</v>
      </c>
      <c r="N233" s="13" t="s">
        <v>3699</v>
      </c>
      <c r="O233" s="13" t="s">
        <v>3745</v>
      </c>
      <c r="P233" s="13" t="s">
        <v>5904</v>
      </c>
      <c r="R233" s="13" t="s">
        <v>2023</v>
      </c>
      <c r="S233" s="13">
        <v>5355</v>
      </c>
      <c r="T233" s="13">
        <v>1.1000000000000001</v>
      </c>
      <c r="U233" s="13">
        <v>120</v>
      </c>
      <c r="V233" s="13" t="s">
        <v>8722</v>
      </c>
      <c r="W233" s="13" t="s">
        <v>8732</v>
      </c>
      <c r="X233" s="13" t="s">
        <v>8993</v>
      </c>
      <c r="Y233" s="13" t="s">
        <v>9577</v>
      </c>
      <c r="Z233" s="13" t="s">
        <v>9577</v>
      </c>
      <c r="AA233" s="13" t="s">
        <v>9577</v>
      </c>
      <c r="AB233" s="13" t="s">
        <v>9577</v>
      </c>
      <c r="AC233" s="13" t="s">
        <v>9577</v>
      </c>
      <c r="AD233" s="13" t="s">
        <v>9577</v>
      </c>
      <c r="AE233" s="13" t="s">
        <v>9577</v>
      </c>
      <c r="AF233" s="13" t="s">
        <v>9577</v>
      </c>
      <c r="AG233" s="13" t="s">
        <v>9577</v>
      </c>
      <c r="AH233" s="14" t="str">
        <f t="shared" si="6"/>
        <v>232,0,0,0,0,0,0,0,0,0</v>
      </c>
      <c r="AI233" s="13" t="s">
        <v>7039</v>
      </c>
      <c r="AJ233" s="13" t="s">
        <v>8131</v>
      </c>
      <c r="AM233" s="13" t="s">
        <v>8130</v>
      </c>
      <c r="AO233" s="13">
        <v>0</v>
      </c>
      <c r="AP233" s="13">
        <v>25</v>
      </c>
      <c r="AQ233" s="13">
        <v>0</v>
      </c>
      <c r="AU233" s="14"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
      <c r="A234" s="13">
        <v>233</v>
      </c>
      <c r="C234" s="13" t="s">
        <v>557</v>
      </c>
      <c r="D234" s="13" t="s">
        <v>4046</v>
      </c>
      <c r="E234" s="13" t="s">
        <v>176</v>
      </c>
      <c r="G234" s="13" t="s">
        <v>4624</v>
      </c>
      <c r="H234" s="13" t="s">
        <v>5425</v>
      </c>
      <c r="I234" s="13" t="s">
        <v>5414</v>
      </c>
      <c r="J234" s="13">
        <v>180</v>
      </c>
      <c r="K234" s="13" t="s">
        <v>5421</v>
      </c>
      <c r="L234" s="13">
        <v>45</v>
      </c>
      <c r="M234" s="13">
        <v>70</v>
      </c>
      <c r="N234" s="13" t="s">
        <v>5563</v>
      </c>
      <c r="O234" s="13" t="s">
        <v>5532</v>
      </c>
      <c r="P234" s="13" t="s">
        <v>5905</v>
      </c>
      <c r="R234" s="13" t="s">
        <v>2021</v>
      </c>
      <c r="S234" s="13">
        <v>5355</v>
      </c>
      <c r="T234" s="13">
        <v>0.6</v>
      </c>
      <c r="U234" s="13">
        <v>32.5</v>
      </c>
      <c r="V234" s="13" t="s">
        <v>2055</v>
      </c>
      <c r="W234" s="13" t="s">
        <v>8730</v>
      </c>
      <c r="X234" s="13" t="s">
        <v>8994</v>
      </c>
      <c r="Y234" s="13" t="s">
        <v>9577</v>
      </c>
      <c r="Z234" s="13" t="s">
        <v>9577</v>
      </c>
      <c r="AA234" s="13" t="s">
        <v>9577</v>
      </c>
      <c r="AB234" s="13" t="s">
        <v>9577</v>
      </c>
      <c r="AC234" s="13" t="s">
        <v>9577</v>
      </c>
      <c r="AD234" s="13" t="s">
        <v>9577</v>
      </c>
      <c r="AE234" s="13" t="s">
        <v>9577</v>
      </c>
      <c r="AF234" s="13" t="s">
        <v>9577</v>
      </c>
      <c r="AG234" s="13" t="s">
        <v>9577</v>
      </c>
      <c r="AH234" s="14" t="str">
        <f t="shared" si="6"/>
        <v>233,0,0,0,0,0,0,0,0,0</v>
      </c>
      <c r="AI234" s="13" t="s">
        <v>6978</v>
      </c>
      <c r="AJ234" s="13" t="s">
        <v>7627</v>
      </c>
      <c r="AO234" s="13">
        <v>0</v>
      </c>
      <c r="AP234" s="13">
        <v>25</v>
      </c>
      <c r="AQ234" s="13">
        <v>11</v>
      </c>
      <c r="AR234" s="14" t="s">
        <v>11055</v>
      </c>
      <c r="AU234" s="14"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
      <c r="A235" s="13">
        <v>234</v>
      </c>
      <c r="C235" s="13" t="s">
        <v>558</v>
      </c>
      <c r="D235" s="13" t="s">
        <v>4047</v>
      </c>
      <c r="E235" s="13" t="s">
        <v>176</v>
      </c>
      <c r="G235" s="13" t="s">
        <v>4625</v>
      </c>
      <c r="H235" s="13" t="s">
        <v>5413</v>
      </c>
      <c r="I235" s="13" t="s">
        <v>5424</v>
      </c>
      <c r="J235" s="13">
        <v>163</v>
      </c>
      <c r="K235" s="13" t="s">
        <v>2027</v>
      </c>
      <c r="L235" s="13">
        <v>45</v>
      </c>
      <c r="M235" s="13">
        <v>70</v>
      </c>
      <c r="N235" s="13" t="s">
        <v>5612</v>
      </c>
      <c r="O235" s="13" t="s">
        <v>3795</v>
      </c>
      <c r="P235" s="13" t="s">
        <v>6449</v>
      </c>
      <c r="Q235" s="13" t="s">
        <v>6450</v>
      </c>
      <c r="R235" s="13" t="s">
        <v>2023</v>
      </c>
      <c r="S235" s="13">
        <v>5355</v>
      </c>
      <c r="T235" s="13">
        <v>1.4</v>
      </c>
      <c r="U235" s="13">
        <v>71.2</v>
      </c>
      <c r="V235" s="13" t="s">
        <v>2057</v>
      </c>
      <c r="W235" s="13" t="s">
        <v>7054</v>
      </c>
      <c r="X235" s="13" t="s">
        <v>8995</v>
      </c>
      <c r="Y235" s="13" t="s">
        <v>9577</v>
      </c>
      <c r="Z235" s="13" t="s">
        <v>9577</v>
      </c>
      <c r="AA235" s="13" t="s">
        <v>9577</v>
      </c>
      <c r="AB235" s="13" t="s">
        <v>9577</v>
      </c>
      <c r="AC235" s="13" t="s">
        <v>9577</v>
      </c>
      <c r="AD235" s="13" t="s">
        <v>9577</v>
      </c>
      <c r="AE235" s="13" t="s">
        <v>9577</v>
      </c>
      <c r="AF235" s="13" t="s">
        <v>9577</v>
      </c>
      <c r="AG235" s="13" t="s">
        <v>9577</v>
      </c>
      <c r="AH235" s="14" t="str">
        <f t="shared" si="6"/>
        <v>234,0,0,0,0,0,0,0,0,0</v>
      </c>
      <c r="AI235" s="13" t="s">
        <v>7040</v>
      </c>
      <c r="AJ235" s="13" t="s">
        <v>7628</v>
      </c>
      <c r="AO235" s="13">
        <v>0</v>
      </c>
      <c r="AP235" s="13">
        <v>25</v>
      </c>
      <c r="AQ235" s="13">
        <v>0</v>
      </c>
      <c r="AR235" s="14" t="str">
        <f>+D970&amp;",Event,DARKGEM"</f>
        <v>PSYNTLER,Event,DARKGEM</v>
      </c>
      <c r="AU235" s="14"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
      <c r="A236" s="13">
        <v>235</v>
      </c>
      <c r="C236" s="13" t="s">
        <v>559</v>
      </c>
      <c r="D236" s="13" t="s">
        <v>4048</v>
      </c>
      <c r="E236" s="13" t="s">
        <v>176</v>
      </c>
      <c r="G236" s="13" t="s">
        <v>4626</v>
      </c>
      <c r="H236" s="13" t="s">
        <v>5413</v>
      </c>
      <c r="I236" s="13" t="s">
        <v>5419</v>
      </c>
      <c r="J236" s="13">
        <v>88</v>
      </c>
      <c r="K236" s="13" t="s">
        <v>2045</v>
      </c>
      <c r="L236" s="13">
        <v>45</v>
      </c>
      <c r="M236" s="13">
        <v>70</v>
      </c>
      <c r="N236" s="13" t="s">
        <v>5613</v>
      </c>
      <c r="O236" s="13" t="s">
        <v>5606</v>
      </c>
      <c r="P236" s="13" t="s">
        <v>5906</v>
      </c>
      <c r="R236" s="13" t="s">
        <v>2023</v>
      </c>
      <c r="S236" s="13">
        <v>5355</v>
      </c>
      <c r="T236" s="13">
        <v>1.2</v>
      </c>
      <c r="U236" s="13">
        <v>58</v>
      </c>
      <c r="V236" s="13" t="s">
        <v>8724</v>
      </c>
      <c r="W236" s="13" t="s">
        <v>8730</v>
      </c>
      <c r="X236" s="13" t="s">
        <v>8996</v>
      </c>
      <c r="Y236" s="13" t="s">
        <v>9577</v>
      </c>
      <c r="Z236" s="13" t="s">
        <v>9577</v>
      </c>
      <c r="AA236" s="13" t="s">
        <v>9577</v>
      </c>
      <c r="AB236" s="13" t="s">
        <v>9577</v>
      </c>
      <c r="AC236" s="13" t="s">
        <v>9577</v>
      </c>
      <c r="AD236" s="13" t="s">
        <v>9577</v>
      </c>
      <c r="AE236" s="13" t="s">
        <v>9577</v>
      </c>
      <c r="AF236" s="13" t="s">
        <v>9577</v>
      </c>
      <c r="AG236" s="13" t="s">
        <v>9577</v>
      </c>
      <c r="AH236" s="14" t="str">
        <f t="shared" si="6"/>
        <v>235,0,0,0,0,0,0,0,0,0</v>
      </c>
      <c r="AI236" s="13" t="s">
        <v>7041</v>
      </c>
      <c r="AJ236" s="13" t="s">
        <v>7629</v>
      </c>
      <c r="AO236" s="13">
        <v>0</v>
      </c>
      <c r="AP236" s="13">
        <v>25</v>
      </c>
      <c r="AQ236" s="13">
        <v>0</v>
      </c>
      <c r="AR236" s="14" t="str">
        <f>+D971&amp;",Event,DARKGEM"</f>
        <v>BOHERGLE,Event,DARKGEM</v>
      </c>
      <c r="AU236" s="14"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
      <c r="A237" s="13">
        <v>236</v>
      </c>
      <c r="C237" s="13" t="s">
        <v>560</v>
      </c>
      <c r="D237" s="13" t="s">
        <v>4049</v>
      </c>
      <c r="E237" s="13" t="s">
        <v>181</v>
      </c>
      <c r="G237" s="13" t="s">
        <v>4627</v>
      </c>
      <c r="H237" s="13" t="s">
        <v>5417</v>
      </c>
      <c r="I237" s="13" t="s">
        <v>5414</v>
      </c>
      <c r="J237" s="13">
        <v>42</v>
      </c>
      <c r="K237" s="13" t="s">
        <v>2027</v>
      </c>
      <c r="L237" s="13">
        <v>75</v>
      </c>
      <c r="M237" s="13">
        <v>70</v>
      </c>
      <c r="N237" s="13" t="s">
        <v>5614</v>
      </c>
      <c r="O237" s="13" t="s">
        <v>3811</v>
      </c>
      <c r="P237" s="13" t="s">
        <v>6451</v>
      </c>
      <c r="Q237" s="13" t="s">
        <v>6452</v>
      </c>
      <c r="R237" s="13" t="s">
        <v>6983</v>
      </c>
      <c r="S237" s="13">
        <v>6630</v>
      </c>
      <c r="T237" s="13">
        <v>0.7</v>
      </c>
      <c r="U237" s="13">
        <v>21</v>
      </c>
      <c r="V237" s="13" t="s">
        <v>8726</v>
      </c>
      <c r="W237" s="13" t="s">
        <v>8730</v>
      </c>
      <c r="X237" s="13" t="s">
        <v>8997</v>
      </c>
      <c r="Y237" s="13" t="s">
        <v>9577</v>
      </c>
      <c r="Z237" s="13" t="s">
        <v>9577</v>
      </c>
      <c r="AA237" s="13" t="s">
        <v>9577</v>
      </c>
      <c r="AB237" s="13" t="s">
        <v>9577</v>
      </c>
      <c r="AC237" s="13" t="s">
        <v>9577</v>
      </c>
      <c r="AD237" s="13" t="s">
        <v>9577</v>
      </c>
      <c r="AE237" s="13" t="s">
        <v>9577</v>
      </c>
      <c r="AF237" s="13" t="s">
        <v>9577</v>
      </c>
      <c r="AG237" s="13" t="s">
        <v>9577</v>
      </c>
      <c r="AH237" s="14" t="str">
        <f t="shared" si="6"/>
        <v>236,0,0,0,0,0,0,0,0,0</v>
      </c>
      <c r="AI237" s="13" t="s">
        <v>7042</v>
      </c>
      <c r="AJ237" s="13" t="s">
        <v>7630</v>
      </c>
      <c r="AO237" s="13">
        <v>0</v>
      </c>
      <c r="AP237" s="13">
        <v>25</v>
      </c>
      <c r="AQ237" s="13">
        <v>0</v>
      </c>
      <c r="AR237" s="14" t="s">
        <v>8497</v>
      </c>
      <c r="AU237" s="14"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
      <c r="A238" s="13">
        <v>237</v>
      </c>
      <c r="C238" s="13" t="s">
        <v>561</v>
      </c>
      <c r="D238" s="13" t="s">
        <v>3757</v>
      </c>
      <c r="E238" s="13" t="s">
        <v>181</v>
      </c>
      <c r="G238" s="13" t="s">
        <v>4628</v>
      </c>
      <c r="H238" s="13" t="s">
        <v>5417</v>
      </c>
      <c r="I238" s="13" t="s">
        <v>5414</v>
      </c>
      <c r="J238" s="13">
        <v>159</v>
      </c>
      <c r="K238" s="13" t="s">
        <v>1314</v>
      </c>
      <c r="L238" s="13">
        <v>45</v>
      </c>
      <c r="M238" s="13">
        <v>70</v>
      </c>
      <c r="N238" s="13" t="s">
        <v>5615</v>
      </c>
      <c r="O238" s="13" t="s">
        <v>3755</v>
      </c>
      <c r="P238" s="13" t="s">
        <v>5907</v>
      </c>
      <c r="R238" s="13" t="s">
        <v>3766</v>
      </c>
      <c r="S238" s="13">
        <v>6630</v>
      </c>
      <c r="T238" s="13">
        <v>1.4</v>
      </c>
      <c r="U238" s="13">
        <v>48</v>
      </c>
      <c r="V238" s="13" t="s">
        <v>2057</v>
      </c>
      <c r="W238" s="13" t="s">
        <v>8730</v>
      </c>
      <c r="X238" s="13" t="s">
        <v>8998</v>
      </c>
      <c r="Y238" s="13" t="s">
        <v>9577</v>
      </c>
      <c r="Z238" s="13" t="s">
        <v>9577</v>
      </c>
      <c r="AA238" s="13" t="s">
        <v>9577</v>
      </c>
      <c r="AB238" s="13" t="s">
        <v>9577</v>
      </c>
      <c r="AC238" s="13" t="s">
        <v>9577</v>
      </c>
      <c r="AD238" s="13" t="s">
        <v>9577</v>
      </c>
      <c r="AE238" s="13" t="s">
        <v>9577</v>
      </c>
      <c r="AF238" s="13" t="s">
        <v>9577</v>
      </c>
      <c r="AG238" s="13" t="s">
        <v>9577</v>
      </c>
      <c r="AH238" s="14" t="str">
        <f t="shared" si="6"/>
        <v>237,0,0,0,0,0,0,0,0,0</v>
      </c>
      <c r="AI238" s="13" t="s">
        <v>7043</v>
      </c>
      <c r="AJ238" s="13" t="s">
        <v>7631</v>
      </c>
      <c r="AO238" s="13">
        <v>0</v>
      </c>
      <c r="AP238" s="13">
        <v>25</v>
      </c>
      <c r="AQ238" s="13">
        <v>0</v>
      </c>
      <c r="AU238" s="14"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
      <c r="A239" s="13">
        <v>238</v>
      </c>
      <c r="C239" s="13" t="s">
        <v>562</v>
      </c>
      <c r="D239" s="13" t="s">
        <v>4050</v>
      </c>
      <c r="E239" s="13" t="s">
        <v>163</v>
      </c>
      <c r="F239" s="13" t="s">
        <v>185</v>
      </c>
      <c r="G239" s="13" t="s">
        <v>4629</v>
      </c>
      <c r="H239" s="13" t="s">
        <v>5416</v>
      </c>
      <c r="I239" s="13" t="s">
        <v>5414</v>
      </c>
      <c r="J239" s="13">
        <v>61</v>
      </c>
      <c r="K239" s="13" t="s">
        <v>5407</v>
      </c>
      <c r="L239" s="13">
        <v>45</v>
      </c>
      <c r="M239" s="13">
        <v>70</v>
      </c>
      <c r="N239" s="13" t="s">
        <v>5556</v>
      </c>
      <c r="O239" s="13" t="s">
        <v>3704</v>
      </c>
      <c r="P239" s="13" t="s">
        <v>6453</v>
      </c>
      <c r="Q239" s="13" t="s">
        <v>6454</v>
      </c>
      <c r="R239" s="13" t="s">
        <v>6983</v>
      </c>
      <c r="S239" s="13">
        <v>6630</v>
      </c>
      <c r="T239" s="13">
        <v>0.4</v>
      </c>
      <c r="U239" s="13">
        <v>6</v>
      </c>
      <c r="V239" s="13" t="s">
        <v>8725</v>
      </c>
      <c r="W239" s="13" t="s">
        <v>8730</v>
      </c>
      <c r="X239" s="13" t="s">
        <v>8999</v>
      </c>
      <c r="Y239" s="13" t="s">
        <v>9577</v>
      </c>
      <c r="Z239" s="13" t="s">
        <v>9577</v>
      </c>
      <c r="AA239" s="13" t="s">
        <v>9577</v>
      </c>
      <c r="AB239" s="13" t="s">
        <v>9577</v>
      </c>
      <c r="AC239" s="13" t="s">
        <v>9577</v>
      </c>
      <c r="AD239" s="13" t="s">
        <v>9577</v>
      </c>
      <c r="AE239" s="13" t="s">
        <v>9577</v>
      </c>
      <c r="AF239" s="13" t="s">
        <v>9577</v>
      </c>
      <c r="AG239" s="13" t="s">
        <v>9577</v>
      </c>
      <c r="AH239" s="14" t="str">
        <f t="shared" si="6"/>
        <v>238,0,0,0,0,0,0,0,0,0</v>
      </c>
      <c r="AI239" s="13" t="s">
        <v>7044</v>
      </c>
      <c r="AJ239" s="13" t="s">
        <v>8336</v>
      </c>
      <c r="AL239" s="13" t="s">
        <v>8029</v>
      </c>
      <c r="AM239" s="13" t="s">
        <v>8029</v>
      </c>
      <c r="AN239" s="13" t="s">
        <v>8029</v>
      </c>
      <c r="AO239" s="13">
        <v>0</v>
      </c>
      <c r="AP239" s="13">
        <v>25</v>
      </c>
      <c r="AQ239" s="13">
        <v>0</v>
      </c>
      <c r="AR239" s="14" t="s">
        <v>8498</v>
      </c>
      <c r="AU239" s="14"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
      <c r="A240" s="13">
        <v>239</v>
      </c>
      <c r="C240" s="13" t="s">
        <v>563</v>
      </c>
      <c r="D240" s="13" t="s">
        <v>4051</v>
      </c>
      <c r="E240" s="13" t="s">
        <v>179</v>
      </c>
      <c r="G240" s="13" t="s">
        <v>4630</v>
      </c>
      <c r="H240" s="13" t="s">
        <v>5423</v>
      </c>
      <c r="I240" s="13" t="s">
        <v>5414</v>
      </c>
      <c r="J240" s="13">
        <v>72</v>
      </c>
      <c r="K240" s="13" t="s">
        <v>2045</v>
      </c>
      <c r="L240" s="13">
        <v>45</v>
      </c>
      <c r="M240" s="13">
        <v>70</v>
      </c>
      <c r="N240" s="13" t="s">
        <v>3708</v>
      </c>
      <c r="O240" s="13" t="s">
        <v>3811</v>
      </c>
      <c r="P240" s="13" t="s">
        <v>6455</v>
      </c>
      <c r="Q240" s="13" t="s">
        <v>6456</v>
      </c>
      <c r="R240" s="13" t="s">
        <v>6983</v>
      </c>
      <c r="S240" s="13">
        <v>6630</v>
      </c>
      <c r="T240" s="13">
        <v>0.6</v>
      </c>
      <c r="U240" s="13">
        <v>23.5</v>
      </c>
      <c r="V240" s="13" t="s">
        <v>8723</v>
      </c>
      <c r="W240" s="13" t="s">
        <v>7357</v>
      </c>
      <c r="X240" s="13" t="s">
        <v>9000</v>
      </c>
      <c r="Y240" s="13" t="s">
        <v>9577</v>
      </c>
      <c r="Z240" s="13" t="s">
        <v>9577</v>
      </c>
      <c r="AA240" s="13" t="s">
        <v>9577</v>
      </c>
      <c r="AB240" s="13" t="s">
        <v>9577</v>
      </c>
      <c r="AC240" s="13" t="s">
        <v>9577</v>
      </c>
      <c r="AD240" s="13" t="s">
        <v>9577</v>
      </c>
      <c r="AE240" s="13" t="s">
        <v>9577</v>
      </c>
      <c r="AF240" s="13" t="s">
        <v>9577</v>
      </c>
      <c r="AG240" s="13" t="s">
        <v>9577</v>
      </c>
      <c r="AH240" s="14" t="str">
        <f t="shared" si="6"/>
        <v>239,0,0,0,0,0,0,0,0,0</v>
      </c>
      <c r="AI240" s="13" t="s">
        <v>1335</v>
      </c>
      <c r="AJ240" s="13" t="s">
        <v>8132</v>
      </c>
      <c r="AM240" s="13" t="s">
        <v>3721</v>
      </c>
      <c r="AO240" s="13">
        <v>0</v>
      </c>
      <c r="AP240" s="13">
        <v>25</v>
      </c>
      <c r="AQ240" s="13">
        <v>0</v>
      </c>
      <c r="AR240" s="14" t="s">
        <v>8499</v>
      </c>
      <c r="AU240" s="14"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
      <c r="A241" s="13">
        <v>240</v>
      </c>
      <c r="C241" s="13" t="s">
        <v>564</v>
      </c>
      <c r="D241" s="13" t="s">
        <v>4052</v>
      </c>
      <c r="E241" s="13" t="s">
        <v>177</v>
      </c>
      <c r="G241" s="13" t="s">
        <v>4631</v>
      </c>
      <c r="H241" s="13" t="s">
        <v>5423</v>
      </c>
      <c r="I241" s="13" t="s">
        <v>5414</v>
      </c>
      <c r="J241" s="13">
        <v>73</v>
      </c>
      <c r="K241" s="13" t="s">
        <v>2045</v>
      </c>
      <c r="L241" s="13">
        <v>45</v>
      </c>
      <c r="M241" s="13">
        <v>70</v>
      </c>
      <c r="N241" s="13" t="s">
        <v>3751</v>
      </c>
      <c r="O241" s="13" t="s">
        <v>3811</v>
      </c>
      <c r="P241" s="13" t="s">
        <v>6457</v>
      </c>
      <c r="Q241" s="13" t="s">
        <v>6458</v>
      </c>
      <c r="R241" s="13" t="s">
        <v>6983</v>
      </c>
      <c r="S241" s="13">
        <v>6630</v>
      </c>
      <c r="T241" s="13">
        <v>0.7</v>
      </c>
      <c r="U241" s="13">
        <v>21.4</v>
      </c>
      <c r="V241" s="13" t="s">
        <v>2055</v>
      </c>
      <c r="W241" s="13" t="s">
        <v>8731</v>
      </c>
      <c r="X241" s="13" t="s">
        <v>9001</v>
      </c>
      <c r="Y241" s="13" t="s">
        <v>9577</v>
      </c>
      <c r="Z241" s="13" t="s">
        <v>9577</v>
      </c>
      <c r="AA241" s="13" t="s">
        <v>9577</v>
      </c>
      <c r="AB241" s="13" t="s">
        <v>9577</v>
      </c>
      <c r="AC241" s="13" t="s">
        <v>9577</v>
      </c>
      <c r="AD241" s="13" t="s">
        <v>9577</v>
      </c>
      <c r="AE241" s="13" t="s">
        <v>9577</v>
      </c>
      <c r="AF241" s="13" t="s">
        <v>9577</v>
      </c>
      <c r="AG241" s="13" t="s">
        <v>9577</v>
      </c>
      <c r="AH241" s="14" t="str">
        <f t="shared" si="6"/>
        <v>240,0,0,0,0,0,0,0,0,0</v>
      </c>
      <c r="AI241" s="13" t="s">
        <v>7045</v>
      </c>
      <c r="AJ241" s="13" t="s">
        <v>8133</v>
      </c>
      <c r="AM241" s="13" t="s">
        <v>3722</v>
      </c>
      <c r="AO241" s="13">
        <v>0</v>
      </c>
      <c r="AP241" s="13">
        <v>25</v>
      </c>
      <c r="AQ241" s="13">
        <v>0</v>
      </c>
      <c r="AR241" s="14" t="s">
        <v>8500</v>
      </c>
      <c r="AU241" s="14"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
      <c r="A242" s="13">
        <v>241</v>
      </c>
      <c r="C242" s="13" t="s">
        <v>565</v>
      </c>
      <c r="D242" s="13" t="s">
        <v>4053</v>
      </c>
      <c r="E242" s="13" t="s">
        <v>176</v>
      </c>
      <c r="G242" s="13" t="s">
        <v>4632</v>
      </c>
      <c r="H242" s="13" t="s">
        <v>5416</v>
      </c>
      <c r="I242" s="13" t="s">
        <v>5424</v>
      </c>
      <c r="J242" s="13">
        <v>172</v>
      </c>
      <c r="K242" s="13" t="s">
        <v>2043</v>
      </c>
      <c r="L242" s="13">
        <v>45</v>
      </c>
      <c r="M242" s="13">
        <v>70</v>
      </c>
      <c r="N242" s="13" t="s">
        <v>5616</v>
      </c>
      <c r="O242" s="13" t="s">
        <v>3795</v>
      </c>
      <c r="P242" s="13" t="s">
        <v>6459</v>
      </c>
      <c r="Q242" s="13" t="s">
        <v>6460</v>
      </c>
      <c r="R242" s="13" t="s">
        <v>2023</v>
      </c>
      <c r="S242" s="13">
        <v>5355</v>
      </c>
      <c r="T242" s="13">
        <v>1.2</v>
      </c>
      <c r="U242" s="13">
        <v>75.5</v>
      </c>
      <c r="V242" s="13" t="s">
        <v>8725</v>
      </c>
      <c r="W242" s="13" t="s">
        <v>7357</v>
      </c>
      <c r="X242" s="13" t="s">
        <v>9002</v>
      </c>
      <c r="Y242" s="13" t="s">
        <v>9577</v>
      </c>
      <c r="Z242" s="13" t="s">
        <v>9577</v>
      </c>
      <c r="AA242" s="13" t="s">
        <v>9577</v>
      </c>
      <c r="AB242" s="13" t="s">
        <v>9577</v>
      </c>
      <c r="AC242" s="13" t="s">
        <v>9577</v>
      </c>
      <c r="AD242" s="13" t="s">
        <v>9577</v>
      </c>
      <c r="AE242" s="13" t="s">
        <v>9577</v>
      </c>
      <c r="AF242" s="13" t="s">
        <v>9577</v>
      </c>
      <c r="AG242" s="13" t="s">
        <v>9577</v>
      </c>
      <c r="AH242" s="14" t="str">
        <f t="shared" si="6"/>
        <v>241,0,0,0,0,0,0,0,0,0</v>
      </c>
      <c r="AI242" s="13" t="s">
        <v>7046</v>
      </c>
      <c r="AJ242" s="13" t="s">
        <v>8337</v>
      </c>
      <c r="AL242" s="13" t="s">
        <v>8033</v>
      </c>
      <c r="AM242" s="13" t="s">
        <v>8033</v>
      </c>
      <c r="AN242" s="13" t="s">
        <v>8033</v>
      </c>
      <c r="AO242" s="13">
        <v>0</v>
      </c>
      <c r="AP242" s="13">
        <v>25</v>
      </c>
      <c r="AQ242" s="13">
        <v>0</v>
      </c>
      <c r="AR242" s="14" t="str">
        <f>+D954&amp;",Event,DARKGEM"</f>
        <v>MILPANZER,Event,DARKGEM</v>
      </c>
      <c r="AU242" s="14"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
      <c r="A243" s="13">
        <v>242</v>
      </c>
      <c r="C243" s="13" t="s">
        <v>566</v>
      </c>
      <c r="D243" s="13" t="s">
        <v>4054</v>
      </c>
      <c r="E243" s="13" t="s">
        <v>176</v>
      </c>
      <c r="G243" s="13" t="s">
        <v>4633</v>
      </c>
      <c r="H243" s="13" t="s">
        <v>5416</v>
      </c>
      <c r="I243" s="13" t="s">
        <v>5419</v>
      </c>
      <c r="J243" s="13">
        <v>608</v>
      </c>
      <c r="K243" s="13" t="s">
        <v>2032</v>
      </c>
      <c r="L243" s="13">
        <v>30</v>
      </c>
      <c r="M243" s="13">
        <v>140</v>
      </c>
      <c r="N243" s="13" t="s">
        <v>5547</v>
      </c>
      <c r="O243" s="13" t="s">
        <v>3798</v>
      </c>
      <c r="P243" s="13" t="s">
        <v>5908</v>
      </c>
      <c r="R243" s="13" t="s">
        <v>52</v>
      </c>
      <c r="S243" s="13">
        <v>10455</v>
      </c>
      <c r="T243" s="13">
        <v>1.5</v>
      </c>
      <c r="U243" s="13">
        <v>46.8</v>
      </c>
      <c r="V243" s="13" t="s">
        <v>8725</v>
      </c>
      <c r="W243" s="13" t="s">
        <v>8730</v>
      </c>
      <c r="X243" s="13" t="s">
        <v>9003</v>
      </c>
      <c r="Y243" s="13" t="s">
        <v>9577</v>
      </c>
      <c r="Z243" s="13" t="s">
        <v>9577</v>
      </c>
      <c r="AA243" s="13" t="s">
        <v>9577</v>
      </c>
      <c r="AB243" s="13" t="s">
        <v>9577</v>
      </c>
      <c r="AC243" s="13" t="s">
        <v>9577</v>
      </c>
      <c r="AD243" s="13" t="s">
        <v>9577</v>
      </c>
      <c r="AE243" s="13" t="s">
        <v>9577</v>
      </c>
      <c r="AF243" s="13" t="s">
        <v>9577</v>
      </c>
      <c r="AG243" s="13" t="s">
        <v>9577</v>
      </c>
      <c r="AH243" s="14" t="str">
        <f t="shared" si="6"/>
        <v>242,0,0,0,0,0,0,0,0,0</v>
      </c>
      <c r="AI243" s="13" t="s">
        <v>211</v>
      </c>
      <c r="AJ243" s="13" t="s">
        <v>8338</v>
      </c>
      <c r="AL243" s="13" t="s">
        <v>3781</v>
      </c>
      <c r="AM243" s="13" t="s">
        <v>8100</v>
      </c>
      <c r="AO243" s="13">
        <v>0</v>
      </c>
      <c r="AP243" s="13">
        <v>25</v>
      </c>
      <c r="AQ243" s="13">
        <v>0</v>
      </c>
      <c r="AU243" s="14"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
      <c r="A244" s="13">
        <v>243</v>
      </c>
      <c r="C244" s="13" t="s">
        <v>567</v>
      </c>
      <c r="D244" s="13" t="s">
        <v>4055</v>
      </c>
      <c r="E244" s="13" t="s">
        <v>179</v>
      </c>
      <c r="F244" s="13" t="s">
        <v>192</v>
      </c>
      <c r="G244" s="13" t="s">
        <v>4634</v>
      </c>
      <c r="H244" s="13" t="s">
        <v>5425</v>
      </c>
      <c r="I244" s="13" t="s">
        <v>5424</v>
      </c>
      <c r="J244" s="13">
        <v>261</v>
      </c>
      <c r="K244" s="13" t="s">
        <v>5433</v>
      </c>
      <c r="L244" s="13">
        <v>3</v>
      </c>
      <c r="M244" s="13">
        <v>35</v>
      </c>
      <c r="N244" s="13" t="s">
        <v>3735</v>
      </c>
      <c r="O244" s="13" t="s">
        <v>5506</v>
      </c>
      <c r="P244" s="13" t="s">
        <v>5909</v>
      </c>
      <c r="R244" s="13" t="s">
        <v>6983</v>
      </c>
      <c r="S244" s="13">
        <v>20655</v>
      </c>
      <c r="T244" s="13">
        <v>1.9</v>
      </c>
      <c r="U244" s="13">
        <v>178</v>
      </c>
      <c r="V244" s="13" t="s">
        <v>8723</v>
      </c>
      <c r="W244" s="13" t="s">
        <v>7357</v>
      </c>
      <c r="X244" s="13" t="s">
        <v>9004</v>
      </c>
      <c r="Y244" s="13" t="s">
        <v>9577</v>
      </c>
      <c r="Z244" s="13" t="s">
        <v>9577</v>
      </c>
      <c r="AA244" s="13" t="s">
        <v>9577</v>
      </c>
      <c r="AB244" s="13" t="s">
        <v>9577</v>
      </c>
      <c r="AC244" s="13" t="s">
        <v>9577</v>
      </c>
      <c r="AD244" s="13" t="s">
        <v>9577</v>
      </c>
      <c r="AE244" s="13" t="s">
        <v>9577</v>
      </c>
      <c r="AF244" s="13" t="s">
        <v>9577</v>
      </c>
      <c r="AG244" s="13" t="s">
        <v>9577</v>
      </c>
      <c r="AH244" s="14" t="str">
        <f t="shared" si="6"/>
        <v>243,0,0,0,0,0,0,0,0,0</v>
      </c>
      <c r="AI244" s="13" t="s">
        <v>1419</v>
      </c>
      <c r="AJ244" s="13" t="s">
        <v>7632</v>
      </c>
      <c r="AO244" s="13">
        <v>0</v>
      </c>
      <c r="AP244" s="13">
        <v>25</v>
      </c>
      <c r="AQ244" s="13">
        <v>0</v>
      </c>
      <c r="AU244" s="14"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
      <c r="A245" s="13">
        <v>244</v>
      </c>
      <c r="C245" s="13" t="s">
        <v>568</v>
      </c>
      <c r="D245" s="13" t="s">
        <v>4056</v>
      </c>
      <c r="E245" s="13" t="s">
        <v>177</v>
      </c>
      <c r="F245" s="13" t="s">
        <v>192</v>
      </c>
      <c r="G245" s="13" t="s">
        <v>4635</v>
      </c>
      <c r="H245" s="13" t="s">
        <v>5425</v>
      </c>
      <c r="I245" s="13" t="s">
        <v>5424</v>
      </c>
      <c r="J245" s="13">
        <v>261</v>
      </c>
      <c r="K245" s="13" t="s">
        <v>5434</v>
      </c>
      <c r="L245" s="13">
        <v>3</v>
      </c>
      <c r="M245" s="13">
        <v>35</v>
      </c>
      <c r="N245" s="13" t="s">
        <v>3735</v>
      </c>
      <c r="O245" s="13" t="s">
        <v>3693</v>
      </c>
      <c r="P245" s="13" t="s">
        <v>5910</v>
      </c>
      <c r="R245" s="13" t="s">
        <v>6983</v>
      </c>
      <c r="S245" s="13">
        <v>20655</v>
      </c>
      <c r="T245" s="13">
        <v>2.1</v>
      </c>
      <c r="U245" s="13">
        <v>198</v>
      </c>
      <c r="V245" s="13" t="s">
        <v>2057</v>
      </c>
      <c r="W245" s="13" t="s">
        <v>7357</v>
      </c>
      <c r="X245" s="13" t="s">
        <v>9005</v>
      </c>
      <c r="Y245" s="13" t="s">
        <v>9577</v>
      </c>
      <c r="Z245" s="13" t="s">
        <v>9577</v>
      </c>
      <c r="AA245" s="13" t="s">
        <v>9577</v>
      </c>
      <c r="AB245" s="13" t="s">
        <v>9577</v>
      </c>
      <c r="AC245" s="13" t="s">
        <v>9577</v>
      </c>
      <c r="AD245" s="13" t="s">
        <v>9577</v>
      </c>
      <c r="AE245" s="13" t="s">
        <v>9577</v>
      </c>
      <c r="AF245" s="13" t="s">
        <v>9577</v>
      </c>
      <c r="AG245" s="13" t="s">
        <v>9577</v>
      </c>
      <c r="AH245" s="14" t="str">
        <f t="shared" si="6"/>
        <v>244,0,0,0,0,0,0,0,0,0</v>
      </c>
      <c r="AI245" s="13" t="s">
        <v>6990</v>
      </c>
      <c r="AJ245" s="13" t="s">
        <v>7633</v>
      </c>
      <c r="AO245" s="13">
        <v>0</v>
      </c>
      <c r="AP245" s="13">
        <v>25</v>
      </c>
      <c r="AQ245" s="13">
        <v>0</v>
      </c>
      <c r="AU245" s="14"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
      <c r="A246" s="13">
        <v>245</v>
      </c>
      <c r="C246" s="13" t="s">
        <v>569</v>
      </c>
      <c r="D246" s="13" t="s">
        <v>4057</v>
      </c>
      <c r="E246" s="13" t="s">
        <v>178</v>
      </c>
      <c r="F246" s="13" t="s">
        <v>192</v>
      </c>
      <c r="G246" s="13" t="s">
        <v>4636</v>
      </c>
      <c r="H246" s="13" t="s">
        <v>5425</v>
      </c>
      <c r="I246" s="13" t="s">
        <v>5424</v>
      </c>
      <c r="J246" s="13">
        <v>261</v>
      </c>
      <c r="K246" s="13" t="s">
        <v>5429</v>
      </c>
      <c r="L246" s="13">
        <v>3</v>
      </c>
      <c r="M246" s="13">
        <v>35</v>
      </c>
      <c r="N246" s="13" t="s">
        <v>3735</v>
      </c>
      <c r="O246" s="13" t="s">
        <v>3742</v>
      </c>
      <c r="P246" s="13" t="s">
        <v>5911</v>
      </c>
      <c r="R246" s="13" t="s">
        <v>6983</v>
      </c>
      <c r="S246" s="13">
        <v>20655</v>
      </c>
      <c r="T246" s="13">
        <v>2</v>
      </c>
      <c r="U246" s="13">
        <v>187</v>
      </c>
      <c r="V246" s="13" t="s">
        <v>2056</v>
      </c>
      <c r="W246" s="13" t="s">
        <v>7357</v>
      </c>
      <c r="X246" s="13" t="s">
        <v>9006</v>
      </c>
      <c r="Y246" s="13" t="s">
        <v>9577</v>
      </c>
      <c r="Z246" s="13" t="s">
        <v>9577</v>
      </c>
      <c r="AA246" s="13" t="s">
        <v>9577</v>
      </c>
      <c r="AB246" s="13" t="s">
        <v>9577</v>
      </c>
      <c r="AC246" s="13" t="s">
        <v>9577</v>
      </c>
      <c r="AD246" s="13" t="s">
        <v>9577</v>
      </c>
      <c r="AE246" s="13" t="s">
        <v>9577</v>
      </c>
      <c r="AF246" s="13" t="s">
        <v>9577</v>
      </c>
      <c r="AG246" s="13" t="s">
        <v>9577</v>
      </c>
      <c r="AH246" s="14" t="str">
        <f t="shared" si="6"/>
        <v>245,0,0,0,0,0,0,0,0,0</v>
      </c>
      <c r="AI246" s="13" t="s">
        <v>7047</v>
      </c>
      <c r="AJ246" s="13" t="s">
        <v>7634</v>
      </c>
      <c r="AO246" s="13">
        <v>0</v>
      </c>
      <c r="AP246" s="13">
        <v>25</v>
      </c>
      <c r="AQ246" s="13">
        <v>0</v>
      </c>
      <c r="AU246" s="14"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
      <c r="A247" s="13">
        <v>246</v>
      </c>
      <c r="C247" s="13" t="s">
        <v>570</v>
      </c>
      <c r="D247" s="13" t="s">
        <v>4058</v>
      </c>
      <c r="E247" s="13" t="s">
        <v>186</v>
      </c>
      <c r="F247" s="13" t="s">
        <v>183</v>
      </c>
      <c r="G247" s="13" t="s">
        <v>4637</v>
      </c>
      <c r="H247" s="13" t="s">
        <v>5413</v>
      </c>
      <c r="I247" s="13" t="s">
        <v>5424</v>
      </c>
      <c r="J247" s="13">
        <v>60</v>
      </c>
      <c r="K247" s="13" t="s">
        <v>2027</v>
      </c>
      <c r="L247" s="13">
        <v>45</v>
      </c>
      <c r="M247" s="13">
        <v>35</v>
      </c>
      <c r="N247" s="13" t="s">
        <v>3681</v>
      </c>
      <c r="O247" s="13" t="s">
        <v>3745</v>
      </c>
      <c r="P247" s="13" t="s">
        <v>6461</v>
      </c>
      <c r="Q247" s="13" t="s">
        <v>6462</v>
      </c>
      <c r="R247" s="13" t="s">
        <v>2017</v>
      </c>
      <c r="S247" s="13">
        <v>10455</v>
      </c>
      <c r="T247" s="13">
        <v>0.6</v>
      </c>
      <c r="U247" s="13">
        <v>72</v>
      </c>
      <c r="V247" s="13" t="s">
        <v>2054</v>
      </c>
      <c r="W247" s="13" t="s">
        <v>8731</v>
      </c>
      <c r="X247" s="13" t="s">
        <v>9007</v>
      </c>
      <c r="Y247" s="13" t="s">
        <v>9577</v>
      </c>
      <c r="Z247" s="13" t="s">
        <v>9577</v>
      </c>
      <c r="AA247" s="13" t="s">
        <v>9577</v>
      </c>
      <c r="AB247" s="13" t="s">
        <v>9577</v>
      </c>
      <c r="AC247" s="13" t="s">
        <v>9577</v>
      </c>
      <c r="AD247" s="13" t="s">
        <v>9577</v>
      </c>
      <c r="AE247" s="13" t="s">
        <v>9577</v>
      </c>
      <c r="AF247" s="13" t="s">
        <v>9577</v>
      </c>
      <c r="AG247" s="13" t="s">
        <v>9577</v>
      </c>
      <c r="AH247" s="14" t="str">
        <f t="shared" si="6"/>
        <v>246,0,0,0,0,0,0,0,0,0</v>
      </c>
      <c r="AI247" s="13" t="s">
        <v>7048</v>
      </c>
      <c r="AJ247" s="13" t="s">
        <v>7635</v>
      </c>
      <c r="AO247" s="13">
        <v>0</v>
      </c>
      <c r="AP247" s="13">
        <v>25</v>
      </c>
      <c r="AQ247" s="13">
        <v>0</v>
      </c>
      <c r="AR247" s="14" t="s">
        <v>8501</v>
      </c>
      <c r="AU247" s="14"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
      <c r="A248" s="13">
        <v>247</v>
      </c>
      <c r="C248" s="13" t="s">
        <v>571</v>
      </c>
      <c r="D248" s="13" t="s">
        <v>4059</v>
      </c>
      <c r="E248" s="13" t="s">
        <v>186</v>
      </c>
      <c r="F248" s="13" t="s">
        <v>183</v>
      </c>
      <c r="G248" s="13" t="s">
        <v>4638</v>
      </c>
      <c r="H248" s="13" t="s">
        <v>5413</v>
      </c>
      <c r="I248" s="13" t="s">
        <v>5424</v>
      </c>
      <c r="J248" s="13">
        <v>144</v>
      </c>
      <c r="K248" s="13" t="s">
        <v>2028</v>
      </c>
      <c r="L248" s="13">
        <v>45</v>
      </c>
      <c r="M248" s="13">
        <v>35</v>
      </c>
      <c r="N248" s="13" t="s">
        <v>3682</v>
      </c>
      <c r="P248" s="13" t="s">
        <v>5912</v>
      </c>
      <c r="R248" s="13" t="s">
        <v>2017</v>
      </c>
      <c r="S248" s="13">
        <v>10455</v>
      </c>
      <c r="T248" s="13">
        <v>1.2</v>
      </c>
      <c r="U248" s="13">
        <v>152</v>
      </c>
      <c r="V248" s="13" t="s">
        <v>8722</v>
      </c>
      <c r="W248" s="13" t="s">
        <v>8731</v>
      </c>
      <c r="X248" s="13" t="s">
        <v>9008</v>
      </c>
      <c r="Y248" s="13" t="s">
        <v>9577</v>
      </c>
      <c r="Z248" s="13" t="s">
        <v>9577</v>
      </c>
      <c r="AA248" s="13" t="s">
        <v>9577</v>
      </c>
      <c r="AB248" s="13" t="s">
        <v>9577</v>
      </c>
      <c r="AC248" s="13" t="s">
        <v>9577</v>
      </c>
      <c r="AD248" s="13" t="s">
        <v>9577</v>
      </c>
      <c r="AE248" s="13" t="s">
        <v>9577</v>
      </c>
      <c r="AF248" s="13" t="s">
        <v>9577</v>
      </c>
      <c r="AG248" s="13" t="s">
        <v>9577</v>
      </c>
      <c r="AH248" s="14" t="str">
        <f t="shared" si="6"/>
        <v>247,0,0,0,0,0,0,0,0,0</v>
      </c>
      <c r="AI248" s="13" t="s">
        <v>7049</v>
      </c>
      <c r="AJ248" s="13" t="s">
        <v>7636</v>
      </c>
      <c r="AO248" s="13">
        <v>0</v>
      </c>
      <c r="AP248" s="13">
        <v>25</v>
      </c>
      <c r="AQ248" s="13">
        <v>8</v>
      </c>
      <c r="AR248" s="14" t="s">
        <v>8502</v>
      </c>
      <c r="AU248" s="14"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
      <c r="A249" s="13">
        <v>248</v>
      </c>
      <c r="C249" s="13" t="s">
        <v>572</v>
      </c>
      <c r="D249" s="13" t="s">
        <v>4060</v>
      </c>
      <c r="E249" s="13" t="s">
        <v>186</v>
      </c>
      <c r="F249" s="13" t="s">
        <v>189</v>
      </c>
      <c r="G249" s="13" t="s">
        <v>4639</v>
      </c>
      <c r="H249" s="13" t="s">
        <v>5413</v>
      </c>
      <c r="I249" s="13" t="s">
        <v>5424</v>
      </c>
      <c r="J249" s="13">
        <v>270</v>
      </c>
      <c r="K249" s="13" t="s">
        <v>2029</v>
      </c>
      <c r="L249" s="13">
        <v>45</v>
      </c>
      <c r="M249" s="13">
        <v>35</v>
      </c>
      <c r="N249" s="13" t="s">
        <v>5617</v>
      </c>
      <c r="O249" s="13" t="s">
        <v>3799</v>
      </c>
      <c r="P249" s="13" t="s">
        <v>5913</v>
      </c>
      <c r="R249" s="13" t="s">
        <v>2017</v>
      </c>
      <c r="S249" s="13">
        <v>10455</v>
      </c>
      <c r="T249" s="13">
        <v>2</v>
      </c>
      <c r="U249" s="13">
        <v>202</v>
      </c>
      <c r="V249" s="13" t="s">
        <v>2054</v>
      </c>
      <c r="W249" s="13" t="s">
        <v>8731</v>
      </c>
      <c r="X249" s="13" t="s">
        <v>9009</v>
      </c>
      <c r="Y249" s="13" t="s">
        <v>9577</v>
      </c>
      <c r="Z249" s="13" t="s">
        <v>9577</v>
      </c>
      <c r="AA249" s="13" t="s">
        <v>9577</v>
      </c>
      <c r="AB249" s="13" t="s">
        <v>9577</v>
      </c>
      <c r="AC249" s="13" t="s">
        <v>9577</v>
      </c>
      <c r="AD249" s="13" t="s">
        <v>9577</v>
      </c>
      <c r="AE249" s="13" t="s">
        <v>9577</v>
      </c>
      <c r="AF249" s="13" t="s">
        <v>9577</v>
      </c>
      <c r="AG249" s="13" t="s">
        <v>9577</v>
      </c>
      <c r="AH249" s="14" t="str">
        <f t="shared" si="6"/>
        <v>248,0,0,0,0,0,0,0,0,0</v>
      </c>
      <c r="AI249" s="13" t="s">
        <v>7039</v>
      </c>
      <c r="AJ249" s="13" t="s">
        <v>7637</v>
      </c>
      <c r="AO249" s="13">
        <v>0</v>
      </c>
      <c r="AP249" s="13">
        <v>25</v>
      </c>
      <c r="AQ249" s="13">
        <v>0</v>
      </c>
      <c r="AU249" s="14"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
      <c r="A250" s="13">
        <v>249</v>
      </c>
      <c r="C250" s="13" t="s">
        <v>574</v>
      </c>
      <c r="D250" s="13" t="s">
        <v>4061</v>
      </c>
      <c r="E250" s="13" t="s">
        <v>185</v>
      </c>
      <c r="F250" s="13" t="s">
        <v>184</v>
      </c>
      <c r="G250" s="13" t="s">
        <v>4640</v>
      </c>
      <c r="H250" s="13" t="s">
        <v>5425</v>
      </c>
      <c r="I250" s="13" t="s">
        <v>5424</v>
      </c>
      <c r="J250" s="13">
        <v>306</v>
      </c>
      <c r="K250" s="13" t="s">
        <v>2012</v>
      </c>
      <c r="L250" s="13">
        <v>3</v>
      </c>
      <c r="M250" s="13">
        <v>0</v>
      </c>
      <c r="N250" s="13" t="s">
        <v>3735</v>
      </c>
      <c r="O250" s="13" t="s">
        <v>5569</v>
      </c>
      <c r="P250" s="13" t="s">
        <v>5914</v>
      </c>
      <c r="R250" s="13" t="s">
        <v>6983</v>
      </c>
      <c r="S250" s="13">
        <v>30855</v>
      </c>
      <c r="T250" s="13">
        <v>5.2</v>
      </c>
      <c r="U250" s="13">
        <v>216</v>
      </c>
      <c r="V250" s="13" t="s">
        <v>8724</v>
      </c>
      <c r="W250" s="13" t="s">
        <v>8733</v>
      </c>
      <c r="X250" s="13" t="s">
        <v>9010</v>
      </c>
      <c r="Y250" s="13" t="s">
        <v>9577</v>
      </c>
      <c r="Z250" s="13" t="s">
        <v>9577</v>
      </c>
      <c r="AA250" s="13" t="s">
        <v>9577</v>
      </c>
      <c r="AB250" s="13" t="s">
        <v>9577</v>
      </c>
      <c r="AC250" s="13" t="s">
        <v>9577</v>
      </c>
      <c r="AD250" s="13" t="s">
        <v>9577</v>
      </c>
      <c r="AE250" s="13" t="s">
        <v>9577</v>
      </c>
      <c r="AF250" s="13" t="s">
        <v>9577</v>
      </c>
      <c r="AG250" s="13" t="s">
        <v>9577</v>
      </c>
      <c r="AH250" s="14" t="str">
        <f t="shared" si="6"/>
        <v>249,0,0,0,0,0,0,0,0,0</v>
      </c>
      <c r="AI250" s="13" t="s">
        <v>7050</v>
      </c>
      <c r="AJ250" s="13" t="s">
        <v>7638</v>
      </c>
      <c r="AO250" s="13">
        <v>0</v>
      </c>
      <c r="AP250" s="13">
        <v>25</v>
      </c>
      <c r="AQ250" s="13">
        <v>5</v>
      </c>
      <c r="AU250" s="14"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
      <c r="A251" s="13">
        <v>250</v>
      </c>
      <c r="C251" s="13" t="s">
        <v>575</v>
      </c>
      <c r="D251" s="13" t="s">
        <v>4062</v>
      </c>
      <c r="E251" s="13" t="s">
        <v>177</v>
      </c>
      <c r="F251" s="13" t="s">
        <v>184</v>
      </c>
      <c r="G251" s="13" t="s">
        <v>4641</v>
      </c>
      <c r="H251" s="13" t="s">
        <v>5425</v>
      </c>
      <c r="I251" s="13" t="s">
        <v>5424</v>
      </c>
      <c r="J251" s="13">
        <v>306</v>
      </c>
      <c r="K251" s="13" t="s">
        <v>2012</v>
      </c>
      <c r="L251" s="13">
        <v>3</v>
      </c>
      <c r="M251" s="13">
        <v>0</v>
      </c>
      <c r="N251" s="13" t="s">
        <v>3735</v>
      </c>
      <c r="O251" s="13" t="s">
        <v>3787</v>
      </c>
      <c r="P251" s="13" t="s">
        <v>5915</v>
      </c>
      <c r="R251" s="13" t="s">
        <v>6983</v>
      </c>
      <c r="S251" s="13">
        <v>30855</v>
      </c>
      <c r="T251" s="13">
        <v>3.8</v>
      </c>
      <c r="U251" s="13">
        <v>199</v>
      </c>
      <c r="V251" s="13" t="s">
        <v>2055</v>
      </c>
      <c r="W251" s="13" t="s">
        <v>8733</v>
      </c>
      <c r="X251" s="13" t="s">
        <v>9011</v>
      </c>
      <c r="Y251" s="13" t="s">
        <v>9577</v>
      </c>
      <c r="Z251" s="13" t="s">
        <v>9577</v>
      </c>
      <c r="AA251" s="13" t="s">
        <v>9577</v>
      </c>
      <c r="AB251" s="13" t="s">
        <v>9577</v>
      </c>
      <c r="AC251" s="13" t="s">
        <v>9577</v>
      </c>
      <c r="AD251" s="13" t="s">
        <v>9577</v>
      </c>
      <c r="AE251" s="13" t="s">
        <v>9577</v>
      </c>
      <c r="AF251" s="13" t="s">
        <v>9577</v>
      </c>
      <c r="AG251" s="13" t="s">
        <v>9577</v>
      </c>
      <c r="AH251" s="14" t="str">
        <f t="shared" si="6"/>
        <v>250,0,0,0,0,0,0,0,0,0</v>
      </c>
      <c r="AI251" s="13" t="s">
        <v>7051</v>
      </c>
      <c r="AJ251" s="13" t="s">
        <v>8339</v>
      </c>
      <c r="AL251" s="13" t="s">
        <v>8034</v>
      </c>
      <c r="AM251" s="13" t="s">
        <v>8034</v>
      </c>
      <c r="AN251" s="13" t="s">
        <v>8034</v>
      </c>
      <c r="AO251" s="13">
        <v>0</v>
      </c>
      <c r="AP251" s="13">
        <v>25</v>
      </c>
      <c r="AQ251" s="13">
        <v>10</v>
      </c>
      <c r="AU251" s="14"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
      <c r="A252" s="13">
        <v>251</v>
      </c>
      <c r="C252" s="13" t="s">
        <v>576</v>
      </c>
      <c r="D252" s="13" t="s">
        <v>4063</v>
      </c>
      <c r="E252" s="13" t="s">
        <v>185</v>
      </c>
      <c r="F252" s="13" t="s">
        <v>180</v>
      </c>
      <c r="G252" s="13" t="s">
        <v>9570</v>
      </c>
      <c r="H252" s="13" t="s">
        <v>5425</v>
      </c>
      <c r="I252" s="13" t="s">
        <v>1311</v>
      </c>
      <c r="J252" s="13">
        <v>270</v>
      </c>
      <c r="K252" s="13" t="s">
        <v>2032</v>
      </c>
      <c r="L252" s="13">
        <v>45</v>
      </c>
      <c r="M252" s="13">
        <v>100</v>
      </c>
      <c r="N252" s="13" t="s">
        <v>3720</v>
      </c>
      <c r="P252" s="13" t="s">
        <v>5916</v>
      </c>
      <c r="R252" s="13" t="s">
        <v>6983</v>
      </c>
      <c r="S252" s="13">
        <v>30855</v>
      </c>
      <c r="T252" s="13">
        <v>0.6</v>
      </c>
      <c r="U252" s="13">
        <v>5</v>
      </c>
      <c r="V252" s="13" t="s">
        <v>2054</v>
      </c>
      <c r="W252" s="13" t="s">
        <v>7054</v>
      </c>
      <c r="X252" s="13" t="s">
        <v>9012</v>
      </c>
      <c r="Y252" s="13" t="s">
        <v>9577</v>
      </c>
      <c r="Z252" s="13" t="s">
        <v>9577</v>
      </c>
      <c r="AA252" s="13" t="s">
        <v>9577</v>
      </c>
      <c r="AB252" s="13" t="s">
        <v>9577</v>
      </c>
      <c r="AC252" s="13" t="s">
        <v>9577</v>
      </c>
      <c r="AD252" s="13" t="s">
        <v>9577</v>
      </c>
      <c r="AE252" s="13" t="s">
        <v>9577</v>
      </c>
      <c r="AF252" s="13" t="s">
        <v>9577</v>
      </c>
      <c r="AG252" s="13" t="s">
        <v>9577</v>
      </c>
      <c r="AH252" s="14" t="str">
        <f t="shared" si="6"/>
        <v>251,0,0,0,0,0,0,0,0,0</v>
      </c>
      <c r="AI252" s="13" t="s">
        <v>7052</v>
      </c>
      <c r="AJ252" s="13" t="s">
        <v>8340</v>
      </c>
      <c r="AL252" s="13" t="s">
        <v>8031</v>
      </c>
      <c r="AM252" s="13" t="s">
        <v>8031</v>
      </c>
      <c r="AN252" s="13" t="s">
        <v>8031</v>
      </c>
      <c r="AO252" s="13">
        <v>0</v>
      </c>
      <c r="AP252" s="13">
        <v>25</v>
      </c>
      <c r="AQ252" s="13">
        <v>13</v>
      </c>
      <c r="AU252" s="14"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
      <c r="A253" s="13">
        <v>252</v>
      </c>
      <c r="C253" s="13" t="s">
        <v>577</v>
      </c>
      <c r="D253" s="13" t="s">
        <v>4064</v>
      </c>
      <c r="E253" s="13" t="s">
        <v>180</v>
      </c>
      <c r="G253" s="13" t="s">
        <v>4642</v>
      </c>
      <c r="H253" s="13" t="s">
        <v>1310</v>
      </c>
      <c r="I253" s="13" t="s">
        <v>1311</v>
      </c>
      <c r="J253" s="13">
        <v>62</v>
      </c>
      <c r="K253" s="13" t="s">
        <v>2045</v>
      </c>
      <c r="L253" s="13">
        <v>45</v>
      </c>
      <c r="M253" s="13">
        <v>70</v>
      </c>
      <c r="N253" s="13" t="s">
        <v>1312</v>
      </c>
      <c r="O253" s="13" t="s">
        <v>3778</v>
      </c>
      <c r="P253" s="13" t="s">
        <v>6463</v>
      </c>
      <c r="Q253" s="13" t="s">
        <v>6464</v>
      </c>
      <c r="R253" s="13" t="s">
        <v>6892</v>
      </c>
      <c r="S253" s="13">
        <v>5355</v>
      </c>
      <c r="T253" s="13">
        <v>0.5</v>
      </c>
      <c r="U253" s="13">
        <v>5</v>
      </c>
      <c r="V253" s="13" t="s">
        <v>2054</v>
      </c>
      <c r="W253" s="13" t="s">
        <v>7054</v>
      </c>
      <c r="X253" s="13" t="s">
        <v>9013</v>
      </c>
      <c r="Y253" s="13" t="s">
        <v>9577</v>
      </c>
      <c r="Z253" s="13" t="s">
        <v>9577</v>
      </c>
      <c r="AA253" s="13" t="s">
        <v>9577</v>
      </c>
      <c r="AB253" s="13" t="s">
        <v>9577</v>
      </c>
      <c r="AC253" s="13" t="s">
        <v>9577</v>
      </c>
      <c r="AD253" s="13" t="s">
        <v>9577</v>
      </c>
      <c r="AE253" s="13" t="s">
        <v>9577</v>
      </c>
      <c r="AF253" s="13" t="s">
        <v>9577</v>
      </c>
      <c r="AG253" s="13" t="s">
        <v>9577</v>
      </c>
      <c r="AH253" s="14" t="str">
        <f t="shared" si="6"/>
        <v>252,0,0,0,0,0,0,0,0,0</v>
      </c>
      <c r="AI253" s="13" t="s">
        <v>7053</v>
      </c>
      <c r="AJ253" s="13" t="s">
        <v>7639</v>
      </c>
      <c r="AO253" s="13">
        <v>0</v>
      </c>
      <c r="AP253" s="13">
        <v>25</v>
      </c>
      <c r="AQ253" s="13">
        <v>0</v>
      </c>
      <c r="AR253" s="14" t="s">
        <v>8503</v>
      </c>
      <c r="AU253" s="14"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
      <c r="A254" s="13">
        <v>253</v>
      </c>
      <c r="C254" s="13" t="s">
        <v>578</v>
      </c>
      <c r="D254" s="13" t="s">
        <v>4065</v>
      </c>
      <c r="E254" s="13" t="s">
        <v>180</v>
      </c>
      <c r="G254" s="13" t="s">
        <v>4643</v>
      </c>
      <c r="H254" s="13" t="s">
        <v>1310</v>
      </c>
      <c r="I254" s="13" t="s">
        <v>1311</v>
      </c>
      <c r="J254" s="13">
        <v>142</v>
      </c>
      <c r="K254" s="13" t="s">
        <v>2046</v>
      </c>
      <c r="L254" s="13">
        <v>45</v>
      </c>
      <c r="M254" s="13">
        <v>70</v>
      </c>
      <c r="N254" s="13" t="s">
        <v>1312</v>
      </c>
      <c r="O254" s="13" t="s">
        <v>3778</v>
      </c>
      <c r="P254" s="13" t="s">
        <v>5917</v>
      </c>
      <c r="R254" s="13" t="s">
        <v>6892</v>
      </c>
      <c r="S254" s="13">
        <v>5355</v>
      </c>
      <c r="T254" s="13">
        <v>0.9</v>
      </c>
      <c r="U254" s="13">
        <v>21.6</v>
      </c>
      <c r="V254" s="13" t="s">
        <v>2054</v>
      </c>
      <c r="W254" s="13" t="s">
        <v>7054</v>
      </c>
      <c r="X254" s="13" t="s">
        <v>9014</v>
      </c>
      <c r="Y254" s="13" t="s">
        <v>9577</v>
      </c>
      <c r="Z254" s="13" t="s">
        <v>9577</v>
      </c>
      <c r="AA254" s="13" t="s">
        <v>9577</v>
      </c>
      <c r="AB254" s="13" t="s">
        <v>9577</v>
      </c>
      <c r="AC254" s="13" t="s">
        <v>9577</v>
      </c>
      <c r="AD254" s="13" t="s">
        <v>9577</v>
      </c>
      <c r="AE254" s="13" t="s">
        <v>9577</v>
      </c>
      <c r="AF254" s="13" t="s">
        <v>9577</v>
      </c>
      <c r="AG254" s="13" t="s">
        <v>9577</v>
      </c>
      <c r="AH254" s="14" t="str">
        <f t="shared" si="6"/>
        <v>253,0,0,0,0,0,0,0,0,0</v>
      </c>
      <c r="AI254" s="13" t="s">
        <v>7053</v>
      </c>
      <c r="AJ254" s="13" t="s">
        <v>7640</v>
      </c>
      <c r="AO254" s="13">
        <v>0</v>
      </c>
      <c r="AP254" s="13">
        <v>25</v>
      </c>
      <c r="AQ254" s="13">
        <v>6</v>
      </c>
      <c r="AR254" s="14" t="s">
        <v>8504</v>
      </c>
      <c r="AU254" s="14"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
      <c r="A255" s="13">
        <v>254</v>
      </c>
      <c r="C255" s="13" t="s">
        <v>579</v>
      </c>
      <c r="D255" s="13" t="s">
        <v>4066</v>
      </c>
      <c r="E255" s="13" t="s">
        <v>180</v>
      </c>
      <c r="G255" s="13" t="s">
        <v>4644</v>
      </c>
      <c r="H255" s="13" t="s">
        <v>1310</v>
      </c>
      <c r="I255" s="13" t="s">
        <v>1311</v>
      </c>
      <c r="J255" s="13">
        <v>239</v>
      </c>
      <c r="K255" s="13" t="s">
        <v>2047</v>
      </c>
      <c r="L255" s="13">
        <v>45</v>
      </c>
      <c r="M255" s="13">
        <v>70</v>
      </c>
      <c r="N255" s="13" t="s">
        <v>1312</v>
      </c>
      <c r="O255" s="13" t="s">
        <v>3778</v>
      </c>
      <c r="P255" s="13" t="s">
        <v>5918</v>
      </c>
      <c r="R255" s="13" t="s">
        <v>6892</v>
      </c>
      <c r="S255" s="13">
        <v>5355</v>
      </c>
      <c r="T255" s="13">
        <v>1.7</v>
      </c>
      <c r="U255" s="13">
        <v>52.2</v>
      </c>
      <c r="V255" s="13" t="s">
        <v>2054</v>
      </c>
      <c r="W255" s="13" t="s">
        <v>7054</v>
      </c>
      <c r="X255" s="13" t="s">
        <v>9015</v>
      </c>
      <c r="Y255" s="13" t="s">
        <v>9577</v>
      </c>
      <c r="Z255" s="13" t="s">
        <v>9577</v>
      </c>
      <c r="AA255" s="13" t="s">
        <v>9577</v>
      </c>
      <c r="AB255" s="13" t="s">
        <v>9577</v>
      </c>
      <c r="AC255" s="13" t="s">
        <v>9577</v>
      </c>
      <c r="AD255" s="13" t="s">
        <v>9577</v>
      </c>
      <c r="AE255" s="13" t="s">
        <v>9577</v>
      </c>
      <c r="AF255" s="13" t="s">
        <v>9577</v>
      </c>
      <c r="AG255" s="13" t="s">
        <v>9577</v>
      </c>
      <c r="AH255" s="14" t="str">
        <f t="shared" si="6"/>
        <v>254,0,0,0,0,0,0,0,0,0</v>
      </c>
      <c r="AI255" s="13" t="s">
        <v>7054</v>
      </c>
      <c r="AJ255" s="13" t="s">
        <v>7641</v>
      </c>
      <c r="AO255" s="13">
        <v>0</v>
      </c>
      <c r="AP255" s="13">
        <v>25</v>
      </c>
      <c r="AQ255" s="13">
        <v>0</v>
      </c>
      <c r="AU255" s="14"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
      <c r="A256" s="13">
        <v>255</v>
      </c>
      <c r="C256" s="13" t="s">
        <v>581</v>
      </c>
      <c r="D256" s="13" t="s">
        <v>4067</v>
      </c>
      <c r="E256" s="13" t="s">
        <v>177</v>
      </c>
      <c r="G256" s="13" t="s">
        <v>4645</v>
      </c>
      <c r="H256" s="13" t="s">
        <v>1310</v>
      </c>
      <c r="I256" s="13" t="s">
        <v>1311</v>
      </c>
      <c r="J256" s="13">
        <v>62</v>
      </c>
      <c r="K256" s="13" t="s">
        <v>5407</v>
      </c>
      <c r="L256" s="13">
        <v>45</v>
      </c>
      <c r="M256" s="13">
        <v>70</v>
      </c>
      <c r="N256" s="13" t="s">
        <v>2035</v>
      </c>
      <c r="O256" s="13" t="s">
        <v>2039</v>
      </c>
      <c r="P256" s="13" t="s">
        <v>6465</v>
      </c>
      <c r="Q256" s="13" t="s">
        <v>6466</v>
      </c>
      <c r="R256" s="13" t="s">
        <v>2023</v>
      </c>
      <c r="S256" s="13">
        <v>5355</v>
      </c>
      <c r="T256" s="13">
        <v>0.4</v>
      </c>
      <c r="U256" s="13">
        <v>2.5</v>
      </c>
      <c r="V256" s="13" t="s">
        <v>2055</v>
      </c>
      <c r="W256" s="13" t="s">
        <v>7357</v>
      </c>
      <c r="X256" s="13" t="s">
        <v>9016</v>
      </c>
      <c r="Y256" s="13" t="s">
        <v>9577</v>
      </c>
      <c r="Z256" s="13" t="s">
        <v>9577</v>
      </c>
      <c r="AA256" s="13" t="s">
        <v>9577</v>
      </c>
      <c r="AB256" s="13" t="s">
        <v>9577</v>
      </c>
      <c r="AC256" s="13" t="s">
        <v>9577</v>
      </c>
      <c r="AD256" s="13" t="s">
        <v>9577</v>
      </c>
      <c r="AE256" s="13" t="s">
        <v>9577</v>
      </c>
      <c r="AF256" s="13" t="s">
        <v>9577</v>
      </c>
      <c r="AG256" s="13" t="s">
        <v>9577</v>
      </c>
      <c r="AH256" s="14" t="str">
        <f t="shared" si="6"/>
        <v>255,0,0,0,0,0,0,0,0,0</v>
      </c>
      <c r="AI256" s="13" t="s">
        <v>7055</v>
      </c>
      <c r="AJ256" s="13" t="s">
        <v>7642</v>
      </c>
      <c r="AO256" s="13">
        <v>0</v>
      </c>
      <c r="AP256" s="13">
        <v>25</v>
      </c>
      <c r="AQ256" s="13">
        <v>0</v>
      </c>
      <c r="AR256" s="14" t="s">
        <v>8505</v>
      </c>
      <c r="AU256" s="14"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
      <c r="A257" s="13">
        <v>256</v>
      </c>
      <c r="C257" s="13" t="s">
        <v>582</v>
      </c>
      <c r="D257" s="13" t="s">
        <v>4068</v>
      </c>
      <c r="E257" s="13" t="s">
        <v>177</v>
      </c>
      <c r="F257" s="13" t="s">
        <v>181</v>
      </c>
      <c r="G257" s="13" t="s">
        <v>4646</v>
      </c>
      <c r="H257" s="13" t="s">
        <v>1310</v>
      </c>
      <c r="I257" s="13" t="s">
        <v>1311</v>
      </c>
      <c r="J257" s="13">
        <v>142</v>
      </c>
      <c r="K257" s="13" t="s">
        <v>5431</v>
      </c>
      <c r="L257" s="13">
        <v>45</v>
      </c>
      <c r="M257" s="13">
        <v>70</v>
      </c>
      <c r="N257" s="13" t="s">
        <v>2035</v>
      </c>
      <c r="O257" s="13" t="s">
        <v>2039</v>
      </c>
      <c r="P257" s="13" t="s">
        <v>5919</v>
      </c>
      <c r="R257" s="13" t="s">
        <v>2023</v>
      </c>
      <c r="S257" s="13">
        <v>5355</v>
      </c>
      <c r="T257" s="13">
        <v>0.9</v>
      </c>
      <c r="U257" s="13">
        <v>19.5</v>
      </c>
      <c r="V257" s="13" t="s">
        <v>2055</v>
      </c>
      <c r="W257" s="13" t="s">
        <v>7357</v>
      </c>
      <c r="X257" s="13" t="s">
        <v>9017</v>
      </c>
      <c r="Y257" s="13" t="s">
        <v>9577</v>
      </c>
      <c r="Z257" s="13" t="s">
        <v>9577</v>
      </c>
      <c r="AA257" s="13" t="s">
        <v>9577</v>
      </c>
      <c r="AB257" s="13" t="s">
        <v>9577</v>
      </c>
      <c r="AC257" s="13" t="s">
        <v>9577</v>
      </c>
      <c r="AD257" s="13" t="s">
        <v>9577</v>
      </c>
      <c r="AE257" s="13" t="s">
        <v>9577</v>
      </c>
      <c r="AF257" s="13" t="s">
        <v>9577</v>
      </c>
      <c r="AG257" s="13" t="s">
        <v>9577</v>
      </c>
      <c r="AH257" s="14" t="str">
        <f t="shared" si="6"/>
        <v>256,0,0,0,0,0,0,0,0,0</v>
      </c>
      <c r="AI257" s="13" t="s">
        <v>7056</v>
      </c>
      <c r="AJ257" s="13" t="s">
        <v>7643</v>
      </c>
      <c r="AO257" s="13">
        <v>0</v>
      </c>
      <c r="AP257" s="13">
        <v>25</v>
      </c>
      <c r="AQ257" s="13">
        <v>0</v>
      </c>
      <c r="AR257" s="14" t="s">
        <v>8506</v>
      </c>
      <c r="AU257" s="14"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
      <c r="A258" s="13">
        <v>257</v>
      </c>
      <c r="C258" s="13" t="s">
        <v>583</v>
      </c>
      <c r="D258" s="13" t="s">
        <v>4069</v>
      </c>
      <c r="E258" s="13" t="s">
        <v>177</v>
      </c>
      <c r="F258" s="13" t="s">
        <v>181</v>
      </c>
      <c r="G258" s="13" t="s">
        <v>4647</v>
      </c>
      <c r="H258" s="13" t="s">
        <v>1310</v>
      </c>
      <c r="I258" s="13" t="s">
        <v>1311</v>
      </c>
      <c r="J258" s="13">
        <v>239</v>
      </c>
      <c r="K258" s="13" t="s">
        <v>2029</v>
      </c>
      <c r="L258" s="13">
        <v>45</v>
      </c>
      <c r="M258" s="13">
        <v>70</v>
      </c>
      <c r="N258" s="13" t="s">
        <v>2035</v>
      </c>
      <c r="O258" s="13" t="s">
        <v>2039</v>
      </c>
      <c r="P258" s="13" t="s">
        <v>5920</v>
      </c>
      <c r="R258" s="13" t="s">
        <v>2023</v>
      </c>
      <c r="S258" s="13">
        <v>5355</v>
      </c>
      <c r="T258" s="13">
        <v>1.9</v>
      </c>
      <c r="U258" s="13">
        <v>52</v>
      </c>
      <c r="V258" s="13" t="s">
        <v>2055</v>
      </c>
      <c r="W258" s="13" t="s">
        <v>7357</v>
      </c>
      <c r="X258" s="13" t="s">
        <v>9018</v>
      </c>
      <c r="Y258" s="13" t="s">
        <v>9577</v>
      </c>
      <c r="Z258" s="13" t="s">
        <v>9577</v>
      </c>
      <c r="AA258" s="13" t="s">
        <v>9577</v>
      </c>
      <c r="AB258" s="13" t="s">
        <v>9577</v>
      </c>
      <c r="AC258" s="13" t="s">
        <v>9577</v>
      </c>
      <c r="AD258" s="13" t="s">
        <v>9577</v>
      </c>
      <c r="AE258" s="13" t="s">
        <v>9577</v>
      </c>
      <c r="AF258" s="13" t="s">
        <v>9577</v>
      </c>
      <c r="AG258" s="13" t="s">
        <v>9577</v>
      </c>
      <c r="AH258" s="14" t="str">
        <f t="shared" si="6"/>
        <v>257,0,0,0,0,0,0,0,0,0</v>
      </c>
      <c r="AI258" s="13" t="s">
        <v>7057</v>
      </c>
      <c r="AJ258" s="13" t="s">
        <v>7644</v>
      </c>
      <c r="AO258" s="13">
        <v>0</v>
      </c>
      <c r="AP258" s="13">
        <v>25</v>
      </c>
      <c r="AQ258" s="13">
        <v>0</v>
      </c>
      <c r="AU258" s="14"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
      <c r="A259" s="13">
        <v>258</v>
      </c>
      <c r="C259" s="13" t="s">
        <v>585</v>
      </c>
      <c r="D259" s="13" t="s">
        <v>4070</v>
      </c>
      <c r="E259" s="13" t="s">
        <v>178</v>
      </c>
      <c r="G259" s="13" t="s">
        <v>4648</v>
      </c>
      <c r="H259" s="13" t="s">
        <v>1310</v>
      </c>
      <c r="I259" s="13" t="s">
        <v>1311</v>
      </c>
      <c r="J259" s="13">
        <v>62</v>
      </c>
      <c r="K259" s="13" t="s">
        <v>2027</v>
      </c>
      <c r="L259" s="13">
        <v>45</v>
      </c>
      <c r="M259" s="13">
        <v>70</v>
      </c>
      <c r="N259" s="13" t="s">
        <v>2036</v>
      </c>
      <c r="O259" s="13" t="s">
        <v>3694</v>
      </c>
      <c r="P259" s="13" t="s">
        <v>6467</v>
      </c>
      <c r="Q259" s="13" t="s">
        <v>6468</v>
      </c>
      <c r="R259" s="13" t="s">
        <v>6895</v>
      </c>
      <c r="S259" s="13">
        <v>5355</v>
      </c>
      <c r="T259" s="13">
        <v>0.4</v>
      </c>
      <c r="U259" s="13">
        <v>7.6</v>
      </c>
      <c r="V259" s="13" t="s">
        <v>2056</v>
      </c>
      <c r="W259" s="13" t="s">
        <v>8728</v>
      </c>
      <c r="X259" s="13" t="s">
        <v>9019</v>
      </c>
      <c r="Y259" s="13" t="s">
        <v>9577</v>
      </c>
      <c r="Z259" s="13" t="s">
        <v>9577</v>
      </c>
      <c r="AA259" s="13" t="s">
        <v>9577</v>
      </c>
      <c r="AB259" s="13" t="s">
        <v>9577</v>
      </c>
      <c r="AC259" s="13" t="s">
        <v>9577</v>
      </c>
      <c r="AD259" s="13" t="s">
        <v>9577</v>
      </c>
      <c r="AE259" s="13" t="s">
        <v>9577</v>
      </c>
      <c r="AF259" s="13" t="s">
        <v>9577</v>
      </c>
      <c r="AG259" s="13" t="s">
        <v>9577</v>
      </c>
      <c r="AH259" s="14" t="str">
        <f t="shared" ref="AH259:AH322" si="8">+X259&amp;","&amp;Y259&amp;","&amp;Z259&amp;","&amp;AA259&amp;","&amp;AB259&amp;","&amp;AC259&amp;","&amp;AD259&amp;","&amp;AE259&amp;","&amp;AF259&amp;","&amp;AG259</f>
        <v>258,0,0,0,0,0,0,0,0,0</v>
      </c>
      <c r="AI259" s="13" t="s">
        <v>7058</v>
      </c>
      <c r="AJ259" s="13" t="s">
        <v>7645</v>
      </c>
      <c r="AO259" s="13">
        <v>0</v>
      </c>
      <c r="AP259" s="13">
        <v>25</v>
      </c>
      <c r="AQ259" s="13">
        <v>0</v>
      </c>
      <c r="AR259" s="14" t="s">
        <v>8507</v>
      </c>
      <c r="AU259" s="14"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
      <c r="A260" s="13">
        <v>259</v>
      </c>
      <c r="C260" s="13" t="s">
        <v>586</v>
      </c>
      <c r="D260" s="13" t="s">
        <v>4071</v>
      </c>
      <c r="E260" s="13" t="s">
        <v>178</v>
      </c>
      <c r="F260" s="13" t="s">
        <v>183</v>
      </c>
      <c r="G260" s="13" t="s">
        <v>4649</v>
      </c>
      <c r="H260" s="13" t="s">
        <v>1310</v>
      </c>
      <c r="I260" s="13" t="s">
        <v>1311</v>
      </c>
      <c r="J260" s="13">
        <v>142</v>
      </c>
      <c r="K260" s="13" t="s">
        <v>2028</v>
      </c>
      <c r="L260" s="13">
        <v>45</v>
      </c>
      <c r="M260" s="13">
        <v>70</v>
      </c>
      <c r="N260" s="13" t="s">
        <v>2036</v>
      </c>
      <c r="O260" s="13" t="s">
        <v>3694</v>
      </c>
      <c r="P260" s="13" t="s">
        <v>5921</v>
      </c>
      <c r="R260" s="13" t="s">
        <v>6895</v>
      </c>
      <c r="S260" s="13">
        <v>5355</v>
      </c>
      <c r="T260" s="13">
        <v>0.7</v>
      </c>
      <c r="U260" s="13">
        <v>28</v>
      </c>
      <c r="V260" s="13" t="s">
        <v>2056</v>
      </c>
      <c r="W260" s="13" t="s">
        <v>8728</v>
      </c>
      <c r="X260" s="13" t="s">
        <v>9020</v>
      </c>
      <c r="Y260" s="13" t="s">
        <v>9577</v>
      </c>
      <c r="Z260" s="13" t="s">
        <v>9577</v>
      </c>
      <c r="AA260" s="13" t="s">
        <v>9577</v>
      </c>
      <c r="AB260" s="13" t="s">
        <v>9577</v>
      </c>
      <c r="AC260" s="13" t="s">
        <v>9577</v>
      </c>
      <c r="AD260" s="13" t="s">
        <v>9577</v>
      </c>
      <c r="AE260" s="13" t="s">
        <v>9577</v>
      </c>
      <c r="AF260" s="13" t="s">
        <v>9577</v>
      </c>
      <c r="AG260" s="13" t="s">
        <v>9577</v>
      </c>
      <c r="AH260" s="14" t="str">
        <f t="shared" si="8"/>
        <v>259,0,0,0,0,0,0,0,0,0</v>
      </c>
      <c r="AI260" s="13" t="s">
        <v>7058</v>
      </c>
      <c r="AJ260" s="13" t="s">
        <v>7646</v>
      </c>
      <c r="AO260" s="13">
        <v>0</v>
      </c>
      <c r="AP260" s="13">
        <v>25</v>
      </c>
      <c r="AQ260" s="13">
        <v>0</v>
      </c>
      <c r="AR260" s="14" t="s">
        <v>8508</v>
      </c>
      <c r="AU260" s="14"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
      <c r="A261" s="13">
        <v>260</v>
      </c>
      <c r="C261" s="13" t="s">
        <v>587</v>
      </c>
      <c r="D261" s="13" t="s">
        <v>4072</v>
      </c>
      <c r="E261" s="13" t="s">
        <v>178</v>
      </c>
      <c r="F261" s="13" t="s">
        <v>183</v>
      </c>
      <c r="G261" s="13" t="s">
        <v>4650</v>
      </c>
      <c r="H261" s="13" t="s">
        <v>1310</v>
      </c>
      <c r="I261" s="13" t="s">
        <v>1311</v>
      </c>
      <c r="J261" s="13">
        <v>241</v>
      </c>
      <c r="K261" s="13" t="s">
        <v>2029</v>
      </c>
      <c r="L261" s="13">
        <v>45</v>
      </c>
      <c r="M261" s="13">
        <v>70</v>
      </c>
      <c r="N261" s="13" t="s">
        <v>2036</v>
      </c>
      <c r="O261" s="13" t="s">
        <v>3694</v>
      </c>
      <c r="P261" s="13" t="s">
        <v>5922</v>
      </c>
      <c r="R261" s="13" t="s">
        <v>6895</v>
      </c>
      <c r="S261" s="13">
        <v>5355</v>
      </c>
      <c r="T261" s="13">
        <v>1.5</v>
      </c>
      <c r="U261" s="13">
        <v>81.900000000000006</v>
      </c>
      <c r="V261" s="13" t="s">
        <v>2056</v>
      </c>
      <c r="W261" s="13" t="s">
        <v>8728</v>
      </c>
      <c r="X261" s="13" t="s">
        <v>9021</v>
      </c>
      <c r="Y261" s="13" t="s">
        <v>9577</v>
      </c>
      <c r="Z261" s="13" t="s">
        <v>9577</v>
      </c>
      <c r="AA261" s="13" t="s">
        <v>9577</v>
      </c>
      <c r="AB261" s="13" t="s">
        <v>9577</v>
      </c>
      <c r="AC261" s="13" t="s">
        <v>9577</v>
      </c>
      <c r="AD261" s="13" t="s">
        <v>9577</v>
      </c>
      <c r="AE261" s="13" t="s">
        <v>9577</v>
      </c>
      <c r="AF261" s="13" t="s">
        <v>9577</v>
      </c>
      <c r="AG261" s="13" t="s">
        <v>9577</v>
      </c>
      <c r="AH261" s="14" t="str">
        <f t="shared" si="8"/>
        <v>260,0,0,0,0,0,0,0,0,0</v>
      </c>
      <c r="AI261" s="13" t="s">
        <v>7058</v>
      </c>
      <c r="AJ261" s="13" t="s">
        <v>7647</v>
      </c>
      <c r="AO261" s="13">
        <v>0</v>
      </c>
      <c r="AP261" s="13">
        <v>25</v>
      </c>
      <c r="AQ261" s="13">
        <v>0</v>
      </c>
      <c r="AU261" s="14"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
      <c r="A262" s="13">
        <v>261</v>
      </c>
      <c r="B262" s="13" t="s">
        <v>8762</v>
      </c>
      <c r="C262" s="13" t="s">
        <v>589</v>
      </c>
      <c r="D262" s="13" t="s">
        <v>4073</v>
      </c>
      <c r="E262" s="13" t="s">
        <v>189</v>
      </c>
      <c r="G262" s="13" t="s">
        <v>4651</v>
      </c>
      <c r="H262" s="13" t="s">
        <v>5413</v>
      </c>
      <c r="I262" s="13" t="s">
        <v>5414</v>
      </c>
      <c r="J262" s="13">
        <v>44</v>
      </c>
      <c r="K262" s="13" t="s">
        <v>2027</v>
      </c>
      <c r="L262" s="13">
        <v>255</v>
      </c>
      <c r="M262" s="13">
        <v>70</v>
      </c>
      <c r="N262" s="13" t="s">
        <v>5618</v>
      </c>
      <c r="O262" s="13" t="s">
        <v>5559</v>
      </c>
      <c r="P262" s="13" t="s">
        <v>6469</v>
      </c>
      <c r="Q262" s="13" t="s">
        <v>6470</v>
      </c>
      <c r="R262" s="13" t="s">
        <v>2023</v>
      </c>
      <c r="S262" s="13">
        <v>4080</v>
      </c>
      <c r="T262" s="13">
        <v>0.5</v>
      </c>
      <c r="U262" s="13">
        <v>13.6</v>
      </c>
      <c r="V262" s="13" t="s">
        <v>8722</v>
      </c>
      <c r="W262" s="13" t="s">
        <v>7357</v>
      </c>
      <c r="X262" s="13" t="s">
        <v>9022</v>
      </c>
      <c r="Y262" s="13" t="s">
        <v>9577</v>
      </c>
      <c r="Z262" s="13" t="s">
        <v>9577</v>
      </c>
      <c r="AA262" s="13" t="s">
        <v>9577</v>
      </c>
      <c r="AB262" s="13" t="s">
        <v>9577</v>
      </c>
      <c r="AC262" s="13" t="s">
        <v>9577</v>
      </c>
      <c r="AD262" s="13" t="s">
        <v>9577</v>
      </c>
      <c r="AE262" s="13" t="s">
        <v>9577</v>
      </c>
      <c r="AF262" s="13" t="s">
        <v>9577</v>
      </c>
      <c r="AG262" s="13" t="s">
        <v>9577</v>
      </c>
      <c r="AH262" s="14" t="str">
        <f t="shared" si="8"/>
        <v>261,0,0,0,0,0,0,0,0,0</v>
      </c>
      <c r="AI262" s="13" t="s">
        <v>2139</v>
      </c>
      <c r="AJ262" s="13" t="s">
        <v>8134</v>
      </c>
      <c r="AM262" s="13" t="s">
        <v>8135</v>
      </c>
      <c r="AO262" s="13">
        <v>0</v>
      </c>
      <c r="AP262" s="13">
        <v>25</v>
      </c>
      <c r="AQ262" s="13">
        <v>0</v>
      </c>
      <c r="AR262" s="14" t="s">
        <v>8509</v>
      </c>
      <c r="AU262" s="14"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
      <c r="A263" s="13">
        <v>262</v>
      </c>
      <c r="B263" s="13" t="s">
        <v>8762</v>
      </c>
      <c r="C263" s="13" t="s">
        <v>590</v>
      </c>
      <c r="D263" s="13" t="s">
        <v>4074</v>
      </c>
      <c r="E263" s="13" t="s">
        <v>189</v>
      </c>
      <c r="F263" s="13" t="s">
        <v>192</v>
      </c>
      <c r="G263" s="13" t="s">
        <v>4652</v>
      </c>
      <c r="H263" s="13" t="s">
        <v>5413</v>
      </c>
      <c r="I263" s="13" t="s">
        <v>5414</v>
      </c>
      <c r="J263" s="13">
        <v>147</v>
      </c>
      <c r="K263" s="13" t="s">
        <v>2028</v>
      </c>
      <c r="L263" s="13">
        <v>127</v>
      </c>
      <c r="M263" s="13">
        <v>70</v>
      </c>
      <c r="N263" s="13" t="s">
        <v>5591</v>
      </c>
      <c r="O263" s="13" t="s">
        <v>3792</v>
      </c>
      <c r="P263" s="13" t="s">
        <v>5923</v>
      </c>
      <c r="R263" s="13" t="s">
        <v>2023</v>
      </c>
      <c r="S263" s="13">
        <v>4080</v>
      </c>
      <c r="T263" s="13">
        <v>1</v>
      </c>
      <c r="U263" s="13">
        <v>37</v>
      </c>
      <c r="V263" s="13" t="s">
        <v>8722</v>
      </c>
      <c r="W263" s="13" t="s">
        <v>7357</v>
      </c>
      <c r="X263" s="13" t="s">
        <v>9023</v>
      </c>
      <c r="Y263" s="13" t="s">
        <v>9577</v>
      </c>
      <c r="Z263" s="13" t="s">
        <v>9577</v>
      </c>
      <c r="AA263" s="13" t="s">
        <v>9577</v>
      </c>
      <c r="AB263" s="13" t="s">
        <v>9577</v>
      </c>
      <c r="AC263" s="13" t="s">
        <v>9577</v>
      </c>
      <c r="AD263" s="13" t="s">
        <v>9577</v>
      </c>
      <c r="AE263" s="13" t="s">
        <v>9577</v>
      </c>
      <c r="AF263" s="13" t="s">
        <v>9577</v>
      </c>
      <c r="AG263" s="13" t="s">
        <v>9577</v>
      </c>
      <c r="AH263" s="14" t="str">
        <f t="shared" si="8"/>
        <v>262,0,0,0,0,0,0,0,0,0</v>
      </c>
      <c r="AI263" s="13" t="s">
        <v>2139</v>
      </c>
      <c r="AJ263" s="13" t="s">
        <v>8136</v>
      </c>
      <c r="AM263" s="13" t="s">
        <v>8135</v>
      </c>
      <c r="AO263" s="13">
        <v>0</v>
      </c>
      <c r="AP263" s="13">
        <v>25</v>
      </c>
      <c r="AQ263" s="13">
        <v>0</v>
      </c>
      <c r="AU263" s="14"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
      <c r="A264" s="13">
        <v>263</v>
      </c>
      <c r="B264" s="13" t="s">
        <v>8762</v>
      </c>
      <c r="C264" s="13" t="s">
        <v>591</v>
      </c>
      <c r="D264" s="13" t="s">
        <v>4075</v>
      </c>
      <c r="E264" s="13" t="s">
        <v>176</v>
      </c>
      <c r="G264" s="13" t="s">
        <v>4653</v>
      </c>
      <c r="H264" s="13" t="s">
        <v>5413</v>
      </c>
      <c r="I264" s="13" t="s">
        <v>5414</v>
      </c>
      <c r="J264" s="13">
        <v>48</v>
      </c>
      <c r="K264" s="13" t="s">
        <v>2045</v>
      </c>
      <c r="L264" s="13">
        <v>255</v>
      </c>
      <c r="M264" s="13">
        <v>70</v>
      </c>
      <c r="N264" s="13" t="s">
        <v>5619</v>
      </c>
      <c r="O264" s="13" t="s">
        <v>3747</v>
      </c>
      <c r="P264" s="13" t="s">
        <v>6471</v>
      </c>
      <c r="Q264" s="13" t="s">
        <v>6472</v>
      </c>
      <c r="R264" s="13" t="s">
        <v>2023</v>
      </c>
      <c r="S264" s="13">
        <v>4080</v>
      </c>
      <c r="T264" s="13">
        <v>0.4</v>
      </c>
      <c r="U264" s="13">
        <v>17.5</v>
      </c>
      <c r="V264" s="13" t="s">
        <v>2057</v>
      </c>
      <c r="W264" s="13" t="s">
        <v>7357</v>
      </c>
      <c r="X264" s="13" t="s">
        <v>9024</v>
      </c>
      <c r="Y264" s="13" t="s">
        <v>9577</v>
      </c>
      <c r="Z264" s="13" t="s">
        <v>9577</v>
      </c>
      <c r="AA264" s="13" t="s">
        <v>9577</v>
      </c>
      <c r="AB264" s="13" t="s">
        <v>9577</v>
      </c>
      <c r="AC264" s="13" t="s">
        <v>9577</v>
      </c>
      <c r="AD264" s="13" t="s">
        <v>9577</v>
      </c>
      <c r="AE264" s="13" t="s">
        <v>9577</v>
      </c>
      <c r="AF264" s="13" t="s">
        <v>9577</v>
      </c>
      <c r="AG264" s="13" t="s">
        <v>9577</v>
      </c>
      <c r="AH264" s="14" t="str">
        <f t="shared" si="8"/>
        <v>263,0,0,0,0,0,0,0,0,0</v>
      </c>
      <c r="AI264" s="13" t="s">
        <v>7059</v>
      </c>
      <c r="AJ264" s="13" t="s">
        <v>8137</v>
      </c>
      <c r="AM264" s="13" t="s">
        <v>8112</v>
      </c>
      <c r="AO264" s="13">
        <v>0</v>
      </c>
      <c r="AP264" s="13">
        <v>25</v>
      </c>
      <c r="AQ264" s="13">
        <v>0</v>
      </c>
      <c r="AR264" s="14" t="s">
        <v>8510</v>
      </c>
      <c r="AU264" s="14"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
      <c r="A265" s="13">
        <v>264</v>
      </c>
      <c r="B265" s="13" t="s">
        <v>8762</v>
      </c>
      <c r="C265" s="13" t="s">
        <v>592</v>
      </c>
      <c r="D265" s="13" t="s">
        <v>4076</v>
      </c>
      <c r="E265" s="13" t="s">
        <v>176</v>
      </c>
      <c r="G265" s="13" t="s">
        <v>4654</v>
      </c>
      <c r="H265" s="13" t="s">
        <v>5413</v>
      </c>
      <c r="I265" s="13" t="s">
        <v>5414</v>
      </c>
      <c r="J265" s="13">
        <v>147</v>
      </c>
      <c r="K265" s="13" t="s">
        <v>2046</v>
      </c>
      <c r="L265" s="13">
        <v>90</v>
      </c>
      <c r="M265" s="13">
        <v>70</v>
      </c>
      <c r="N265" s="13" t="s">
        <v>5619</v>
      </c>
      <c r="O265" s="13" t="s">
        <v>3747</v>
      </c>
      <c r="P265" s="13" t="s">
        <v>5924</v>
      </c>
      <c r="R265" s="13" t="s">
        <v>2023</v>
      </c>
      <c r="S265" s="13">
        <v>4080</v>
      </c>
      <c r="T265" s="13">
        <v>0.5</v>
      </c>
      <c r="U265" s="13">
        <v>32.5</v>
      </c>
      <c r="V265" s="13" t="s">
        <v>8724</v>
      </c>
      <c r="W265" s="13" t="s">
        <v>7357</v>
      </c>
      <c r="X265" s="13" t="s">
        <v>9025</v>
      </c>
      <c r="Y265" s="13" t="s">
        <v>9577</v>
      </c>
      <c r="Z265" s="13" t="s">
        <v>9577</v>
      </c>
      <c r="AA265" s="13" t="s">
        <v>9577</v>
      </c>
      <c r="AB265" s="13" t="s">
        <v>9577</v>
      </c>
      <c r="AC265" s="13" t="s">
        <v>9577</v>
      </c>
      <c r="AD265" s="13" t="s">
        <v>9577</v>
      </c>
      <c r="AE265" s="13" t="s">
        <v>9577</v>
      </c>
      <c r="AF265" s="13" t="s">
        <v>9577</v>
      </c>
      <c r="AG265" s="13" t="s">
        <v>9577</v>
      </c>
      <c r="AH265" s="14" t="str">
        <f t="shared" si="8"/>
        <v>264,0,0,0,0,0,0,0,0,0</v>
      </c>
      <c r="AI265" s="13" t="s">
        <v>7060</v>
      </c>
      <c r="AJ265" s="13" t="s">
        <v>8341</v>
      </c>
      <c r="AL265" s="13" t="s">
        <v>8112</v>
      </c>
      <c r="AM265" s="13" t="s">
        <v>8113</v>
      </c>
      <c r="AO265" s="13">
        <v>0</v>
      </c>
      <c r="AP265" s="13">
        <v>25</v>
      </c>
      <c r="AQ265" s="13">
        <v>0</v>
      </c>
      <c r="AU265" s="14"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
      <c r="A266" s="13">
        <v>265</v>
      </c>
      <c r="C266" s="13" t="s">
        <v>593</v>
      </c>
      <c r="D266" s="13" t="s">
        <v>4077</v>
      </c>
      <c r="E266" s="13" t="s">
        <v>169</v>
      </c>
      <c r="G266" s="13" t="s">
        <v>4655</v>
      </c>
      <c r="H266" s="13" t="s">
        <v>5413</v>
      </c>
      <c r="I266" s="13" t="s">
        <v>5414</v>
      </c>
      <c r="J266" s="13">
        <v>39</v>
      </c>
      <c r="K266" s="13" t="s">
        <v>2030</v>
      </c>
      <c r="L266" s="13">
        <v>255</v>
      </c>
      <c r="M266" s="13">
        <v>70</v>
      </c>
      <c r="N266" s="13" t="s">
        <v>3810</v>
      </c>
      <c r="O266" s="13" t="s">
        <v>3744</v>
      </c>
      <c r="P266" s="13" t="s">
        <v>5925</v>
      </c>
      <c r="R266" s="13" t="s">
        <v>1371</v>
      </c>
      <c r="S266" s="13">
        <v>4080</v>
      </c>
      <c r="T266" s="13">
        <v>0.3</v>
      </c>
      <c r="U266" s="13">
        <v>3.6</v>
      </c>
      <c r="V266" s="13" t="s">
        <v>2055</v>
      </c>
      <c r="W266" s="13" t="s">
        <v>7054</v>
      </c>
      <c r="X266" s="13" t="s">
        <v>9026</v>
      </c>
      <c r="Y266" s="13" t="s">
        <v>9577</v>
      </c>
      <c r="Z266" s="13" t="s">
        <v>9577</v>
      </c>
      <c r="AA266" s="13" t="s">
        <v>9577</v>
      </c>
      <c r="AB266" s="13" t="s">
        <v>9577</v>
      </c>
      <c r="AC266" s="13" t="s">
        <v>9577</v>
      </c>
      <c r="AD266" s="13" t="s">
        <v>9577</v>
      </c>
      <c r="AE266" s="13" t="s">
        <v>9577</v>
      </c>
      <c r="AF266" s="13" t="s">
        <v>9577</v>
      </c>
      <c r="AG266" s="13" t="s">
        <v>9577</v>
      </c>
      <c r="AH266" s="14" t="str">
        <f t="shared" si="8"/>
        <v>265,0,0,0,0,0,0,0,0,0</v>
      </c>
      <c r="AI266" s="13" t="s">
        <v>6899</v>
      </c>
      <c r="AJ266" s="13" t="s">
        <v>7648</v>
      </c>
      <c r="AO266" s="13">
        <v>0</v>
      </c>
      <c r="AP266" s="13">
        <v>25</v>
      </c>
      <c r="AQ266" s="13">
        <v>0</v>
      </c>
      <c r="AR266" s="14" t="s">
        <v>8511</v>
      </c>
      <c r="AU266" s="14"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
      <c r="A267" s="13">
        <v>266</v>
      </c>
      <c r="C267" s="13" t="s">
        <v>594</v>
      </c>
      <c r="D267" s="13" t="s">
        <v>4078</v>
      </c>
      <c r="E267" s="13" t="s">
        <v>169</v>
      </c>
      <c r="G267" s="13" t="s">
        <v>4656</v>
      </c>
      <c r="H267" s="13" t="s">
        <v>5413</v>
      </c>
      <c r="I267" s="13" t="s">
        <v>5414</v>
      </c>
      <c r="J267" s="13">
        <v>72</v>
      </c>
      <c r="K267" s="13" t="s">
        <v>2043</v>
      </c>
      <c r="L267" s="13">
        <v>120</v>
      </c>
      <c r="M267" s="13">
        <v>70</v>
      </c>
      <c r="N267" s="13" t="s">
        <v>3682</v>
      </c>
      <c r="P267" s="13" t="s">
        <v>5781</v>
      </c>
      <c r="R267" s="13" t="s">
        <v>1371</v>
      </c>
      <c r="S267" s="13">
        <v>4080</v>
      </c>
      <c r="T267" s="13">
        <v>0.6</v>
      </c>
      <c r="U267" s="13">
        <v>10</v>
      </c>
      <c r="V267" s="13" t="s">
        <v>8724</v>
      </c>
      <c r="W267" s="13" t="s">
        <v>7054</v>
      </c>
      <c r="X267" s="13" t="s">
        <v>9027</v>
      </c>
      <c r="Y267" s="13" t="s">
        <v>9577</v>
      </c>
      <c r="Z267" s="13" t="s">
        <v>9577</v>
      </c>
      <c r="AA267" s="13" t="s">
        <v>9577</v>
      </c>
      <c r="AB267" s="13" t="s">
        <v>9577</v>
      </c>
      <c r="AC267" s="13" t="s">
        <v>9577</v>
      </c>
      <c r="AD267" s="13" t="s">
        <v>9577</v>
      </c>
      <c r="AE267" s="13" t="s">
        <v>9577</v>
      </c>
      <c r="AF267" s="13" t="s">
        <v>9577</v>
      </c>
      <c r="AG267" s="13" t="s">
        <v>9577</v>
      </c>
      <c r="AH267" s="14" t="str">
        <f t="shared" si="8"/>
        <v>266,0,0,0,0,0,0,0,0,0</v>
      </c>
      <c r="AI267" s="13" t="s">
        <v>6900</v>
      </c>
      <c r="AJ267" s="13" t="s">
        <v>7649</v>
      </c>
      <c r="AO267" s="13">
        <v>0</v>
      </c>
      <c r="AP267" s="13">
        <v>25</v>
      </c>
      <c r="AQ267" s="13">
        <v>0</v>
      </c>
      <c r="AR267" s="14" t="s">
        <v>8512</v>
      </c>
      <c r="AU267" s="14"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
      <c r="A268" s="13">
        <v>267</v>
      </c>
      <c r="C268" s="13" t="s">
        <v>595</v>
      </c>
      <c r="D268" s="13" t="s">
        <v>4079</v>
      </c>
      <c r="E268" s="13" t="s">
        <v>169</v>
      </c>
      <c r="F268" s="13" t="s">
        <v>184</v>
      </c>
      <c r="G268" s="13" t="s">
        <v>4657</v>
      </c>
      <c r="H268" s="13" t="s">
        <v>5413</v>
      </c>
      <c r="I268" s="13" t="s">
        <v>5414</v>
      </c>
      <c r="J268" s="13">
        <v>173</v>
      </c>
      <c r="K268" s="13" t="s">
        <v>5411</v>
      </c>
      <c r="L268" s="13">
        <v>45</v>
      </c>
      <c r="M268" s="13">
        <v>70</v>
      </c>
      <c r="N268" s="13" t="s">
        <v>3765</v>
      </c>
      <c r="O268" s="13" t="s">
        <v>3683</v>
      </c>
      <c r="P268" s="13" t="s">
        <v>5926</v>
      </c>
      <c r="R268" s="13" t="s">
        <v>1371</v>
      </c>
      <c r="S268" s="13">
        <v>4080</v>
      </c>
      <c r="T268" s="13">
        <v>1</v>
      </c>
      <c r="U268" s="13">
        <v>28.4</v>
      </c>
      <c r="V268" s="13" t="s">
        <v>8723</v>
      </c>
      <c r="W268" s="13" t="s">
        <v>7054</v>
      </c>
      <c r="X268" s="13" t="s">
        <v>9028</v>
      </c>
      <c r="Y268" s="13" t="s">
        <v>9577</v>
      </c>
      <c r="Z268" s="13" t="s">
        <v>9577</v>
      </c>
      <c r="AA268" s="13" t="s">
        <v>9577</v>
      </c>
      <c r="AB268" s="13" t="s">
        <v>9577</v>
      </c>
      <c r="AC268" s="13" t="s">
        <v>9577</v>
      </c>
      <c r="AD268" s="13" t="s">
        <v>9577</v>
      </c>
      <c r="AE268" s="13" t="s">
        <v>9577</v>
      </c>
      <c r="AF268" s="13" t="s">
        <v>9577</v>
      </c>
      <c r="AG268" s="13" t="s">
        <v>9577</v>
      </c>
      <c r="AH268" s="14" t="str">
        <f t="shared" si="8"/>
        <v>267,0,0,0,0,0,0,0,0,0</v>
      </c>
      <c r="AI268" s="13" t="s">
        <v>6901</v>
      </c>
      <c r="AJ268" s="13" t="s">
        <v>8138</v>
      </c>
      <c r="AM268" s="13" t="s">
        <v>8057</v>
      </c>
      <c r="AO268" s="13">
        <v>0</v>
      </c>
      <c r="AP268" s="13">
        <v>25</v>
      </c>
      <c r="AQ268" s="13">
        <v>20</v>
      </c>
      <c r="AU268" s="14"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
      <c r="A269" s="13">
        <v>268</v>
      </c>
      <c r="C269" s="13" t="s">
        <v>596</v>
      </c>
      <c r="D269" s="13" t="s">
        <v>3758</v>
      </c>
      <c r="E269" s="13" t="s">
        <v>169</v>
      </c>
      <c r="G269" s="13" t="s">
        <v>4656</v>
      </c>
      <c r="H269" s="13" t="s">
        <v>5413</v>
      </c>
      <c r="I269" s="13" t="s">
        <v>5414</v>
      </c>
      <c r="J269" s="13">
        <v>41</v>
      </c>
      <c r="K269" s="13" t="s">
        <v>2043</v>
      </c>
      <c r="L269" s="13">
        <v>120</v>
      </c>
      <c r="M269" s="13">
        <v>70</v>
      </c>
      <c r="N269" s="13" t="s">
        <v>3682</v>
      </c>
      <c r="P269" s="13" t="s">
        <v>5781</v>
      </c>
      <c r="R269" s="13" t="s">
        <v>1371</v>
      </c>
      <c r="S269" s="13">
        <v>4080</v>
      </c>
      <c r="T269" s="13">
        <v>0.7</v>
      </c>
      <c r="U269" s="13">
        <v>11.5</v>
      </c>
      <c r="V269" s="13" t="s">
        <v>8726</v>
      </c>
      <c r="W269" s="13" t="s">
        <v>7054</v>
      </c>
      <c r="X269" s="13" t="s">
        <v>9029</v>
      </c>
      <c r="Y269" s="13" t="s">
        <v>9577</v>
      </c>
      <c r="Z269" s="13" t="s">
        <v>9577</v>
      </c>
      <c r="AA269" s="13" t="s">
        <v>9577</v>
      </c>
      <c r="AB269" s="13" t="s">
        <v>9577</v>
      </c>
      <c r="AC269" s="13" t="s">
        <v>9577</v>
      </c>
      <c r="AD269" s="13" t="s">
        <v>9577</v>
      </c>
      <c r="AE269" s="13" t="s">
        <v>9577</v>
      </c>
      <c r="AF269" s="13" t="s">
        <v>9577</v>
      </c>
      <c r="AG269" s="13" t="s">
        <v>9577</v>
      </c>
      <c r="AH269" s="14" t="str">
        <f t="shared" si="8"/>
        <v>268,0,0,0,0,0,0,0,0,0</v>
      </c>
      <c r="AI269" s="13" t="s">
        <v>6900</v>
      </c>
      <c r="AJ269" s="13" t="s">
        <v>7650</v>
      </c>
      <c r="AO269" s="13">
        <v>0</v>
      </c>
      <c r="AP269" s="13">
        <v>25</v>
      </c>
      <c r="AQ269" s="13">
        <v>0</v>
      </c>
      <c r="AR269" s="14" t="s">
        <v>8513</v>
      </c>
      <c r="AU269" s="14"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
      <c r="A270" s="13">
        <v>269</v>
      </c>
      <c r="C270" s="13" t="s">
        <v>597</v>
      </c>
      <c r="D270" s="13" t="s">
        <v>4080</v>
      </c>
      <c r="E270" s="13" t="s">
        <v>169</v>
      </c>
      <c r="F270" s="13" t="s">
        <v>182</v>
      </c>
      <c r="G270" s="13" t="s">
        <v>4658</v>
      </c>
      <c r="H270" s="13" t="s">
        <v>5413</v>
      </c>
      <c r="I270" s="13" t="s">
        <v>5414</v>
      </c>
      <c r="J270" s="13">
        <v>135</v>
      </c>
      <c r="K270" s="13" t="s">
        <v>2012</v>
      </c>
      <c r="L270" s="13">
        <v>45</v>
      </c>
      <c r="M270" s="13">
        <v>70</v>
      </c>
      <c r="N270" s="13" t="s">
        <v>3810</v>
      </c>
      <c r="O270" s="13" t="s">
        <v>3741</v>
      </c>
      <c r="P270" s="13" t="s">
        <v>5927</v>
      </c>
      <c r="R270" s="13" t="s">
        <v>1371</v>
      </c>
      <c r="S270" s="13">
        <v>4080</v>
      </c>
      <c r="T270" s="13">
        <v>1.2</v>
      </c>
      <c r="U270" s="13">
        <v>31.6</v>
      </c>
      <c r="V270" s="13" t="s">
        <v>2054</v>
      </c>
      <c r="W270" s="13" t="s">
        <v>7054</v>
      </c>
      <c r="X270" s="13" t="s">
        <v>9030</v>
      </c>
      <c r="Y270" s="13" t="s">
        <v>9577</v>
      </c>
      <c r="Z270" s="13" t="s">
        <v>9577</v>
      </c>
      <c r="AA270" s="13" t="s">
        <v>9577</v>
      </c>
      <c r="AB270" s="13" t="s">
        <v>9577</v>
      </c>
      <c r="AC270" s="13" t="s">
        <v>9577</v>
      </c>
      <c r="AD270" s="13" t="s">
        <v>9577</v>
      </c>
      <c r="AE270" s="13" t="s">
        <v>9577</v>
      </c>
      <c r="AF270" s="13" t="s">
        <v>9577</v>
      </c>
      <c r="AG270" s="13" t="s">
        <v>9577</v>
      </c>
      <c r="AH270" s="14" t="str">
        <f t="shared" si="8"/>
        <v>269,0,0,0,0,0,0,0,0,0</v>
      </c>
      <c r="AI270" s="13" t="s">
        <v>6923</v>
      </c>
      <c r="AJ270" s="13" t="s">
        <v>8139</v>
      </c>
      <c r="AM270" s="13" t="s">
        <v>8057</v>
      </c>
      <c r="AO270" s="13">
        <v>0</v>
      </c>
      <c r="AP270" s="13">
        <v>25</v>
      </c>
      <c r="AQ270" s="13">
        <v>15</v>
      </c>
      <c r="AU270" s="14"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
      <c r="A271" s="13">
        <v>270</v>
      </c>
      <c r="C271" s="13" t="s">
        <v>598</v>
      </c>
      <c r="D271" s="13" t="s">
        <v>4081</v>
      </c>
      <c r="E271" s="13" t="s">
        <v>178</v>
      </c>
      <c r="F271" s="13" t="s">
        <v>180</v>
      </c>
      <c r="G271" s="13" t="s">
        <v>4659</v>
      </c>
      <c r="H271" s="13" t="s">
        <v>5413</v>
      </c>
      <c r="I271" s="13" t="s">
        <v>1311</v>
      </c>
      <c r="J271" s="13">
        <v>44</v>
      </c>
      <c r="K271" s="13" t="s">
        <v>1313</v>
      </c>
      <c r="L271" s="13">
        <v>255</v>
      </c>
      <c r="M271" s="13">
        <v>70</v>
      </c>
      <c r="N271" s="13" t="s">
        <v>5620</v>
      </c>
      <c r="O271" s="13" t="s">
        <v>3700</v>
      </c>
      <c r="P271" s="13" t="s">
        <v>6473</v>
      </c>
      <c r="Q271" s="13" t="s">
        <v>6474</v>
      </c>
      <c r="R271" s="13" t="s">
        <v>7061</v>
      </c>
      <c r="S271" s="13">
        <v>4080</v>
      </c>
      <c r="T271" s="13">
        <v>0.5</v>
      </c>
      <c r="U271" s="13">
        <v>2.6</v>
      </c>
      <c r="V271" s="13" t="s">
        <v>2054</v>
      </c>
      <c r="W271" s="13" t="s">
        <v>8728</v>
      </c>
      <c r="X271" s="13" t="s">
        <v>9031</v>
      </c>
      <c r="Y271" s="13" t="s">
        <v>9577</v>
      </c>
      <c r="Z271" s="13" t="s">
        <v>9577</v>
      </c>
      <c r="AA271" s="13" t="s">
        <v>9577</v>
      </c>
      <c r="AB271" s="13" t="s">
        <v>9577</v>
      </c>
      <c r="AC271" s="13" t="s">
        <v>9577</v>
      </c>
      <c r="AD271" s="13" t="s">
        <v>9577</v>
      </c>
      <c r="AE271" s="13" t="s">
        <v>9577</v>
      </c>
      <c r="AF271" s="13" t="s">
        <v>9577</v>
      </c>
      <c r="AG271" s="13" t="s">
        <v>9577</v>
      </c>
      <c r="AH271" s="14" t="str">
        <f t="shared" si="8"/>
        <v>270,0,0,0,0,0,0,0,0,0</v>
      </c>
      <c r="AI271" s="13" t="s">
        <v>7062</v>
      </c>
      <c r="AJ271" s="13" t="s">
        <v>7651</v>
      </c>
      <c r="AO271" s="13">
        <v>0</v>
      </c>
      <c r="AP271" s="13">
        <v>25</v>
      </c>
      <c r="AQ271" s="13">
        <v>0</v>
      </c>
      <c r="AR271" s="14" t="s">
        <v>8514</v>
      </c>
      <c r="AU271" s="14"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
      <c r="A272" s="13">
        <v>271</v>
      </c>
      <c r="C272" s="13" t="s">
        <v>599</v>
      </c>
      <c r="D272" s="13" t="s">
        <v>4082</v>
      </c>
      <c r="E272" s="13" t="s">
        <v>178</v>
      </c>
      <c r="F272" s="13" t="s">
        <v>180</v>
      </c>
      <c r="G272" s="13" t="s">
        <v>4660</v>
      </c>
      <c r="H272" s="13" t="s">
        <v>5413</v>
      </c>
      <c r="I272" s="13" t="s">
        <v>1311</v>
      </c>
      <c r="J272" s="13">
        <v>119</v>
      </c>
      <c r="K272" s="13" t="s">
        <v>1314</v>
      </c>
      <c r="L272" s="13">
        <v>120</v>
      </c>
      <c r="M272" s="13">
        <v>70</v>
      </c>
      <c r="N272" s="13" t="s">
        <v>5620</v>
      </c>
      <c r="O272" s="13" t="s">
        <v>3700</v>
      </c>
      <c r="P272" s="13" t="s">
        <v>5928</v>
      </c>
      <c r="R272" s="13" t="s">
        <v>7061</v>
      </c>
      <c r="S272" s="13">
        <v>4080</v>
      </c>
      <c r="T272" s="13">
        <v>1.2</v>
      </c>
      <c r="U272" s="13">
        <v>32.5</v>
      </c>
      <c r="V272" s="13" t="s">
        <v>2054</v>
      </c>
      <c r="W272" s="13" t="s">
        <v>8728</v>
      </c>
      <c r="X272" s="13" t="s">
        <v>9032</v>
      </c>
      <c r="Y272" s="13" t="s">
        <v>9577</v>
      </c>
      <c r="Z272" s="13" t="s">
        <v>9577</v>
      </c>
      <c r="AA272" s="13" t="s">
        <v>9577</v>
      </c>
      <c r="AB272" s="13" t="s">
        <v>9577</v>
      </c>
      <c r="AC272" s="13" t="s">
        <v>9577</v>
      </c>
      <c r="AD272" s="13" t="s">
        <v>9577</v>
      </c>
      <c r="AE272" s="13" t="s">
        <v>9577</v>
      </c>
      <c r="AF272" s="13" t="s">
        <v>9577</v>
      </c>
      <c r="AG272" s="13" t="s">
        <v>9577</v>
      </c>
      <c r="AH272" s="14" t="str">
        <f t="shared" si="8"/>
        <v>271,0,0,0,0,0,0,0,0,0</v>
      </c>
      <c r="AI272" s="13" t="s">
        <v>7063</v>
      </c>
      <c r="AJ272" s="13" t="s">
        <v>7652</v>
      </c>
      <c r="AO272" s="13">
        <v>0</v>
      </c>
      <c r="AP272" s="13">
        <v>25</v>
      </c>
      <c r="AQ272" s="13">
        <v>0</v>
      </c>
      <c r="AR272" s="14" t="s">
        <v>8515</v>
      </c>
      <c r="AU272" s="14"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
      <c r="A273" s="13">
        <v>272</v>
      </c>
      <c r="C273" s="13" t="s">
        <v>600</v>
      </c>
      <c r="D273" s="13" t="s">
        <v>4083</v>
      </c>
      <c r="E273" s="13" t="s">
        <v>178</v>
      </c>
      <c r="F273" s="13" t="s">
        <v>180</v>
      </c>
      <c r="G273" s="13" t="s">
        <v>4661</v>
      </c>
      <c r="H273" s="13" t="s">
        <v>5413</v>
      </c>
      <c r="I273" s="13" t="s">
        <v>1311</v>
      </c>
      <c r="J273" s="13">
        <v>216</v>
      </c>
      <c r="K273" s="13" t="s">
        <v>2012</v>
      </c>
      <c r="L273" s="13">
        <v>45</v>
      </c>
      <c r="M273" s="13">
        <v>70</v>
      </c>
      <c r="N273" s="13" t="s">
        <v>5620</v>
      </c>
      <c r="O273" s="13" t="s">
        <v>3700</v>
      </c>
      <c r="P273" s="13" t="s">
        <v>5929</v>
      </c>
      <c r="R273" s="13" t="s">
        <v>7061</v>
      </c>
      <c r="S273" s="13">
        <v>4080</v>
      </c>
      <c r="T273" s="13">
        <v>1.5</v>
      </c>
      <c r="U273" s="13">
        <v>55</v>
      </c>
      <c r="V273" s="13" t="s">
        <v>2054</v>
      </c>
      <c r="W273" s="13" t="s">
        <v>8728</v>
      </c>
      <c r="X273" s="13" t="s">
        <v>9033</v>
      </c>
      <c r="Y273" s="13" t="s">
        <v>9577</v>
      </c>
      <c r="Z273" s="13" t="s">
        <v>9577</v>
      </c>
      <c r="AA273" s="13" t="s">
        <v>9577</v>
      </c>
      <c r="AB273" s="13" t="s">
        <v>9577</v>
      </c>
      <c r="AC273" s="13" t="s">
        <v>9577</v>
      </c>
      <c r="AD273" s="13" t="s">
        <v>9577</v>
      </c>
      <c r="AE273" s="13" t="s">
        <v>9577</v>
      </c>
      <c r="AF273" s="13" t="s">
        <v>9577</v>
      </c>
      <c r="AG273" s="13" t="s">
        <v>9577</v>
      </c>
      <c r="AH273" s="14" t="str">
        <f t="shared" si="8"/>
        <v>272,0,0,0,0,0,0,0,0,0</v>
      </c>
      <c r="AI273" s="13" t="s">
        <v>7064</v>
      </c>
      <c r="AJ273" s="13" t="s">
        <v>7653</v>
      </c>
      <c r="AO273" s="13">
        <v>0</v>
      </c>
      <c r="AP273" s="13">
        <v>25</v>
      </c>
      <c r="AQ273" s="13">
        <v>0</v>
      </c>
      <c r="AU273" s="14"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
      <c r="A274" s="13">
        <v>273</v>
      </c>
      <c r="C274" s="13" t="s">
        <v>601</v>
      </c>
      <c r="D274" s="13" t="s">
        <v>4084</v>
      </c>
      <c r="E274" s="13" t="s">
        <v>180</v>
      </c>
      <c r="G274" s="13" t="s">
        <v>4662</v>
      </c>
      <c r="H274" s="13" t="s">
        <v>5413</v>
      </c>
      <c r="I274" s="13" t="s">
        <v>1311</v>
      </c>
      <c r="J274" s="13">
        <v>44</v>
      </c>
      <c r="K274" s="13" t="s">
        <v>2033</v>
      </c>
      <c r="L274" s="13">
        <v>255</v>
      </c>
      <c r="M274" s="13">
        <v>70</v>
      </c>
      <c r="N274" s="13" t="s">
        <v>5621</v>
      </c>
      <c r="O274" s="13" t="s">
        <v>5598</v>
      </c>
      <c r="P274" s="13" t="s">
        <v>6475</v>
      </c>
      <c r="Q274" s="13" t="s">
        <v>6476</v>
      </c>
      <c r="R274" s="13" t="s">
        <v>7065</v>
      </c>
      <c r="S274" s="13">
        <v>4080</v>
      </c>
      <c r="T274" s="13">
        <v>0.5</v>
      </c>
      <c r="U274" s="13">
        <v>4</v>
      </c>
      <c r="V274" s="13" t="s">
        <v>2057</v>
      </c>
      <c r="W274" s="13" t="s">
        <v>7054</v>
      </c>
      <c r="X274" s="13" t="s">
        <v>9034</v>
      </c>
      <c r="Y274" s="13" t="s">
        <v>9577</v>
      </c>
      <c r="Z274" s="13" t="s">
        <v>9577</v>
      </c>
      <c r="AA274" s="13" t="s">
        <v>9577</v>
      </c>
      <c r="AB274" s="13" t="s">
        <v>9577</v>
      </c>
      <c r="AC274" s="13" t="s">
        <v>9577</v>
      </c>
      <c r="AD274" s="13" t="s">
        <v>9577</v>
      </c>
      <c r="AE274" s="13" t="s">
        <v>9577</v>
      </c>
      <c r="AF274" s="13" t="s">
        <v>9577</v>
      </c>
      <c r="AG274" s="13" t="s">
        <v>9577</v>
      </c>
      <c r="AH274" s="14" t="str">
        <f t="shared" si="8"/>
        <v>273,0,0,0,0,0,0,0,0,0</v>
      </c>
      <c r="AI274" s="13" t="s">
        <v>7066</v>
      </c>
      <c r="AJ274" s="13" t="s">
        <v>7654</v>
      </c>
      <c r="AO274" s="13">
        <v>0</v>
      </c>
      <c r="AP274" s="13">
        <v>25</v>
      </c>
      <c r="AQ274" s="13">
        <v>0</v>
      </c>
      <c r="AR274" s="14" t="s">
        <v>8516</v>
      </c>
      <c r="AU274" s="14"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
      <c r="A275" s="13">
        <v>274</v>
      </c>
      <c r="C275" s="13" t="s">
        <v>602</v>
      </c>
      <c r="D275" s="13" t="s">
        <v>4085</v>
      </c>
      <c r="E275" s="13" t="s">
        <v>180</v>
      </c>
      <c r="F275" s="13" t="s">
        <v>189</v>
      </c>
      <c r="G275" s="13" t="s">
        <v>4663</v>
      </c>
      <c r="H275" s="13" t="s">
        <v>5413</v>
      </c>
      <c r="I275" s="13" t="s">
        <v>1311</v>
      </c>
      <c r="J275" s="13">
        <v>119</v>
      </c>
      <c r="K275" s="13" t="s">
        <v>2028</v>
      </c>
      <c r="L275" s="13">
        <v>120</v>
      </c>
      <c r="M275" s="13">
        <v>70</v>
      </c>
      <c r="N275" s="13" t="s">
        <v>5621</v>
      </c>
      <c r="O275" s="13" t="s">
        <v>5598</v>
      </c>
      <c r="P275" s="13" t="s">
        <v>5930</v>
      </c>
      <c r="R275" s="13" t="s">
        <v>7065</v>
      </c>
      <c r="S275" s="13">
        <v>4080</v>
      </c>
      <c r="T275" s="13">
        <v>1</v>
      </c>
      <c r="U275" s="13">
        <v>28</v>
      </c>
      <c r="V275" s="13" t="s">
        <v>2057</v>
      </c>
      <c r="W275" s="13" t="s">
        <v>7054</v>
      </c>
      <c r="X275" s="13" t="s">
        <v>9035</v>
      </c>
      <c r="Y275" s="13" t="s">
        <v>9577</v>
      </c>
      <c r="Z275" s="13" t="s">
        <v>9577</v>
      </c>
      <c r="AA275" s="13" t="s">
        <v>9577</v>
      </c>
      <c r="AB275" s="13" t="s">
        <v>9577</v>
      </c>
      <c r="AC275" s="13" t="s">
        <v>9577</v>
      </c>
      <c r="AD275" s="13" t="s">
        <v>9577</v>
      </c>
      <c r="AE275" s="13" t="s">
        <v>9577</v>
      </c>
      <c r="AF275" s="13" t="s">
        <v>9577</v>
      </c>
      <c r="AG275" s="13" t="s">
        <v>9577</v>
      </c>
      <c r="AH275" s="14" t="str">
        <f t="shared" si="8"/>
        <v>274,0,0,0,0,0,0,0,0,0</v>
      </c>
      <c r="AI275" s="13" t="s">
        <v>7067</v>
      </c>
      <c r="AJ275" s="13" t="s">
        <v>7655</v>
      </c>
      <c r="AO275" s="13">
        <v>0</v>
      </c>
      <c r="AP275" s="13">
        <v>25</v>
      </c>
      <c r="AQ275" s="13">
        <v>0</v>
      </c>
      <c r="AR275" s="14" t="s">
        <v>8517</v>
      </c>
      <c r="AU275" s="14"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
      <c r="A276" s="13">
        <v>275</v>
      </c>
      <c r="C276" s="13" t="s">
        <v>603</v>
      </c>
      <c r="D276" s="13" t="s">
        <v>4086</v>
      </c>
      <c r="E276" s="13" t="s">
        <v>180</v>
      </c>
      <c r="F276" s="13" t="s">
        <v>189</v>
      </c>
      <c r="G276" s="13" t="s">
        <v>4664</v>
      </c>
      <c r="H276" s="13" t="s">
        <v>5413</v>
      </c>
      <c r="I276" s="13" t="s">
        <v>1311</v>
      </c>
      <c r="J276" s="13">
        <v>216</v>
      </c>
      <c r="K276" s="13" t="s">
        <v>2029</v>
      </c>
      <c r="L276" s="13">
        <v>45</v>
      </c>
      <c r="M276" s="13">
        <v>70</v>
      </c>
      <c r="N276" s="13" t="s">
        <v>5621</v>
      </c>
      <c r="O276" s="13" t="s">
        <v>5598</v>
      </c>
      <c r="P276" s="13" t="s">
        <v>5931</v>
      </c>
      <c r="R276" s="13" t="s">
        <v>7065</v>
      </c>
      <c r="S276" s="13">
        <v>4080</v>
      </c>
      <c r="T276" s="13">
        <v>1.3</v>
      </c>
      <c r="U276" s="13">
        <v>59.6</v>
      </c>
      <c r="V276" s="13" t="s">
        <v>2057</v>
      </c>
      <c r="W276" s="13" t="s">
        <v>7054</v>
      </c>
      <c r="X276" s="13" t="s">
        <v>9036</v>
      </c>
      <c r="Y276" s="13" t="s">
        <v>9577</v>
      </c>
      <c r="Z276" s="13" t="s">
        <v>9577</v>
      </c>
      <c r="AA276" s="13" t="s">
        <v>9577</v>
      </c>
      <c r="AB276" s="13" t="s">
        <v>9577</v>
      </c>
      <c r="AC276" s="13" t="s">
        <v>9577</v>
      </c>
      <c r="AD276" s="13" t="s">
        <v>9577</v>
      </c>
      <c r="AE276" s="13" t="s">
        <v>9577</v>
      </c>
      <c r="AF276" s="13" t="s">
        <v>9577</v>
      </c>
      <c r="AG276" s="13" t="s">
        <v>9577</v>
      </c>
      <c r="AH276" s="14" t="str">
        <f t="shared" si="8"/>
        <v>275,0,0,0,0,0,0,0,0,0</v>
      </c>
      <c r="AI276" s="13" t="s">
        <v>7068</v>
      </c>
      <c r="AJ276" s="13" t="s">
        <v>7656</v>
      </c>
      <c r="AO276" s="13">
        <v>0</v>
      </c>
      <c r="AP276" s="13">
        <v>25</v>
      </c>
      <c r="AQ276" s="13">
        <v>0</v>
      </c>
      <c r="AU276" s="14"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
      <c r="A277" s="13">
        <v>276</v>
      </c>
      <c r="C277" s="13" t="s">
        <v>604</v>
      </c>
      <c r="D277" s="13" t="s">
        <v>4087</v>
      </c>
      <c r="E277" s="13" t="s">
        <v>176</v>
      </c>
      <c r="F277" s="13" t="s">
        <v>184</v>
      </c>
      <c r="G277" s="13" t="s">
        <v>4665</v>
      </c>
      <c r="H277" s="13" t="s">
        <v>5413</v>
      </c>
      <c r="I277" s="13" t="s">
        <v>1311</v>
      </c>
      <c r="J277" s="13">
        <v>54</v>
      </c>
      <c r="K277" s="13" t="s">
        <v>2045</v>
      </c>
      <c r="L277" s="13">
        <v>200</v>
      </c>
      <c r="M277" s="13">
        <v>70</v>
      </c>
      <c r="N277" s="13" t="s">
        <v>3681</v>
      </c>
      <c r="O277" s="13" t="s">
        <v>3716</v>
      </c>
      <c r="P277" s="13" t="s">
        <v>6477</v>
      </c>
      <c r="Q277" s="13" t="s">
        <v>6478</v>
      </c>
      <c r="R277" s="13" t="s">
        <v>1344</v>
      </c>
      <c r="S277" s="13">
        <v>4080</v>
      </c>
      <c r="T277" s="13">
        <v>0.3</v>
      </c>
      <c r="U277" s="13">
        <v>2.2999999999999998</v>
      </c>
      <c r="V277" s="13" t="s">
        <v>2056</v>
      </c>
      <c r="W277" s="13" t="s">
        <v>7357</v>
      </c>
      <c r="X277" s="13" t="s">
        <v>9037</v>
      </c>
      <c r="Y277" s="13" t="s">
        <v>9577</v>
      </c>
      <c r="Z277" s="13" t="s">
        <v>9577</v>
      </c>
      <c r="AA277" s="13" t="s">
        <v>9577</v>
      </c>
      <c r="AB277" s="13" t="s">
        <v>9577</v>
      </c>
      <c r="AC277" s="13" t="s">
        <v>9577</v>
      </c>
      <c r="AD277" s="13" t="s">
        <v>9577</v>
      </c>
      <c r="AE277" s="13" t="s">
        <v>9577</v>
      </c>
      <c r="AF277" s="13" t="s">
        <v>9577</v>
      </c>
      <c r="AG277" s="13" t="s">
        <v>9577</v>
      </c>
      <c r="AH277" s="14" t="str">
        <f t="shared" si="8"/>
        <v>276,0,0,0,0,0,0,0,0,0</v>
      </c>
      <c r="AI277" s="13" t="s">
        <v>7069</v>
      </c>
      <c r="AJ277" s="13" t="s">
        <v>8140</v>
      </c>
      <c r="AM277" s="13" t="s">
        <v>8141</v>
      </c>
      <c r="AO277" s="13">
        <v>0</v>
      </c>
      <c r="AP277" s="13">
        <v>25</v>
      </c>
      <c r="AQ277" s="13">
        <v>0</v>
      </c>
      <c r="AR277" s="14" t="s">
        <v>8518</v>
      </c>
      <c r="AU277" s="14"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
      <c r="A278" s="13">
        <v>277</v>
      </c>
      <c r="C278" s="13" t="s">
        <v>605</v>
      </c>
      <c r="D278" s="13" t="s">
        <v>4088</v>
      </c>
      <c r="E278" s="13" t="s">
        <v>176</v>
      </c>
      <c r="F278" s="13" t="s">
        <v>184</v>
      </c>
      <c r="G278" s="13" t="s">
        <v>4666</v>
      </c>
      <c r="H278" s="13" t="s">
        <v>5413</v>
      </c>
      <c r="I278" s="13" t="s">
        <v>1311</v>
      </c>
      <c r="J278" s="13">
        <v>151</v>
      </c>
      <c r="K278" s="13" t="s">
        <v>2046</v>
      </c>
      <c r="L278" s="13">
        <v>45</v>
      </c>
      <c r="M278" s="13">
        <v>70</v>
      </c>
      <c r="N278" s="13" t="s">
        <v>3681</v>
      </c>
      <c r="O278" s="13" t="s">
        <v>3716</v>
      </c>
      <c r="P278" s="13" t="s">
        <v>5932</v>
      </c>
      <c r="R278" s="13" t="s">
        <v>1344</v>
      </c>
      <c r="S278" s="13">
        <v>4080</v>
      </c>
      <c r="T278" s="13">
        <v>0.7</v>
      </c>
      <c r="U278" s="13">
        <v>19.8</v>
      </c>
      <c r="V278" s="13" t="s">
        <v>2056</v>
      </c>
      <c r="W278" s="13" t="s">
        <v>7357</v>
      </c>
      <c r="X278" s="13" t="s">
        <v>9038</v>
      </c>
      <c r="Y278" s="13" t="s">
        <v>9577</v>
      </c>
      <c r="Z278" s="13" t="s">
        <v>9577</v>
      </c>
      <c r="AA278" s="13" t="s">
        <v>9577</v>
      </c>
      <c r="AB278" s="13" t="s">
        <v>9577</v>
      </c>
      <c r="AC278" s="13" t="s">
        <v>9577</v>
      </c>
      <c r="AD278" s="13" t="s">
        <v>9577</v>
      </c>
      <c r="AE278" s="13" t="s">
        <v>9577</v>
      </c>
      <c r="AF278" s="13" t="s">
        <v>9577</v>
      </c>
      <c r="AG278" s="13" t="s">
        <v>9577</v>
      </c>
      <c r="AH278" s="14" t="str">
        <f t="shared" si="8"/>
        <v>277,0,0,0,0,0,0,0,0,0</v>
      </c>
      <c r="AI278" s="13" t="s">
        <v>1585</v>
      </c>
      <c r="AJ278" s="13" t="s">
        <v>8142</v>
      </c>
      <c r="AM278" s="13" t="s">
        <v>8141</v>
      </c>
      <c r="AO278" s="13">
        <v>0</v>
      </c>
      <c r="AP278" s="13">
        <v>25</v>
      </c>
      <c r="AQ278" s="13">
        <v>0</v>
      </c>
      <c r="AU278" s="14"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
      <c r="A279" s="13">
        <v>278</v>
      </c>
      <c r="C279" s="13" t="s">
        <v>606</v>
      </c>
      <c r="D279" s="13" t="s">
        <v>4089</v>
      </c>
      <c r="E279" s="13" t="s">
        <v>178</v>
      </c>
      <c r="F279" s="13" t="s">
        <v>184</v>
      </c>
      <c r="G279" s="13" t="s">
        <v>4667</v>
      </c>
      <c r="H279" s="13" t="s">
        <v>5413</v>
      </c>
      <c r="I279" s="13" t="s">
        <v>5414</v>
      </c>
      <c r="J279" s="13">
        <v>54</v>
      </c>
      <c r="K279" s="13" t="s">
        <v>2045</v>
      </c>
      <c r="L279" s="13">
        <v>190</v>
      </c>
      <c r="M279" s="13">
        <v>70</v>
      </c>
      <c r="N279" s="13" t="s">
        <v>3737</v>
      </c>
      <c r="O279" s="13" t="s">
        <v>3759</v>
      </c>
      <c r="P279" s="13" t="s">
        <v>6479</v>
      </c>
      <c r="Q279" s="13" t="s">
        <v>6480</v>
      </c>
      <c r="R279" s="13" t="s">
        <v>7070</v>
      </c>
      <c r="S279" s="13">
        <v>5355</v>
      </c>
      <c r="T279" s="13">
        <v>0.6</v>
      </c>
      <c r="U279" s="13">
        <v>9.5</v>
      </c>
      <c r="V279" s="13" t="s">
        <v>8724</v>
      </c>
      <c r="W279" s="13" t="s">
        <v>8729</v>
      </c>
      <c r="X279" s="13" t="s">
        <v>9039</v>
      </c>
      <c r="Y279" s="13" t="s">
        <v>9577</v>
      </c>
      <c r="Z279" s="13" t="s">
        <v>9577</v>
      </c>
      <c r="AA279" s="13" t="s">
        <v>9577</v>
      </c>
      <c r="AB279" s="13" t="s">
        <v>9577</v>
      </c>
      <c r="AC279" s="13" t="s">
        <v>9577</v>
      </c>
      <c r="AD279" s="13" t="s">
        <v>9577</v>
      </c>
      <c r="AE279" s="13" t="s">
        <v>9577</v>
      </c>
      <c r="AF279" s="13" t="s">
        <v>9577</v>
      </c>
      <c r="AG279" s="13" t="s">
        <v>9577</v>
      </c>
      <c r="AH279" s="14" t="str">
        <f t="shared" si="8"/>
        <v>278,0,0,0,0,0,0,0,0,0</v>
      </c>
      <c r="AI279" s="13" t="s">
        <v>7071</v>
      </c>
      <c r="AJ279" s="13" t="s">
        <v>7657</v>
      </c>
      <c r="AO279" s="13">
        <v>0</v>
      </c>
      <c r="AP279" s="13">
        <v>25</v>
      </c>
      <c r="AQ279" s="13">
        <v>20</v>
      </c>
      <c r="AR279" s="14" t="s">
        <v>8519</v>
      </c>
      <c r="AU279" s="14"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
      <c r="A280" s="13">
        <v>279</v>
      </c>
      <c r="C280" s="13" t="s">
        <v>607</v>
      </c>
      <c r="D280" s="13" t="s">
        <v>4090</v>
      </c>
      <c r="E280" s="13" t="s">
        <v>178</v>
      </c>
      <c r="F280" s="13" t="s">
        <v>184</v>
      </c>
      <c r="G280" s="13" t="s">
        <v>4668</v>
      </c>
      <c r="H280" s="13" t="s">
        <v>5413</v>
      </c>
      <c r="I280" s="13" t="s">
        <v>5414</v>
      </c>
      <c r="J280" s="13">
        <v>151</v>
      </c>
      <c r="K280" s="13" t="s">
        <v>2043</v>
      </c>
      <c r="L280" s="13">
        <v>45</v>
      </c>
      <c r="M280" s="13">
        <v>70</v>
      </c>
      <c r="N280" s="13" t="s">
        <v>3737</v>
      </c>
      <c r="O280" s="13" t="s">
        <v>3759</v>
      </c>
      <c r="P280" s="13" t="s">
        <v>5933</v>
      </c>
      <c r="R280" s="13" t="s">
        <v>7070</v>
      </c>
      <c r="S280" s="13">
        <v>5355</v>
      </c>
      <c r="T280" s="13">
        <v>1.2</v>
      </c>
      <c r="U280" s="13">
        <v>28</v>
      </c>
      <c r="V280" s="13" t="s">
        <v>8723</v>
      </c>
      <c r="W280" s="13" t="s">
        <v>8729</v>
      </c>
      <c r="X280" s="13" t="s">
        <v>9040</v>
      </c>
      <c r="Y280" s="13" t="s">
        <v>9577</v>
      </c>
      <c r="Z280" s="13" t="s">
        <v>9577</v>
      </c>
      <c r="AA280" s="13" t="s">
        <v>9577</v>
      </c>
      <c r="AB280" s="13" t="s">
        <v>9577</v>
      </c>
      <c r="AC280" s="13" t="s">
        <v>9577</v>
      </c>
      <c r="AD280" s="13" t="s">
        <v>9577</v>
      </c>
      <c r="AE280" s="13" t="s">
        <v>9577</v>
      </c>
      <c r="AF280" s="13" t="s">
        <v>9577</v>
      </c>
      <c r="AG280" s="13" t="s">
        <v>9577</v>
      </c>
      <c r="AH280" s="14" t="str">
        <f t="shared" si="8"/>
        <v>279,0,0,0,0,0,0,0,0,0</v>
      </c>
      <c r="AI280" s="13" t="s">
        <v>7072</v>
      </c>
      <c r="AJ280" s="13" t="s">
        <v>7658</v>
      </c>
      <c r="AO280" s="13">
        <v>0</v>
      </c>
      <c r="AP280" s="13">
        <v>25</v>
      </c>
      <c r="AQ280" s="13">
        <v>10</v>
      </c>
      <c r="AU280" s="14"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
      <c r="A281" s="13">
        <v>280</v>
      </c>
      <c r="C281" s="13" t="s">
        <v>608</v>
      </c>
      <c r="D281" s="13" t="s">
        <v>4091</v>
      </c>
      <c r="E281" s="13" t="s">
        <v>185</v>
      </c>
      <c r="F281" s="13" t="s">
        <v>191</v>
      </c>
      <c r="G281" s="13" t="s">
        <v>4669</v>
      </c>
      <c r="H281" s="13" t="s">
        <v>5413</v>
      </c>
      <c r="I281" s="13" t="s">
        <v>5424</v>
      </c>
      <c r="J281" s="13">
        <v>40</v>
      </c>
      <c r="K281" s="13" t="s">
        <v>5407</v>
      </c>
      <c r="L281" s="13">
        <v>235</v>
      </c>
      <c r="M281" s="13">
        <v>35</v>
      </c>
      <c r="N281" s="13" t="s">
        <v>5622</v>
      </c>
      <c r="O281" s="13" t="s">
        <v>3813</v>
      </c>
      <c r="P281" s="13" t="s">
        <v>6481</v>
      </c>
      <c r="Q281" s="13" t="s">
        <v>6482</v>
      </c>
      <c r="R281" s="13" t="s">
        <v>2022</v>
      </c>
      <c r="S281" s="13">
        <v>5355</v>
      </c>
      <c r="T281" s="13">
        <v>0.4</v>
      </c>
      <c r="U281" s="13">
        <v>6.6</v>
      </c>
      <c r="V281" s="13" t="s">
        <v>8724</v>
      </c>
      <c r="W281" s="13" t="s">
        <v>8730</v>
      </c>
      <c r="X281" s="13" t="s">
        <v>9041</v>
      </c>
      <c r="Y281" s="13" t="s">
        <v>9577</v>
      </c>
      <c r="Z281" s="13" t="s">
        <v>9577</v>
      </c>
      <c r="AA281" s="13" t="s">
        <v>9577</v>
      </c>
      <c r="AB281" s="13" t="s">
        <v>9577</v>
      </c>
      <c r="AC281" s="13" t="s">
        <v>9577</v>
      </c>
      <c r="AD281" s="13" t="s">
        <v>9577</v>
      </c>
      <c r="AE281" s="13" t="s">
        <v>9577</v>
      </c>
      <c r="AF281" s="13" t="s">
        <v>9577</v>
      </c>
      <c r="AG281" s="13" t="s">
        <v>9577</v>
      </c>
      <c r="AH281" s="14" t="str">
        <f t="shared" si="8"/>
        <v>280,0,0,0,0,0,0,0,0,0</v>
      </c>
      <c r="AI281" s="13" t="s">
        <v>7073</v>
      </c>
      <c r="AJ281" s="13" t="s">
        <v>7659</v>
      </c>
      <c r="AO281" s="13">
        <v>0</v>
      </c>
      <c r="AP281" s="13">
        <v>25</v>
      </c>
      <c r="AQ281" s="13">
        <v>0</v>
      </c>
      <c r="AR281" s="14" t="s">
        <v>8520</v>
      </c>
      <c r="AU281" s="14"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
      <c r="A282" s="13">
        <v>281</v>
      </c>
      <c r="C282" s="13" t="s">
        <v>609</v>
      </c>
      <c r="D282" s="13" t="s">
        <v>4092</v>
      </c>
      <c r="E282" s="13" t="s">
        <v>185</v>
      </c>
      <c r="F282" s="13" t="s">
        <v>191</v>
      </c>
      <c r="G282" s="13" t="s">
        <v>4670</v>
      </c>
      <c r="H282" s="13" t="s">
        <v>5413</v>
      </c>
      <c r="I282" s="13" t="s">
        <v>5424</v>
      </c>
      <c r="J282" s="13">
        <v>97</v>
      </c>
      <c r="K282" s="13" t="s">
        <v>5421</v>
      </c>
      <c r="L282" s="13">
        <v>120</v>
      </c>
      <c r="M282" s="13">
        <v>35</v>
      </c>
      <c r="N282" s="13" t="s">
        <v>5622</v>
      </c>
      <c r="O282" s="13" t="s">
        <v>3813</v>
      </c>
      <c r="P282" s="13" t="s">
        <v>5934</v>
      </c>
      <c r="R282" s="13" t="s">
        <v>2022</v>
      </c>
      <c r="S282" s="13">
        <v>5355</v>
      </c>
      <c r="T282" s="13">
        <v>0.8</v>
      </c>
      <c r="U282" s="13">
        <v>20.2</v>
      </c>
      <c r="V282" s="13" t="s">
        <v>8724</v>
      </c>
      <c r="W282" s="13" t="s">
        <v>8730</v>
      </c>
      <c r="X282" s="13" t="s">
        <v>9042</v>
      </c>
      <c r="Y282" s="13" t="s">
        <v>9577</v>
      </c>
      <c r="Z282" s="13" t="s">
        <v>9577</v>
      </c>
      <c r="AA282" s="13" t="s">
        <v>9577</v>
      </c>
      <c r="AB282" s="13" t="s">
        <v>9577</v>
      </c>
      <c r="AC282" s="13" t="s">
        <v>9577</v>
      </c>
      <c r="AD282" s="13" t="s">
        <v>9577</v>
      </c>
      <c r="AE282" s="13" t="s">
        <v>9577</v>
      </c>
      <c r="AF282" s="13" t="s">
        <v>9577</v>
      </c>
      <c r="AG282" s="13" t="s">
        <v>9577</v>
      </c>
      <c r="AH282" s="14" t="str">
        <f t="shared" si="8"/>
        <v>281,0,0,0,0,0,0,0,0,0</v>
      </c>
      <c r="AI282" s="13" t="s">
        <v>7074</v>
      </c>
      <c r="AJ282" s="13" t="s">
        <v>7660</v>
      </c>
      <c r="AO282" s="13">
        <v>0</v>
      </c>
      <c r="AP282" s="13">
        <v>25</v>
      </c>
      <c r="AQ282" s="13">
        <v>0</v>
      </c>
      <c r="AR282" s="14" t="s">
        <v>8521</v>
      </c>
      <c r="AU282" s="14"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
      <c r="A283" s="13">
        <v>282</v>
      </c>
      <c r="C283" s="13" t="s">
        <v>610</v>
      </c>
      <c r="D283" s="13" t="s">
        <v>4093</v>
      </c>
      <c r="E283" s="13" t="s">
        <v>185</v>
      </c>
      <c r="F283" s="13" t="s">
        <v>191</v>
      </c>
      <c r="G283" s="13" t="s">
        <v>4671</v>
      </c>
      <c r="H283" s="13" t="s">
        <v>5413</v>
      </c>
      <c r="I283" s="13" t="s">
        <v>5424</v>
      </c>
      <c r="J283" s="13">
        <v>233</v>
      </c>
      <c r="K283" s="13" t="s">
        <v>5411</v>
      </c>
      <c r="L283" s="13">
        <v>45</v>
      </c>
      <c r="M283" s="13">
        <v>35</v>
      </c>
      <c r="N283" s="13" t="s">
        <v>5622</v>
      </c>
      <c r="O283" s="13" t="s">
        <v>3813</v>
      </c>
      <c r="P283" s="13" t="s">
        <v>5935</v>
      </c>
      <c r="R283" s="13" t="s">
        <v>2022</v>
      </c>
      <c r="S283" s="13">
        <v>5355</v>
      </c>
      <c r="T283" s="13">
        <v>1.6</v>
      </c>
      <c r="U283" s="13">
        <v>48.4</v>
      </c>
      <c r="V283" s="13" t="s">
        <v>8724</v>
      </c>
      <c r="W283" s="13" t="s">
        <v>8730</v>
      </c>
      <c r="X283" s="13" t="s">
        <v>9043</v>
      </c>
      <c r="Y283" s="13" t="s">
        <v>9577</v>
      </c>
      <c r="Z283" s="13" t="s">
        <v>9577</v>
      </c>
      <c r="AA283" s="13" t="s">
        <v>9577</v>
      </c>
      <c r="AB283" s="13" t="s">
        <v>9577</v>
      </c>
      <c r="AC283" s="13" t="s">
        <v>9577</v>
      </c>
      <c r="AD283" s="13" t="s">
        <v>9577</v>
      </c>
      <c r="AE283" s="13" t="s">
        <v>9577</v>
      </c>
      <c r="AF283" s="13" t="s">
        <v>9577</v>
      </c>
      <c r="AG283" s="13" t="s">
        <v>9577</v>
      </c>
      <c r="AH283" s="14" t="str">
        <f t="shared" si="8"/>
        <v>282,0,0,0,0,0,0,0,0,0</v>
      </c>
      <c r="AI283" s="13" t="s">
        <v>7075</v>
      </c>
      <c r="AJ283" s="13" t="s">
        <v>7661</v>
      </c>
      <c r="AO283" s="13">
        <v>0</v>
      </c>
      <c r="AP283" s="13">
        <v>25</v>
      </c>
      <c r="AQ283" s="13">
        <v>0</v>
      </c>
      <c r="AU283" s="14"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
      <c r="A284" s="13">
        <v>283</v>
      </c>
      <c r="C284" s="13" t="s">
        <v>612</v>
      </c>
      <c r="D284" s="13" t="s">
        <v>4094</v>
      </c>
      <c r="E284" s="13" t="s">
        <v>169</v>
      </c>
      <c r="F284" s="13" t="s">
        <v>178</v>
      </c>
      <c r="G284" s="13" t="s">
        <v>4672</v>
      </c>
      <c r="H284" s="13" t="s">
        <v>5413</v>
      </c>
      <c r="I284" s="13" t="s">
        <v>5414</v>
      </c>
      <c r="J284" s="13">
        <v>54</v>
      </c>
      <c r="K284" s="13" t="s">
        <v>2045</v>
      </c>
      <c r="L284" s="13">
        <v>200</v>
      </c>
      <c r="M284" s="13">
        <v>70</v>
      </c>
      <c r="N284" s="13" t="s">
        <v>3748</v>
      </c>
      <c r="O284" s="13" t="s">
        <v>3759</v>
      </c>
      <c r="P284" s="13" t="s">
        <v>6483</v>
      </c>
      <c r="Q284" s="13" t="s">
        <v>6484</v>
      </c>
      <c r="R284" s="13" t="s">
        <v>7076</v>
      </c>
      <c r="S284" s="13">
        <v>4080</v>
      </c>
      <c r="T284" s="13">
        <v>0.5</v>
      </c>
      <c r="U284" s="13">
        <v>1.7</v>
      </c>
      <c r="V284" s="13" t="s">
        <v>2056</v>
      </c>
      <c r="W284" s="13" t="s">
        <v>8728</v>
      </c>
      <c r="X284" s="13" t="s">
        <v>9044</v>
      </c>
      <c r="Y284" s="13" t="s">
        <v>9577</v>
      </c>
      <c r="Z284" s="13" t="s">
        <v>9577</v>
      </c>
      <c r="AA284" s="13" t="s">
        <v>9577</v>
      </c>
      <c r="AB284" s="13" t="s">
        <v>9577</v>
      </c>
      <c r="AC284" s="13" t="s">
        <v>9577</v>
      </c>
      <c r="AD284" s="13" t="s">
        <v>9577</v>
      </c>
      <c r="AE284" s="13" t="s">
        <v>9577</v>
      </c>
      <c r="AF284" s="13" t="s">
        <v>9577</v>
      </c>
      <c r="AG284" s="13" t="s">
        <v>9577</v>
      </c>
      <c r="AH284" s="14" t="str">
        <f t="shared" si="8"/>
        <v>283,0,0,0,0,0,0,0,0,0</v>
      </c>
      <c r="AI284" s="13" t="s">
        <v>7077</v>
      </c>
      <c r="AJ284" s="13" t="s">
        <v>7662</v>
      </c>
      <c r="AO284" s="13">
        <v>0</v>
      </c>
      <c r="AP284" s="13">
        <v>25</v>
      </c>
      <c r="AQ284" s="13">
        <v>1</v>
      </c>
      <c r="AR284" s="14" t="s">
        <v>8522</v>
      </c>
      <c r="AU284" s="14"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
      <c r="A285" s="13">
        <v>284</v>
      </c>
      <c r="C285" s="13" t="s">
        <v>613</v>
      </c>
      <c r="D285" s="13" t="s">
        <v>4095</v>
      </c>
      <c r="E285" s="13" t="s">
        <v>169</v>
      </c>
      <c r="F285" s="13" t="s">
        <v>184</v>
      </c>
      <c r="G285" s="13" t="s">
        <v>4673</v>
      </c>
      <c r="H285" s="13" t="s">
        <v>5413</v>
      </c>
      <c r="I285" s="13" t="s">
        <v>5414</v>
      </c>
      <c r="J285" s="13">
        <v>145</v>
      </c>
      <c r="K285" s="13" t="s">
        <v>5408</v>
      </c>
      <c r="L285" s="13">
        <v>75</v>
      </c>
      <c r="M285" s="13">
        <v>70</v>
      </c>
      <c r="N285" s="13" t="s">
        <v>3764</v>
      </c>
      <c r="O285" s="13" t="s">
        <v>3799</v>
      </c>
      <c r="P285" s="13" t="s">
        <v>5936</v>
      </c>
      <c r="R285" s="13" t="s">
        <v>7076</v>
      </c>
      <c r="S285" s="13">
        <v>4080</v>
      </c>
      <c r="T285" s="13">
        <v>0.8</v>
      </c>
      <c r="U285" s="13">
        <v>3.6</v>
      </c>
      <c r="V285" s="13" t="s">
        <v>2056</v>
      </c>
      <c r="W285" s="13" t="s">
        <v>8728</v>
      </c>
      <c r="X285" s="13" t="s">
        <v>9045</v>
      </c>
      <c r="Y285" s="13" t="s">
        <v>9577</v>
      </c>
      <c r="Z285" s="13" t="s">
        <v>9577</v>
      </c>
      <c r="AA285" s="13" t="s">
        <v>9577</v>
      </c>
      <c r="AB285" s="13" t="s">
        <v>9577</v>
      </c>
      <c r="AC285" s="13" t="s">
        <v>9577</v>
      </c>
      <c r="AD285" s="13" t="s">
        <v>9577</v>
      </c>
      <c r="AE285" s="13" t="s">
        <v>9577</v>
      </c>
      <c r="AF285" s="13" t="s">
        <v>9577</v>
      </c>
      <c r="AG285" s="13" t="s">
        <v>9577</v>
      </c>
      <c r="AH285" s="14" t="str">
        <f t="shared" si="8"/>
        <v>284,0,0,0,0,0,0,0,0,0</v>
      </c>
      <c r="AI285" s="13" t="s">
        <v>7078</v>
      </c>
      <c r="AJ285" s="13" t="s">
        <v>8143</v>
      </c>
      <c r="AM285" s="13" t="s">
        <v>8043</v>
      </c>
      <c r="AO285" s="13">
        <v>0</v>
      </c>
      <c r="AP285" s="13">
        <v>25</v>
      </c>
      <c r="AQ285" s="13">
        <v>9</v>
      </c>
      <c r="AU285" s="14"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
      <c r="A286" s="13">
        <v>285</v>
      </c>
      <c r="C286" s="13" t="s">
        <v>614</v>
      </c>
      <c r="D286" s="13" t="s">
        <v>4096</v>
      </c>
      <c r="E286" s="13" t="s">
        <v>180</v>
      </c>
      <c r="G286" s="13" t="s">
        <v>4674</v>
      </c>
      <c r="H286" s="13" t="s">
        <v>5413</v>
      </c>
      <c r="I286" s="13" t="s">
        <v>5435</v>
      </c>
      <c r="J286" s="13">
        <v>59</v>
      </c>
      <c r="K286" s="13" t="s">
        <v>2030</v>
      </c>
      <c r="L286" s="13">
        <v>255</v>
      </c>
      <c r="M286" s="13">
        <v>70</v>
      </c>
      <c r="N286" s="13" t="s">
        <v>5623</v>
      </c>
      <c r="O286" s="13" t="s">
        <v>3747</v>
      </c>
      <c r="P286" s="13" t="s">
        <v>6485</v>
      </c>
      <c r="Q286" s="13" t="s">
        <v>6486</v>
      </c>
      <c r="R286" s="13" t="s">
        <v>7010</v>
      </c>
      <c r="S286" s="13">
        <v>4080</v>
      </c>
      <c r="T286" s="13">
        <v>0.4</v>
      </c>
      <c r="U286" s="13">
        <v>4.5</v>
      </c>
      <c r="V286" s="13" t="s">
        <v>2057</v>
      </c>
      <c r="W286" s="13" t="s">
        <v>7054</v>
      </c>
      <c r="X286" s="13" t="s">
        <v>9046</v>
      </c>
      <c r="Y286" s="13" t="s">
        <v>9577</v>
      </c>
      <c r="Z286" s="13" t="s">
        <v>9577</v>
      </c>
      <c r="AA286" s="13" t="s">
        <v>9577</v>
      </c>
      <c r="AB286" s="13" t="s">
        <v>9577</v>
      </c>
      <c r="AC286" s="13" t="s">
        <v>9577</v>
      </c>
      <c r="AD286" s="13" t="s">
        <v>9577</v>
      </c>
      <c r="AE286" s="13" t="s">
        <v>9577</v>
      </c>
      <c r="AF286" s="13" t="s">
        <v>9577</v>
      </c>
      <c r="AG286" s="13" t="s">
        <v>9577</v>
      </c>
      <c r="AH286" s="14" t="str">
        <f t="shared" si="8"/>
        <v>285,0,0,0,0,0,0,0,0,0</v>
      </c>
      <c r="AI286" s="13" t="s">
        <v>6921</v>
      </c>
      <c r="AJ286" s="13" t="s">
        <v>8144</v>
      </c>
      <c r="AM286" s="13" t="s">
        <v>8145</v>
      </c>
      <c r="AO286" s="13">
        <v>0</v>
      </c>
      <c r="AP286" s="13">
        <v>25</v>
      </c>
      <c r="AQ286" s="13">
        <v>0</v>
      </c>
      <c r="AR286" s="14" t="s">
        <v>8523</v>
      </c>
      <c r="AU286" s="14"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
      <c r="A287" s="13">
        <v>286</v>
      </c>
      <c r="C287" s="13" t="s">
        <v>615</v>
      </c>
      <c r="D287" s="13" t="s">
        <v>4097</v>
      </c>
      <c r="E287" s="13" t="s">
        <v>180</v>
      </c>
      <c r="F287" s="13" t="s">
        <v>181</v>
      </c>
      <c r="G287" s="13" t="s">
        <v>4675</v>
      </c>
      <c r="H287" s="13" t="s">
        <v>5413</v>
      </c>
      <c r="I287" s="13" t="s">
        <v>5435</v>
      </c>
      <c r="J287" s="13">
        <v>161</v>
      </c>
      <c r="K287" s="13" t="s">
        <v>2028</v>
      </c>
      <c r="L287" s="13">
        <v>90</v>
      </c>
      <c r="M287" s="13">
        <v>70</v>
      </c>
      <c r="N287" s="13" t="s">
        <v>5623</v>
      </c>
      <c r="O287" s="13" t="s">
        <v>3690</v>
      </c>
      <c r="P287" s="13" t="s">
        <v>5937</v>
      </c>
      <c r="R287" s="13" t="s">
        <v>7010</v>
      </c>
      <c r="S287" s="13">
        <v>4080</v>
      </c>
      <c r="T287" s="13">
        <v>1.2</v>
      </c>
      <c r="U287" s="13">
        <v>39.200000000000003</v>
      </c>
      <c r="V287" s="13" t="s">
        <v>2054</v>
      </c>
      <c r="W287" s="13" t="s">
        <v>7054</v>
      </c>
      <c r="X287" s="13" t="s">
        <v>9047</v>
      </c>
      <c r="Y287" s="13" t="s">
        <v>9577</v>
      </c>
      <c r="Z287" s="13" t="s">
        <v>9577</v>
      </c>
      <c r="AA287" s="13" t="s">
        <v>9577</v>
      </c>
      <c r="AB287" s="13" t="s">
        <v>9577</v>
      </c>
      <c r="AC287" s="13" t="s">
        <v>9577</v>
      </c>
      <c r="AD287" s="13" t="s">
        <v>9577</v>
      </c>
      <c r="AE287" s="13" t="s">
        <v>9577</v>
      </c>
      <c r="AF287" s="13" t="s">
        <v>9577</v>
      </c>
      <c r="AG287" s="13" t="s">
        <v>9577</v>
      </c>
      <c r="AH287" s="14" t="str">
        <f t="shared" si="8"/>
        <v>286,0,0,0,0,0,0,0,0,0</v>
      </c>
      <c r="AI287" s="13" t="s">
        <v>6921</v>
      </c>
      <c r="AJ287" s="13" t="s">
        <v>8146</v>
      </c>
      <c r="AM287" s="13" t="s">
        <v>8145</v>
      </c>
      <c r="AO287" s="13">
        <v>0</v>
      </c>
      <c r="AP287" s="13">
        <v>25</v>
      </c>
      <c r="AQ287" s="13">
        <v>0</v>
      </c>
      <c r="AU287" s="14"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
      <c r="A288" s="13">
        <v>287</v>
      </c>
      <c r="C288" s="13" t="s">
        <v>616</v>
      </c>
      <c r="D288" s="13" t="s">
        <v>4098</v>
      </c>
      <c r="E288" s="13" t="s">
        <v>176</v>
      </c>
      <c r="G288" s="13" t="s">
        <v>4676</v>
      </c>
      <c r="H288" s="13" t="s">
        <v>5413</v>
      </c>
      <c r="I288" s="13" t="s">
        <v>5424</v>
      </c>
      <c r="J288" s="13">
        <v>56</v>
      </c>
      <c r="K288" s="13" t="s">
        <v>2030</v>
      </c>
      <c r="L288" s="13">
        <v>255</v>
      </c>
      <c r="M288" s="13">
        <v>70</v>
      </c>
      <c r="N288" s="13" t="s">
        <v>5450</v>
      </c>
      <c r="P288" s="13" t="s">
        <v>6487</v>
      </c>
      <c r="Q288" s="13" t="s">
        <v>6488</v>
      </c>
      <c r="R288" s="13" t="s">
        <v>2023</v>
      </c>
      <c r="S288" s="13">
        <v>4080</v>
      </c>
      <c r="T288" s="13">
        <v>0.8</v>
      </c>
      <c r="U288" s="13">
        <v>24</v>
      </c>
      <c r="V288" s="13" t="s">
        <v>2057</v>
      </c>
      <c r="W288" s="13" t="s">
        <v>7054</v>
      </c>
      <c r="X288" s="13" t="s">
        <v>9048</v>
      </c>
      <c r="Y288" s="13" t="s">
        <v>9577</v>
      </c>
      <c r="Z288" s="13" t="s">
        <v>9577</v>
      </c>
      <c r="AA288" s="13" t="s">
        <v>9577</v>
      </c>
      <c r="AB288" s="13" t="s">
        <v>9577</v>
      </c>
      <c r="AC288" s="13" t="s">
        <v>9577</v>
      </c>
      <c r="AD288" s="13" t="s">
        <v>9577</v>
      </c>
      <c r="AE288" s="13" t="s">
        <v>9577</v>
      </c>
      <c r="AF288" s="13" t="s">
        <v>9577</v>
      </c>
      <c r="AG288" s="13" t="s">
        <v>9577</v>
      </c>
      <c r="AH288" s="14" t="str">
        <f t="shared" si="8"/>
        <v>287,0,0,0,0,0,0,0,0,0</v>
      </c>
      <c r="AI288" s="13" t="s">
        <v>7079</v>
      </c>
      <c r="AJ288" s="13" t="s">
        <v>7663</v>
      </c>
      <c r="AO288" s="13">
        <v>0</v>
      </c>
      <c r="AP288" s="13">
        <v>25</v>
      </c>
      <c r="AQ288" s="13">
        <v>0</v>
      </c>
      <c r="AR288" s="14" t="s">
        <v>8524</v>
      </c>
      <c r="AU288" s="14"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
      <c r="A289" s="13">
        <v>288</v>
      </c>
      <c r="C289" s="13" t="s">
        <v>617</v>
      </c>
      <c r="D289" s="13" t="s">
        <v>4099</v>
      </c>
      <c r="E289" s="13" t="s">
        <v>192</v>
      </c>
      <c r="G289" s="13" t="s">
        <v>4677</v>
      </c>
      <c r="H289" s="13" t="s">
        <v>5413</v>
      </c>
      <c r="I289" s="13" t="s">
        <v>5424</v>
      </c>
      <c r="J289" s="13">
        <v>154</v>
      </c>
      <c r="K289" s="13" t="s">
        <v>2046</v>
      </c>
      <c r="L289" s="13">
        <v>120</v>
      </c>
      <c r="M289" s="13">
        <v>70</v>
      </c>
      <c r="N289" s="13" t="s">
        <v>3811</v>
      </c>
      <c r="P289" s="13" t="s">
        <v>5938</v>
      </c>
      <c r="R289" s="13" t="s">
        <v>2023</v>
      </c>
      <c r="S289" s="13">
        <v>4080</v>
      </c>
      <c r="T289" s="13">
        <v>1.4</v>
      </c>
      <c r="U289" s="13">
        <v>46.5</v>
      </c>
      <c r="V289" s="13" t="s">
        <v>8724</v>
      </c>
      <c r="W289" s="13" t="s">
        <v>7054</v>
      </c>
      <c r="X289" s="13" t="s">
        <v>9049</v>
      </c>
      <c r="Y289" s="13" t="s">
        <v>9577</v>
      </c>
      <c r="Z289" s="13" t="s">
        <v>9577</v>
      </c>
      <c r="AA289" s="13" t="s">
        <v>9577</v>
      </c>
      <c r="AB289" s="13" t="s">
        <v>9577</v>
      </c>
      <c r="AC289" s="13" t="s">
        <v>9577</v>
      </c>
      <c r="AD289" s="13" t="s">
        <v>9577</v>
      </c>
      <c r="AE289" s="13" t="s">
        <v>9577</v>
      </c>
      <c r="AF289" s="13" t="s">
        <v>9577</v>
      </c>
      <c r="AG289" s="13" t="s">
        <v>9577</v>
      </c>
      <c r="AH289" s="14" t="str">
        <f t="shared" si="8"/>
        <v>288,0,0,0,0,0,0,0,0,0</v>
      </c>
      <c r="AI289" s="13" t="s">
        <v>7080</v>
      </c>
      <c r="AJ289" s="13" t="s">
        <v>7664</v>
      </c>
      <c r="AO289" s="13">
        <v>0</v>
      </c>
      <c r="AP289" s="13">
        <v>25</v>
      </c>
      <c r="AQ289" s="13">
        <v>0</v>
      </c>
      <c r="AR289" s="14" t="s">
        <v>8525</v>
      </c>
      <c r="AU289" s="14"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
      <c r="A290" s="13">
        <v>289</v>
      </c>
      <c r="C290" s="13" t="s">
        <v>618</v>
      </c>
      <c r="D290" s="13" t="s">
        <v>4100</v>
      </c>
      <c r="E290" s="13" t="s">
        <v>192</v>
      </c>
      <c r="G290" s="13" t="s">
        <v>4678</v>
      </c>
      <c r="H290" s="13" t="s">
        <v>5413</v>
      </c>
      <c r="I290" s="13" t="s">
        <v>5424</v>
      </c>
      <c r="J290" s="13">
        <v>252</v>
      </c>
      <c r="K290" s="13" t="s">
        <v>2032</v>
      </c>
      <c r="L290" s="13">
        <v>45</v>
      </c>
      <c r="M290" s="13">
        <v>70</v>
      </c>
      <c r="N290" s="13" t="s">
        <v>5450</v>
      </c>
      <c r="P290" s="13" t="s">
        <v>5939</v>
      </c>
      <c r="R290" s="13" t="s">
        <v>2023</v>
      </c>
      <c r="S290" s="13">
        <v>4080</v>
      </c>
      <c r="T290" s="13">
        <v>2</v>
      </c>
      <c r="U290" s="13">
        <v>130.5</v>
      </c>
      <c r="V290" s="13" t="s">
        <v>2057</v>
      </c>
      <c r="W290" s="13" t="s">
        <v>7054</v>
      </c>
      <c r="X290" s="13" t="s">
        <v>9050</v>
      </c>
      <c r="Y290" s="13" t="s">
        <v>9577</v>
      </c>
      <c r="Z290" s="13" t="s">
        <v>9577</v>
      </c>
      <c r="AA290" s="13" t="s">
        <v>9577</v>
      </c>
      <c r="AB290" s="13" t="s">
        <v>9577</v>
      </c>
      <c r="AC290" s="13" t="s">
        <v>9577</v>
      </c>
      <c r="AD290" s="13" t="s">
        <v>9577</v>
      </c>
      <c r="AE290" s="13" t="s">
        <v>9577</v>
      </c>
      <c r="AF290" s="13" t="s">
        <v>9577</v>
      </c>
      <c r="AG290" s="13" t="s">
        <v>9577</v>
      </c>
      <c r="AH290" s="14" t="str">
        <f t="shared" si="8"/>
        <v>289,0,0,0,0,0,0,0,0,0</v>
      </c>
      <c r="AI290" s="13" t="s">
        <v>7081</v>
      </c>
      <c r="AJ290" s="13" t="s">
        <v>7665</v>
      </c>
      <c r="AO290" s="13">
        <v>0</v>
      </c>
      <c r="AP290" s="13">
        <v>25</v>
      </c>
      <c r="AQ290" s="13">
        <v>0</v>
      </c>
      <c r="AU290" s="14"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
      <c r="A291" s="13">
        <v>290</v>
      </c>
      <c r="C291" s="13" t="s">
        <v>619</v>
      </c>
      <c r="D291" s="13" t="s">
        <v>4101</v>
      </c>
      <c r="E291" s="13" t="s">
        <v>169</v>
      </c>
      <c r="F291" s="13" t="s">
        <v>183</v>
      </c>
      <c r="G291" s="13" t="s">
        <v>4679</v>
      </c>
      <c r="H291" s="13" t="s">
        <v>5413</v>
      </c>
      <c r="I291" s="13" t="s">
        <v>5436</v>
      </c>
      <c r="J291" s="13">
        <v>53</v>
      </c>
      <c r="K291" s="13" t="s">
        <v>2033</v>
      </c>
      <c r="L291" s="13">
        <v>255</v>
      </c>
      <c r="M291" s="13">
        <v>70</v>
      </c>
      <c r="N291" s="13" t="s">
        <v>3741</v>
      </c>
      <c r="O291" s="13" t="s">
        <v>3744</v>
      </c>
      <c r="P291" s="13" t="s">
        <v>6489</v>
      </c>
      <c r="Q291" s="13" t="s">
        <v>6490</v>
      </c>
      <c r="R291" s="13" t="s">
        <v>1371</v>
      </c>
      <c r="S291" s="13">
        <v>4080</v>
      </c>
      <c r="T291" s="13">
        <v>0.5</v>
      </c>
      <c r="U291" s="13">
        <v>5.5</v>
      </c>
      <c r="V291" s="13" t="s">
        <v>8722</v>
      </c>
      <c r="W291" s="13" t="s">
        <v>7054</v>
      </c>
      <c r="X291" s="13" t="s">
        <v>9051</v>
      </c>
      <c r="Y291" s="13" t="s">
        <v>9577</v>
      </c>
      <c r="Z291" s="13" t="s">
        <v>9577</v>
      </c>
      <c r="AA291" s="13" t="s">
        <v>9577</v>
      </c>
      <c r="AB291" s="13" t="s">
        <v>9577</v>
      </c>
      <c r="AC291" s="13" t="s">
        <v>9577</v>
      </c>
      <c r="AD291" s="13" t="s">
        <v>9577</v>
      </c>
      <c r="AE291" s="13" t="s">
        <v>9577</v>
      </c>
      <c r="AF291" s="13" t="s">
        <v>9577</v>
      </c>
      <c r="AG291" s="13" t="s">
        <v>9577</v>
      </c>
      <c r="AH291" s="14" t="str">
        <f t="shared" si="8"/>
        <v>290,0,0,0,0,0,0,0,0,0</v>
      </c>
      <c r="AI291" s="13" t="s">
        <v>7082</v>
      </c>
      <c r="AJ291" s="13" t="s">
        <v>7666</v>
      </c>
      <c r="AO291" s="13">
        <v>0</v>
      </c>
      <c r="AP291" s="13">
        <v>25</v>
      </c>
      <c r="AQ291" s="13">
        <v>0</v>
      </c>
      <c r="AR291" s="14" t="s">
        <v>8526</v>
      </c>
      <c r="AU291" s="14"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
      <c r="A292" s="13">
        <v>291</v>
      </c>
      <c r="C292" s="13" t="s">
        <v>620</v>
      </c>
      <c r="D292" s="13" t="s">
        <v>4102</v>
      </c>
      <c r="E292" s="13" t="s">
        <v>169</v>
      </c>
      <c r="F292" s="13" t="s">
        <v>184</v>
      </c>
      <c r="G292" s="13" t="s">
        <v>4680</v>
      </c>
      <c r="H292" s="13" t="s">
        <v>5413</v>
      </c>
      <c r="I292" s="13" t="s">
        <v>5436</v>
      </c>
      <c r="J292" s="13">
        <v>160</v>
      </c>
      <c r="K292" s="13" t="s">
        <v>2046</v>
      </c>
      <c r="L292" s="13">
        <v>120</v>
      </c>
      <c r="M292" s="13">
        <v>70</v>
      </c>
      <c r="N292" s="13" t="s">
        <v>2039</v>
      </c>
      <c r="O292" s="13" t="s">
        <v>3791</v>
      </c>
      <c r="P292" s="13" t="s">
        <v>5940</v>
      </c>
      <c r="R292" s="13" t="s">
        <v>1371</v>
      </c>
      <c r="S292" s="13">
        <v>4080</v>
      </c>
      <c r="T292" s="13">
        <v>0.8</v>
      </c>
      <c r="U292" s="13">
        <v>12</v>
      </c>
      <c r="V292" s="13" t="s">
        <v>8723</v>
      </c>
      <c r="W292" s="13" t="s">
        <v>7054</v>
      </c>
      <c r="X292" s="13" t="s">
        <v>9052</v>
      </c>
      <c r="Y292" s="13" t="s">
        <v>9577</v>
      </c>
      <c r="Z292" s="13" t="s">
        <v>9577</v>
      </c>
      <c r="AA292" s="13" t="s">
        <v>9577</v>
      </c>
      <c r="AB292" s="13" t="s">
        <v>9577</v>
      </c>
      <c r="AC292" s="13" t="s">
        <v>9577</v>
      </c>
      <c r="AD292" s="13" t="s">
        <v>9577</v>
      </c>
      <c r="AE292" s="13" t="s">
        <v>9577</v>
      </c>
      <c r="AF292" s="13" t="s">
        <v>9577</v>
      </c>
      <c r="AG292" s="13" t="s">
        <v>9577</v>
      </c>
      <c r="AH292" s="14" t="str">
        <f t="shared" si="8"/>
        <v>291,0,0,0,0,0,0,0,0,0</v>
      </c>
      <c r="AI292" s="13" t="s">
        <v>7083</v>
      </c>
      <c r="AJ292" s="13" t="s">
        <v>7667</v>
      </c>
      <c r="AO292" s="13">
        <v>0</v>
      </c>
      <c r="AP292" s="13">
        <v>25</v>
      </c>
      <c r="AQ292" s="13">
        <v>16</v>
      </c>
      <c r="AU292" s="14"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
      <c r="A293" s="13">
        <v>292</v>
      </c>
      <c r="C293" s="13" t="s">
        <v>621</v>
      </c>
      <c r="D293" s="13" t="s">
        <v>3762</v>
      </c>
      <c r="E293" s="13" t="s">
        <v>169</v>
      </c>
      <c r="F293" s="13" t="s">
        <v>187</v>
      </c>
      <c r="G293" s="13" t="s">
        <v>4681</v>
      </c>
      <c r="H293" s="13" t="s">
        <v>5425</v>
      </c>
      <c r="I293" s="13" t="s">
        <v>5436</v>
      </c>
      <c r="J293" s="13">
        <v>83</v>
      </c>
      <c r="K293" s="13" t="s">
        <v>2031</v>
      </c>
      <c r="L293" s="13">
        <v>45</v>
      </c>
      <c r="M293" s="13">
        <v>70</v>
      </c>
      <c r="N293" s="13" t="s">
        <v>5451</v>
      </c>
      <c r="P293" s="13" t="s">
        <v>5941</v>
      </c>
      <c r="R293" s="13" t="s">
        <v>2021</v>
      </c>
      <c r="S293" s="13">
        <v>4080</v>
      </c>
      <c r="T293" s="13">
        <v>0.8</v>
      </c>
      <c r="U293" s="13">
        <v>1.2</v>
      </c>
      <c r="V293" s="13" t="s">
        <v>2057</v>
      </c>
      <c r="W293" s="13" t="s">
        <v>7054</v>
      </c>
      <c r="X293" s="13" t="s">
        <v>9053</v>
      </c>
      <c r="Y293" s="13" t="s">
        <v>9577</v>
      </c>
      <c r="Z293" s="13" t="s">
        <v>9577</v>
      </c>
      <c r="AA293" s="13" t="s">
        <v>9577</v>
      </c>
      <c r="AB293" s="13" t="s">
        <v>9577</v>
      </c>
      <c r="AC293" s="13" t="s">
        <v>9577</v>
      </c>
      <c r="AD293" s="13" t="s">
        <v>9577</v>
      </c>
      <c r="AE293" s="13" t="s">
        <v>9577</v>
      </c>
      <c r="AF293" s="13" t="s">
        <v>9577</v>
      </c>
      <c r="AG293" s="13" t="s">
        <v>9577</v>
      </c>
      <c r="AH293" s="14" t="str">
        <f t="shared" si="8"/>
        <v>292,0,0,0,0,0,0,0,0,0</v>
      </c>
      <c r="AI293" s="13" t="s">
        <v>7084</v>
      </c>
      <c r="AJ293" s="13" t="s">
        <v>7668</v>
      </c>
      <c r="AO293" s="13">
        <v>0</v>
      </c>
      <c r="AP293" s="13">
        <v>25</v>
      </c>
      <c r="AQ293" s="13">
        <v>23</v>
      </c>
      <c r="AU293" s="14"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
      <c r="A294" s="13">
        <v>293</v>
      </c>
      <c r="C294" s="13" t="s">
        <v>622</v>
      </c>
      <c r="D294" s="13" t="s">
        <v>4103</v>
      </c>
      <c r="E294" s="13" t="s">
        <v>176</v>
      </c>
      <c r="G294" s="13" t="s">
        <v>4682</v>
      </c>
      <c r="H294" s="13" t="s">
        <v>5413</v>
      </c>
      <c r="I294" s="13" t="s">
        <v>1311</v>
      </c>
      <c r="J294" s="13">
        <v>48</v>
      </c>
      <c r="K294" s="13" t="s">
        <v>2030</v>
      </c>
      <c r="L294" s="13">
        <v>190</v>
      </c>
      <c r="M294" s="13">
        <v>70</v>
      </c>
      <c r="N294" s="13" t="s">
        <v>3814</v>
      </c>
      <c r="O294" s="13" t="s">
        <v>5559</v>
      </c>
      <c r="P294" s="13" t="s">
        <v>6491</v>
      </c>
      <c r="Q294" s="13" t="s">
        <v>6492</v>
      </c>
      <c r="R294" s="13" t="s">
        <v>6912</v>
      </c>
      <c r="S294" s="13">
        <v>5355</v>
      </c>
      <c r="T294" s="13">
        <v>0.6</v>
      </c>
      <c r="U294" s="13">
        <v>16.3</v>
      </c>
      <c r="V294" s="13" t="s">
        <v>8725</v>
      </c>
      <c r="W294" s="13" t="s">
        <v>7205</v>
      </c>
      <c r="X294" s="13" t="s">
        <v>9054</v>
      </c>
      <c r="Y294" s="13" t="s">
        <v>9577</v>
      </c>
      <c r="Z294" s="13" t="s">
        <v>9577</v>
      </c>
      <c r="AA294" s="13" t="s">
        <v>9577</v>
      </c>
      <c r="AB294" s="13" t="s">
        <v>9577</v>
      </c>
      <c r="AC294" s="13" t="s">
        <v>9577</v>
      </c>
      <c r="AD294" s="13" t="s">
        <v>9577</v>
      </c>
      <c r="AE294" s="13" t="s">
        <v>9577</v>
      </c>
      <c r="AF294" s="13" t="s">
        <v>9577</v>
      </c>
      <c r="AG294" s="13" t="s">
        <v>9577</v>
      </c>
      <c r="AH294" s="14" t="str">
        <f t="shared" si="8"/>
        <v>293,0,0,0,0,0,0,0,0,0</v>
      </c>
      <c r="AI294" s="13" t="s">
        <v>7085</v>
      </c>
      <c r="AJ294" s="13" t="s">
        <v>8147</v>
      </c>
      <c r="AM294" s="13" t="s">
        <v>8148</v>
      </c>
      <c r="AO294" s="13">
        <v>0</v>
      </c>
      <c r="AP294" s="13">
        <v>25</v>
      </c>
      <c r="AQ294" s="13">
        <v>0</v>
      </c>
      <c r="AR294" s="14" t="s">
        <v>8527</v>
      </c>
      <c r="AU294" s="14"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
      <c r="A295" s="13">
        <v>294</v>
      </c>
      <c r="C295" s="13" t="s">
        <v>623</v>
      </c>
      <c r="D295" s="13" t="s">
        <v>4104</v>
      </c>
      <c r="E295" s="13" t="s">
        <v>176</v>
      </c>
      <c r="G295" s="13" t="s">
        <v>4683</v>
      </c>
      <c r="H295" s="13" t="s">
        <v>5413</v>
      </c>
      <c r="I295" s="13" t="s">
        <v>1311</v>
      </c>
      <c r="J295" s="13">
        <v>126</v>
      </c>
      <c r="K295" s="13" t="s">
        <v>2031</v>
      </c>
      <c r="L295" s="13">
        <v>120</v>
      </c>
      <c r="M295" s="13">
        <v>70</v>
      </c>
      <c r="N295" s="13" t="s">
        <v>3814</v>
      </c>
      <c r="O295" s="13" t="s">
        <v>3716</v>
      </c>
      <c r="P295" s="13" t="s">
        <v>5942</v>
      </c>
      <c r="R295" s="13" t="s">
        <v>6912</v>
      </c>
      <c r="S295" s="13">
        <v>5355</v>
      </c>
      <c r="T295" s="13">
        <v>1</v>
      </c>
      <c r="U295" s="13">
        <v>40.5</v>
      </c>
      <c r="V295" s="13" t="s">
        <v>2056</v>
      </c>
      <c r="W295" s="13" t="s">
        <v>7205</v>
      </c>
      <c r="X295" s="13" t="s">
        <v>9055</v>
      </c>
      <c r="Y295" s="13" t="s">
        <v>9577</v>
      </c>
      <c r="Z295" s="13" t="s">
        <v>9577</v>
      </c>
      <c r="AA295" s="13" t="s">
        <v>9577</v>
      </c>
      <c r="AB295" s="13" t="s">
        <v>9577</v>
      </c>
      <c r="AC295" s="13" t="s">
        <v>9577</v>
      </c>
      <c r="AD295" s="13" t="s">
        <v>9577</v>
      </c>
      <c r="AE295" s="13" t="s">
        <v>9577</v>
      </c>
      <c r="AF295" s="13" t="s">
        <v>9577</v>
      </c>
      <c r="AG295" s="13" t="s">
        <v>9577</v>
      </c>
      <c r="AH295" s="14" t="str">
        <f t="shared" si="8"/>
        <v>294,0,0,0,0,0,0,0,0,0</v>
      </c>
      <c r="AI295" s="13" t="s">
        <v>7086</v>
      </c>
      <c r="AJ295" s="13" t="s">
        <v>8149</v>
      </c>
      <c r="AM295" s="13" t="s">
        <v>8148</v>
      </c>
      <c r="AO295" s="13">
        <v>0</v>
      </c>
      <c r="AP295" s="13">
        <v>25</v>
      </c>
      <c r="AQ295" s="13">
        <v>0</v>
      </c>
      <c r="AR295" s="14" t="s">
        <v>8528</v>
      </c>
      <c r="AU295" s="14"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
      <c r="A296" s="13">
        <v>295</v>
      </c>
      <c r="C296" s="13" t="s">
        <v>624</v>
      </c>
      <c r="D296" s="13" t="s">
        <v>4105</v>
      </c>
      <c r="E296" s="13" t="s">
        <v>176</v>
      </c>
      <c r="F296" s="13" t="s">
        <v>192</v>
      </c>
      <c r="G296" s="13" t="s">
        <v>4684</v>
      </c>
      <c r="H296" s="13" t="s">
        <v>5413</v>
      </c>
      <c r="I296" s="13" t="s">
        <v>1311</v>
      </c>
      <c r="J296" s="13">
        <v>216</v>
      </c>
      <c r="K296" s="13" t="s">
        <v>2032</v>
      </c>
      <c r="L296" s="13">
        <v>45</v>
      </c>
      <c r="M296" s="13">
        <v>70</v>
      </c>
      <c r="N296" s="13" t="s">
        <v>3814</v>
      </c>
      <c r="O296" s="13" t="s">
        <v>3716</v>
      </c>
      <c r="P296" s="13" t="s">
        <v>5943</v>
      </c>
      <c r="R296" s="13" t="s">
        <v>6912</v>
      </c>
      <c r="S296" s="13">
        <v>5355</v>
      </c>
      <c r="T296" s="13">
        <v>1.5</v>
      </c>
      <c r="U296" s="13">
        <v>84</v>
      </c>
      <c r="V296" s="13" t="s">
        <v>2056</v>
      </c>
      <c r="W296" s="13" t="s">
        <v>7205</v>
      </c>
      <c r="X296" s="13" t="s">
        <v>9056</v>
      </c>
      <c r="Y296" s="13" t="s">
        <v>9577</v>
      </c>
      <c r="Z296" s="13" t="s">
        <v>9577</v>
      </c>
      <c r="AA296" s="13" t="s">
        <v>9577</v>
      </c>
      <c r="AB296" s="13" t="s">
        <v>9577</v>
      </c>
      <c r="AC296" s="13" t="s">
        <v>9577</v>
      </c>
      <c r="AD296" s="13" t="s">
        <v>9577</v>
      </c>
      <c r="AE296" s="13" t="s">
        <v>9577</v>
      </c>
      <c r="AF296" s="13" t="s">
        <v>9577</v>
      </c>
      <c r="AG296" s="13" t="s">
        <v>9577</v>
      </c>
      <c r="AH296" s="14" t="str">
        <f t="shared" si="8"/>
        <v>295,0,0,0,0,0,0,0,0,0</v>
      </c>
      <c r="AI296" s="13" t="s">
        <v>7087</v>
      </c>
      <c r="AJ296" s="13" t="s">
        <v>8150</v>
      </c>
      <c r="AM296" s="13" t="s">
        <v>8148</v>
      </c>
      <c r="AO296" s="13">
        <v>0</v>
      </c>
      <c r="AP296" s="13">
        <v>25</v>
      </c>
      <c r="AQ296" s="13">
        <v>0</v>
      </c>
      <c r="AU296" s="14"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
      <c r="A297" s="13">
        <v>296</v>
      </c>
      <c r="C297" s="13" t="s">
        <v>625</v>
      </c>
      <c r="D297" s="13" t="s">
        <v>4106</v>
      </c>
      <c r="E297" s="13" t="s">
        <v>181</v>
      </c>
      <c r="G297" s="13" t="s">
        <v>4685</v>
      </c>
      <c r="H297" s="13" t="s">
        <v>5423</v>
      </c>
      <c r="I297" s="13" t="s">
        <v>5435</v>
      </c>
      <c r="J297" s="13">
        <v>47</v>
      </c>
      <c r="K297" s="13" t="s">
        <v>2030</v>
      </c>
      <c r="L297" s="13">
        <v>180</v>
      </c>
      <c r="M297" s="13">
        <v>70</v>
      </c>
      <c r="N297" s="13" t="s">
        <v>5624</v>
      </c>
      <c r="O297" s="13" t="s">
        <v>3788</v>
      </c>
      <c r="P297" s="13" t="s">
        <v>6493</v>
      </c>
      <c r="Q297" s="13" t="s">
        <v>6494</v>
      </c>
      <c r="R297" s="13" t="s">
        <v>3766</v>
      </c>
      <c r="S297" s="13">
        <v>5355</v>
      </c>
      <c r="T297" s="13">
        <v>1</v>
      </c>
      <c r="U297" s="13">
        <v>86.4</v>
      </c>
      <c r="V297" s="13" t="s">
        <v>8723</v>
      </c>
      <c r="W297" s="13" t="s">
        <v>8731</v>
      </c>
      <c r="X297" s="13" t="s">
        <v>9057</v>
      </c>
      <c r="Y297" s="13" t="s">
        <v>9577</v>
      </c>
      <c r="Z297" s="13" t="s">
        <v>9577</v>
      </c>
      <c r="AA297" s="13" t="s">
        <v>9577</v>
      </c>
      <c r="AB297" s="13" t="s">
        <v>9577</v>
      </c>
      <c r="AC297" s="13" t="s">
        <v>9577</v>
      </c>
      <c r="AD297" s="13" t="s">
        <v>9577</v>
      </c>
      <c r="AE297" s="13" t="s">
        <v>9577</v>
      </c>
      <c r="AF297" s="13" t="s">
        <v>9577</v>
      </c>
      <c r="AG297" s="13" t="s">
        <v>9577</v>
      </c>
      <c r="AH297" s="14" t="str">
        <f t="shared" si="8"/>
        <v>296,0,0,0,0,0,0,0,0,0</v>
      </c>
      <c r="AI297" s="13" t="s">
        <v>7088</v>
      </c>
      <c r="AJ297" s="13" t="s">
        <v>7669</v>
      </c>
      <c r="AO297" s="13">
        <v>0</v>
      </c>
      <c r="AP297" s="13">
        <v>25</v>
      </c>
      <c r="AQ297" s="13">
        <v>0</v>
      </c>
      <c r="AR297" s="14" t="s">
        <v>8529</v>
      </c>
      <c r="AU297" s="14"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
      <c r="A298" s="13">
        <v>297</v>
      </c>
      <c r="C298" s="13" t="s">
        <v>626</v>
      </c>
      <c r="D298" s="13" t="s">
        <v>4107</v>
      </c>
      <c r="E298" s="13" t="s">
        <v>181</v>
      </c>
      <c r="G298" s="13" t="s">
        <v>4686</v>
      </c>
      <c r="H298" s="13" t="s">
        <v>5423</v>
      </c>
      <c r="I298" s="13" t="s">
        <v>5435</v>
      </c>
      <c r="J298" s="13">
        <v>166</v>
      </c>
      <c r="K298" s="13" t="s">
        <v>2031</v>
      </c>
      <c r="L298" s="13">
        <v>200</v>
      </c>
      <c r="M298" s="13">
        <v>70</v>
      </c>
      <c r="N298" s="13" t="s">
        <v>5624</v>
      </c>
      <c r="O298" s="13" t="s">
        <v>3788</v>
      </c>
      <c r="P298" s="13" t="s">
        <v>5944</v>
      </c>
      <c r="R298" s="13" t="s">
        <v>3766</v>
      </c>
      <c r="S298" s="13">
        <v>5355</v>
      </c>
      <c r="T298" s="13">
        <v>2.2999999999999998</v>
      </c>
      <c r="U298" s="13">
        <v>253.8</v>
      </c>
      <c r="V298" s="13" t="s">
        <v>2057</v>
      </c>
      <c r="W298" s="13" t="s">
        <v>8731</v>
      </c>
      <c r="X298" s="13" t="s">
        <v>9058</v>
      </c>
      <c r="Y298" s="13" t="s">
        <v>9577</v>
      </c>
      <c r="Z298" s="13" t="s">
        <v>9577</v>
      </c>
      <c r="AA298" s="13" t="s">
        <v>9577</v>
      </c>
      <c r="AB298" s="13" t="s">
        <v>9577</v>
      </c>
      <c r="AC298" s="13" t="s">
        <v>9577</v>
      </c>
      <c r="AD298" s="13" t="s">
        <v>9577</v>
      </c>
      <c r="AE298" s="13" t="s">
        <v>9577</v>
      </c>
      <c r="AF298" s="13" t="s">
        <v>9577</v>
      </c>
      <c r="AG298" s="13" t="s">
        <v>9577</v>
      </c>
      <c r="AH298" s="14" t="str">
        <f t="shared" si="8"/>
        <v>297,0,0,0,0,0,0,0,0,0</v>
      </c>
      <c r="AI298" s="13" t="s">
        <v>1621</v>
      </c>
      <c r="AJ298" s="13" t="s">
        <v>8151</v>
      </c>
      <c r="AM298" s="13" t="s">
        <v>3696</v>
      </c>
      <c r="AO298" s="13">
        <v>0</v>
      </c>
      <c r="AP298" s="13">
        <v>25</v>
      </c>
      <c r="AQ298" s="13">
        <v>0</v>
      </c>
      <c r="AU298" s="14"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
      <c r="A299" s="13">
        <v>298</v>
      </c>
      <c r="C299" s="13" t="s">
        <v>627</v>
      </c>
      <c r="D299" s="13" t="s">
        <v>4108</v>
      </c>
      <c r="E299" s="13" t="s">
        <v>176</v>
      </c>
      <c r="F299" s="13" t="s">
        <v>191</v>
      </c>
      <c r="G299" s="13" t="s">
        <v>4687</v>
      </c>
      <c r="H299" s="13" t="s">
        <v>5418</v>
      </c>
      <c r="I299" s="13" t="s">
        <v>5419</v>
      </c>
      <c r="J299" s="13">
        <v>38</v>
      </c>
      <c r="K299" s="13" t="s">
        <v>2030</v>
      </c>
      <c r="L299" s="13">
        <v>150</v>
      </c>
      <c r="M299" s="13">
        <v>70</v>
      </c>
      <c r="N299" s="13" t="s">
        <v>5577</v>
      </c>
      <c r="O299" s="13" t="s">
        <v>3795</v>
      </c>
      <c r="P299" s="13" t="s">
        <v>6495</v>
      </c>
      <c r="Q299" s="13" t="s">
        <v>6496</v>
      </c>
      <c r="R299" s="13" t="s">
        <v>6983</v>
      </c>
      <c r="S299" s="13">
        <v>2805</v>
      </c>
      <c r="T299" s="13">
        <v>0.2</v>
      </c>
      <c r="U299" s="13">
        <v>2</v>
      </c>
      <c r="V299" s="13" t="s">
        <v>2056</v>
      </c>
      <c r="W299" s="13" t="s">
        <v>8728</v>
      </c>
      <c r="X299" s="13" t="s">
        <v>9059</v>
      </c>
      <c r="Y299" s="13" t="s">
        <v>9577</v>
      </c>
      <c r="Z299" s="13" t="s">
        <v>9577</v>
      </c>
      <c r="AA299" s="13" t="s">
        <v>9577</v>
      </c>
      <c r="AB299" s="13" t="s">
        <v>9577</v>
      </c>
      <c r="AC299" s="13" t="s">
        <v>9577</v>
      </c>
      <c r="AD299" s="13" t="s">
        <v>9577</v>
      </c>
      <c r="AE299" s="13" t="s">
        <v>9577</v>
      </c>
      <c r="AF299" s="13" t="s">
        <v>9577</v>
      </c>
      <c r="AG299" s="13" t="s">
        <v>9577</v>
      </c>
      <c r="AH299" s="14" t="str">
        <f t="shared" si="8"/>
        <v>298,0,0,0,0,0,0,0,0,0</v>
      </c>
      <c r="AI299" s="13" t="s">
        <v>7089</v>
      </c>
      <c r="AJ299" s="13" t="s">
        <v>7670</v>
      </c>
      <c r="AO299" s="13">
        <v>0</v>
      </c>
      <c r="AP299" s="13">
        <v>25</v>
      </c>
      <c r="AQ299" s="13">
        <v>0</v>
      </c>
      <c r="AR299" s="14" t="s">
        <v>8738</v>
      </c>
      <c r="AS299" s="13" t="s">
        <v>8739</v>
      </c>
      <c r="AU299" s="14"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
      <c r="A300" s="13">
        <v>299</v>
      </c>
      <c r="C300" s="13" t="s">
        <v>628</v>
      </c>
      <c r="D300" s="13" t="s">
        <v>4109</v>
      </c>
      <c r="E300" s="13" t="s">
        <v>186</v>
      </c>
      <c r="G300" s="13" t="s">
        <v>4688</v>
      </c>
      <c r="H300" s="13" t="s">
        <v>5413</v>
      </c>
      <c r="I300" s="13" t="s">
        <v>5414</v>
      </c>
      <c r="J300" s="13">
        <v>75</v>
      </c>
      <c r="K300" s="13" t="s">
        <v>2033</v>
      </c>
      <c r="L300" s="13">
        <v>255</v>
      </c>
      <c r="M300" s="13">
        <v>70</v>
      </c>
      <c r="N300" s="13" t="s">
        <v>5625</v>
      </c>
      <c r="O300" s="13" t="s">
        <v>3786</v>
      </c>
      <c r="P300" s="13" t="s">
        <v>6497</v>
      </c>
      <c r="Q300" s="13" t="s">
        <v>6498</v>
      </c>
      <c r="R300" s="13" t="s">
        <v>2021</v>
      </c>
      <c r="S300" s="13">
        <v>5355</v>
      </c>
      <c r="T300" s="13">
        <v>1</v>
      </c>
      <c r="U300" s="13">
        <v>97</v>
      </c>
      <c r="V300" s="13" t="s">
        <v>8722</v>
      </c>
      <c r="W300" s="13" t="s">
        <v>7205</v>
      </c>
      <c r="X300" s="13" t="s">
        <v>9060</v>
      </c>
      <c r="Y300" s="13" t="s">
        <v>9577</v>
      </c>
      <c r="Z300" s="13" t="s">
        <v>9577</v>
      </c>
      <c r="AA300" s="13" t="s">
        <v>9577</v>
      </c>
      <c r="AB300" s="13" t="s">
        <v>9577</v>
      </c>
      <c r="AC300" s="13" t="s">
        <v>9577</v>
      </c>
      <c r="AD300" s="13" t="s">
        <v>9577</v>
      </c>
      <c r="AE300" s="13" t="s">
        <v>9577</v>
      </c>
      <c r="AF300" s="13" t="s">
        <v>9577</v>
      </c>
      <c r="AG300" s="13" t="s">
        <v>9577</v>
      </c>
      <c r="AH300" s="14" t="str">
        <f t="shared" si="8"/>
        <v>299,0,0,0,0,0,0,0,0,0</v>
      </c>
      <c r="AI300" s="13" t="s">
        <v>7090</v>
      </c>
      <c r="AJ300" s="13" t="s">
        <v>8152</v>
      </c>
      <c r="AM300" s="13" t="s">
        <v>8127</v>
      </c>
      <c r="AO300" s="13">
        <v>0</v>
      </c>
      <c r="AP300" s="13">
        <v>25</v>
      </c>
      <c r="AQ300" s="13">
        <v>0</v>
      </c>
      <c r="AR300" s="14" t="s">
        <v>8530</v>
      </c>
      <c r="AU300" s="14"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
      <c r="A301" s="13">
        <v>300</v>
      </c>
      <c r="C301" s="13" t="s">
        <v>629</v>
      </c>
      <c r="D301" s="13" t="s">
        <v>4110</v>
      </c>
      <c r="E301" s="13" t="s">
        <v>176</v>
      </c>
      <c r="G301" s="13" t="s">
        <v>4689</v>
      </c>
      <c r="H301" s="13" t="s">
        <v>5418</v>
      </c>
      <c r="I301" s="13" t="s">
        <v>5419</v>
      </c>
      <c r="J301" s="13">
        <v>52</v>
      </c>
      <c r="K301" s="13" t="s">
        <v>2045</v>
      </c>
      <c r="L301" s="13">
        <v>255</v>
      </c>
      <c r="M301" s="13">
        <v>70</v>
      </c>
      <c r="N301" s="13" t="s">
        <v>5626</v>
      </c>
      <c r="O301" s="13" t="s">
        <v>5516</v>
      </c>
      <c r="P301" s="13" t="s">
        <v>6499</v>
      </c>
      <c r="Q301" s="13" t="s">
        <v>6500</v>
      </c>
      <c r="R301" s="13" t="s">
        <v>6911</v>
      </c>
      <c r="S301" s="13">
        <v>4080</v>
      </c>
      <c r="T301" s="13">
        <v>0.6</v>
      </c>
      <c r="U301" s="13">
        <v>11</v>
      </c>
      <c r="V301" s="13" t="s">
        <v>8725</v>
      </c>
      <c r="W301" s="13" t="s">
        <v>7054</v>
      </c>
      <c r="X301" s="13" t="s">
        <v>9061</v>
      </c>
      <c r="Y301" s="13" t="s">
        <v>9577</v>
      </c>
      <c r="Z301" s="13" t="s">
        <v>9577</v>
      </c>
      <c r="AA301" s="13" t="s">
        <v>9577</v>
      </c>
      <c r="AB301" s="13" t="s">
        <v>9577</v>
      </c>
      <c r="AC301" s="13" t="s">
        <v>9577</v>
      </c>
      <c r="AD301" s="13" t="s">
        <v>9577</v>
      </c>
      <c r="AE301" s="13" t="s">
        <v>9577</v>
      </c>
      <c r="AF301" s="13" t="s">
        <v>9577</v>
      </c>
      <c r="AG301" s="13" t="s">
        <v>9577</v>
      </c>
      <c r="AH301" s="14" t="str">
        <f t="shared" si="8"/>
        <v>300,0,0,0,0,0,0,0,0,0</v>
      </c>
      <c r="AI301" s="13" t="s">
        <v>7091</v>
      </c>
      <c r="AJ301" s="13" t="s">
        <v>8153</v>
      </c>
      <c r="AM301" s="13" t="s">
        <v>8104</v>
      </c>
      <c r="AO301" s="13">
        <v>0</v>
      </c>
      <c r="AP301" s="13">
        <v>25</v>
      </c>
      <c r="AQ301" s="13">
        <v>3</v>
      </c>
      <c r="AR301" s="14" t="s">
        <v>8531</v>
      </c>
      <c r="AU301" s="14"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
      <c r="A302" s="13">
        <v>301</v>
      </c>
      <c r="C302" s="13" t="s">
        <v>630</v>
      </c>
      <c r="D302" s="13" t="s">
        <v>4111</v>
      </c>
      <c r="E302" s="13" t="s">
        <v>176</v>
      </c>
      <c r="G302" s="13" t="s">
        <v>4690</v>
      </c>
      <c r="H302" s="13" t="s">
        <v>5418</v>
      </c>
      <c r="I302" s="13" t="s">
        <v>5419</v>
      </c>
      <c r="J302" s="13">
        <v>133</v>
      </c>
      <c r="K302" s="13" t="s">
        <v>5437</v>
      </c>
      <c r="L302" s="13">
        <v>60</v>
      </c>
      <c r="M302" s="13">
        <v>70</v>
      </c>
      <c r="N302" s="13" t="s">
        <v>5626</v>
      </c>
      <c r="O302" s="13" t="s">
        <v>5516</v>
      </c>
      <c r="P302" s="13" t="s">
        <v>5945</v>
      </c>
      <c r="R302" s="13" t="s">
        <v>6911</v>
      </c>
      <c r="S302" s="13">
        <v>4080</v>
      </c>
      <c r="T302" s="13">
        <v>1.1000000000000001</v>
      </c>
      <c r="U302" s="13">
        <v>32.6</v>
      </c>
      <c r="V302" s="13" t="s">
        <v>8726</v>
      </c>
      <c r="W302" s="13" t="s">
        <v>7054</v>
      </c>
      <c r="X302" s="13" t="s">
        <v>9062</v>
      </c>
      <c r="Y302" s="13" t="s">
        <v>9577</v>
      </c>
      <c r="Z302" s="13" t="s">
        <v>9577</v>
      </c>
      <c r="AA302" s="13" t="s">
        <v>9577</v>
      </c>
      <c r="AB302" s="13" t="s">
        <v>9577</v>
      </c>
      <c r="AC302" s="13" t="s">
        <v>9577</v>
      </c>
      <c r="AD302" s="13" t="s">
        <v>9577</v>
      </c>
      <c r="AE302" s="13" t="s">
        <v>9577</v>
      </c>
      <c r="AF302" s="13" t="s">
        <v>9577</v>
      </c>
      <c r="AG302" s="13" t="s">
        <v>9577</v>
      </c>
      <c r="AH302" s="14" t="str">
        <f t="shared" si="8"/>
        <v>301,0,0,0,0,0,0,0,0,0</v>
      </c>
      <c r="AI302" s="13" t="s">
        <v>7092</v>
      </c>
      <c r="AJ302" s="13" t="s">
        <v>8154</v>
      </c>
      <c r="AM302" s="13" t="s">
        <v>8104</v>
      </c>
      <c r="AO302" s="13">
        <v>0</v>
      </c>
      <c r="AP302" s="13">
        <v>25</v>
      </c>
      <c r="AQ302" s="13">
        <v>0</v>
      </c>
      <c r="AU302" s="14"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
      <c r="A303" s="13">
        <v>302</v>
      </c>
      <c r="C303" s="13" t="s">
        <v>631</v>
      </c>
      <c r="D303" s="13" t="s">
        <v>4112</v>
      </c>
      <c r="E303" s="13" t="s">
        <v>189</v>
      </c>
      <c r="F303" s="13" t="s">
        <v>187</v>
      </c>
      <c r="G303" s="13" t="s">
        <v>4691</v>
      </c>
      <c r="H303" s="13" t="s">
        <v>5413</v>
      </c>
      <c r="I303" s="13" t="s">
        <v>1311</v>
      </c>
      <c r="J303" s="13">
        <v>133</v>
      </c>
      <c r="K303" s="13" t="s">
        <v>5430</v>
      </c>
      <c r="L303" s="13">
        <v>45</v>
      </c>
      <c r="M303" s="13">
        <v>35</v>
      </c>
      <c r="N303" s="13" t="s">
        <v>5627</v>
      </c>
      <c r="O303" s="13" t="s">
        <v>5584</v>
      </c>
      <c r="P303" s="13" t="s">
        <v>6501</v>
      </c>
      <c r="Q303" s="13" t="s">
        <v>6502</v>
      </c>
      <c r="R303" s="13" t="s">
        <v>3766</v>
      </c>
      <c r="S303" s="13">
        <v>6630</v>
      </c>
      <c r="T303" s="13">
        <v>0.5</v>
      </c>
      <c r="U303" s="13">
        <v>11</v>
      </c>
      <c r="V303" s="13" t="s">
        <v>8726</v>
      </c>
      <c r="W303" s="13" t="s">
        <v>7205</v>
      </c>
      <c r="X303" s="13" t="s">
        <v>9063</v>
      </c>
      <c r="Y303" s="13" t="s">
        <v>9577</v>
      </c>
      <c r="Z303" s="13" t="s">
        <v>9577</v>
      </c>
      <c r="AA303" s="13" t="s">
        <v>9577</v>
      </c>
      <c r="AB303" s="13" t="s">
        <v>9577</v>
      </c>
      <c r="AC303" s="13" t="s">
        <v>9577</v>
      </c>
      <c r="AD303" s="13" t="s">
        <v>9577</v>
      </c>
      <c r="AE303" s="13" t="s">
        <v>9577</v>
      </c>
      <c r="AF303" s="13" t="s">
        <v>9577</v>
      </c>
      <c r="AG303" s="13" t="s">
        <v>9577</v>
      </c>
      <c r="AH303" s="14" t="str">
        <f t="shared" si="8"/>
        <v>302,0,0,0,0,0,0,0,0,0</v>
      </c>
      <c r="AI303" s="13" t="s">
        <v>7016</v>
      </c>
      <c r="AJ303" s="13" t="s">
        <v>7671</v>
      </c>
      <c r="AO303" s="13">
        <v>0</v>
      </c>
      <c r="AP303" s="13">
        <v>25</v>
      </c>
      <c r="AQ303" s="13">
        <v>0</v>
      </c>
      <c r="AR303" s="14" t="str">
        <f>+D972&amp;",Event,LIGHTBALL"</f>
        <v>SABELIGTH,Event,LIGHTBALL</v>
      </c>
      <c r="AU303" s="14"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
      <c r="A304" s="13">
        <v>303</v>
      </c>
      <c r="C304" s="13" t="s">
        <v>633</v>
      </c>
      <c r="D304" s="13" t="s">
        <v>4113</v>
      </c>
      <c r="E304" s="13" t="s">
        <v>190</v>
      </c>
      <c r="F304" s="13" t="s">
        <v>191</v>
      </c>
      <c r="G304" s="13" t="s">
        <v>4692</v>
      </c>
      <c r="H304" s="13" t="s">
        <v>5413</v>
      </c>
      <c r="I304" s="13" t="s">
        <v>5419</v>
      </c>
      <c r="J304" s="13">
        <v>133</v>
      </c>
      <c r="K304" s="13" t="s">
        <v>5430</v>
      </c>
      <c r="L304" s="13">
        <v>45</v>
      </c>
      <c r="M304" s="13">
        <v>70</v>
      </c>
      <c r="N304" s="13" t="s">
        <v>5628</v>
      </c>
      <c r="O304" s="13" t="s">
        <v>3788</v>
      </c>
      <c r="P304" s="13" t="s">
        <v>6503</v>
      </c>
      <c r="Q304" s="13" t="s">
        <v>6504</v>
      </c>
      <c r="R304" s="13" t="s">
        <v>6911</v>
      </c>
      <c r="S304" s="13">
        <v>5355</v>
      </c>
      <c r="T304" s="13">
        <v>0.6</v>
      </c>
      <c r="U304" s="13">
        <v>11.5</v>
      </c>
      <c r="V304" s="13" t="s">
        <v>8727</v>
      </c>
      <c r="W304" s="13" t="s">
        <v>7205</v>
      </c>
      <c r="X304" s="13" t="s">
        <v>9064</v>
      </c>
      <c r="Y304" s="13" t="s">
        <v>9577</v>
      </c>
      <c r="Z304" s="13" t="s">
        <v>9577</v>
      </c>
      <c r="AA304" s="13" t="s">
        <v>9577</v>
      </c>
      <c r="AB304" s="13" t="s">
        <v>9577</v>
      </c>
      <c r="AC304" s="13" t="s">
        <v>9577</v>
      </c>
      <c r="AD304" s="13" t="s">
        <v>9577</v>
      </c>
      <c r="AE304" s="13" t="s">
        <v>9577</v>
      </c>
      <c r="AF304" s="13" t="s">
        <v>9577</v>
      </c>
      <c r="AG304" s="13" t="s">
        <v>9577</v>
      </c>
      <c r="AH304" s="14" t="str">
        <f t="shared" si="8"/>
        <v>303,0,0,0,0,0,0,0,0,0</v>
      </c>
      <c r="AI304" s="13" t="s">
        <v>7093</v>
      </c>
      <c r="AJ304" s="13" t="s">
        <v>8155</v>
      </c>
      <c r="AM304" s="13" t="s">
        <v>8156</v>
      </c>
      <c r="AO304" s="13">
        <v>0</v>
      </c>
      <c r="AP304" s="13">
        <v>25</v>
      </c>
      <c r="AQ304" s="13">
        <v>0</v>
      </c>
      <c r="AR304" s="14" t="str">
        <f>+D973&amp;",Event,DARKGEM"</f>
        <v>MAULIVE,Event,DARKGEM</v>
      </c>
      <c r="AU304" s="14"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
      <c r="A305" s="13">
        <v>304</v>
      </c>
      <c r="C305" s="13" t="s">
        <v>635</v>
      </c>
      <c r="D305" s="13" t="s">
        <v>4114</v>
      </c>
      <c r="E305" s="13" t="s">
        <v>190</v>
      </c>
      <c r="F305" s="13" t="s">
        <v>186</v>
      </c>
      <c r="G305" s="13" t="s">
        <v>4693</v>
      </c>
      <c r="H305" s="13" t="s">
        <v>5413</v>
      </c>
      <c r="I305" s="13" t="s">
        <v>5424</v>
      </c>
      <c r="J305" s="13">
        <v>66</v>
      </c>
      <c r="K305" s="13" t="s">
        <v>2033</v>
      </c>
      <c r="L305" s="13">
        <v>180</v>
      </c>
      <c r="M305" s="13">
        <v>35</v>
      </c>
      <c r="N305" s="13" t="s">
        <v>5578</v>
      </c>
      <c r="O305" s="13" t="s">
        <v>5629</v>
      </c>
      <c r="P305" s="13" t="s">
        <v>6505</v>
      </c>
      <c r="Q305" s="13" t="s">
        <v>6506</v>
      </c>
      <c r="R305" s="13" t="s">
        <v>2017</v>
      </c>
      <c r="S305" s="13">
        <v>9180</v>
      </c>
      <c r="T305" s="13">
        <v>0.4</v>
      </c>
      <c r="U305" s="13">
        <v>60</v>
      </c>
      <c r="V305" s="13" t="s">
        <v>8722</v>
      </c>
      <c r="W305" s="13" t="s">
        <v>8731</v>
      </c>
      <c r="X305" s="13" t="s">
        <v>9065</v>
      </c>
      <c r="Y305" s="13" t="s">
        <v>9577</v>
      </c>
      <c r="Z305" s="13" t="s">
        <v>9577</v>
      </c>
      <c r="AA305" s="13" t="s">
        <v>9577</v>
      </c>
      <c r="AB305" s="13" t="s">
        <v>9577</v>
      </c>
      <c r="AC305" s="13" t="s">
        <v>9577</v>
      </c>
      <c r="AD305" s="13" t="s">
        <v>9577</v>
      </c>
      <c r="AE305" s="13" t="s">
        <v>9577</v>
      </c>
      <c r="AF305" s="13" t="s">
        <v>9577</v>
      </c>
      <c r="AG305" s="13" t="s">
        <v>9577</v>
      </c>
      <c r="AH305" s="14" t="str">
        <f t="shared" si="8"/>
        <v>304,0,0,0,0,0,0,0,0,0</v>
      </c>
      <c r="AI305" s="13" t="s">
        <v>7094</v>
      </c>
      <c r="AJ305" s="13" t="s">
        <v>8157</v>
      </c>
      <c r="AM305" s="13" t="s">
        <v>8127</v>
      </c>
      <c r="AO305" s="13">
        <v>0</v>
      </c>
      <c r="AP305" s="13">
        <v>25</v>
      </c>
      <c r="AQ305" s="13">
        <v>0</v>
      </c>
      <c r="AR305" s="14" t="s">
        <v>8532</v>
      </c>
      <c r="AU305" s="14"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
      <c r="A306" s="13">
        <v>305</v>
      </c>
      <c r="C306" s="13" t="s">
        <v>636</v>
      </c>
      <c r="D306" s="13" t="s">
        <v>4115</v>
      </c>
      <c r="E306" s="13" t="s">
        <v>190</v>
      </c>
      <c r="F306" s="13" t="s">
        <v>186</v>
      </c>
      <c r="G306" s="13" t="s">
        <v>4694</v>
      </c>
      <c r="H306" s="13" t="s">
        <v>5413</v>
      </c>
      <c r="I306" s="13" t="s">
        <v>5424</v>
      </c>
      <c r="J306" s="13">
        <v>151</v>
      </c>
      <c r="K306" s="13" t="s">
        <v>2043</v>
      </c>
      <c r="L306" s="13">
        <v>90</v>
      </c>
      <c r="M306" s="13">
        <v>35</v>
      </c>
      <c r="N306" s="13" t="s">
        <v>5578</v>
      </c>
      <c r="O306" s="13" t="s">
        <v>5629</v>
      </c>
      <c r="P306" s="13" t="s">
        <v>5946</v>
      </c>
      <c r="R306" s="13" t="s">
        <v>2017</v>
      </c>
      <c r="S306" s="13">
        <v>9180</v>
      </c>
      <c r="T306" s="13">
        <v>0.9</v>
      </c>
      <c r="U306" s="13">
        <v>120</v>
      </c>
      <c r="V306" s="13" t="s">
        <v>8722</v>
      </c>
      <c r="W306" s="13" t="s">
        <v>8731</v>
      </c>
      <c r="X306" s="13" t="s">
        <v>9066</v>
      </c>
      <c r="Y306" s="13" t="s">
        <v>9577</v>
      </c>
      <c r="Z306" s="13" t="s">
        <v>9577</v>
      </c>
      <c r="AA306" s="13" t="s">
        <v>9577</v>
      </c>
      <c r="AB306" s="13" t="s">
        <v>9577</v>
      </c>
      <c r="AC306" s="13" t="s">
        <v>9577</v>
      </c>
      <c r="AD306" s="13" t="s">
        <v>9577</v>
      </c>
      <c r="AE306" s="13" t="s">
        <v>9577</v>
      </c>
      <c r="AF306" s="13" t="s">
        <v>9577</v>
      </c>
      <c r="AG306" s="13" t="s">
        <v>9577</v>
      </c>
      <c r="AH306" s="14" t="str">
        <f t="shared" si="8"/>
        <v>305,0,0,0,0,0,0,0,0,0</v>
      </c>
      <c r="AI306" s="13" t="s">
        <v>7094</v>
      </c>
      <c r="AJ306" s="13" t="s">
        <v>8158</v>
      </c>
      <c r="AM306" s="13" t="s">
        <v>8127</v>
      </c>
      <c r="AO306" s="13">
        <v>0</v>
      </c>
      <c r="AP306" s="13">
        <v>25</v>
      </c>
      <c r="AQ306" s="13">
        <v>0</v>
      </c>
      <c r="AR306" s="14" t="s">
        <v>8533</v>
      </c>
      <c r="AU306" s="14"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
      <c r="A307" s="13">
        <v>306</v>
      </c>
      <c r="C307" s="13" t="s">
        <v>637</v>
      </c>
      <c r="D307" s="13" t="s">
        <v>4116</v>
      </c>
      <c r="E307" s="13" t="s">
        <v>190</v>
      </c>
      <c r="F307" s="13" t="s">
        <v>186</v>
      </c>
      <c r="G307" s="13" t="s">
        <v>4695</v>
      </c>
      <c r="H307" s="13" t="s">
        <v>5413</v>
      </c>
      <c r="I307" s="13" t="s">
        <v>5424</v>
      </c>
      <c r="J307" s="13">
        <v>239</v>
      </c>
      <c r="K307" s="13" t="s">
        <v>2044</v>
      </c>
      <c r="L307" s="13">
        <v>45</v>
      </c>
      <c r="M307" s="13">
        <v>35</v>
      </c>
      <c r="N307" s="13" t="s">
        <v>5578</v>
      </c>
      <c r="O307" s="13" t="s">
        <v>5629</v>
      </c>
      <c r="P307" s="13" t="s">
        <v>5947</v>
      </c>
      <c r="R307" s="13" t="s">
        <v>2017</v>
      </c>
      <c r="S307" s="13">
        <v>9180</v>
      </c>
      <c r="T307" s="13">
        <v>2.1</v>
      </c>
      <c r="U307" s="13">
        <v>360</v>
      </c>
      <c r="V307" s="13" t="s">
        <v>8722</v>
      </c>
      <c r="W307" s="13" t="s">
        <v>8731</v>
      </c>
      <c r="X307" s="13" t="s">
        <v>9067</v>
      </c>
      <c r="Y307" s="13" t="s">
        <v>9577</v>
      </c>
      <c r="Z307" s="13" t="s">
        <v>9577</v>
      </c>
      <c r="AA307" s="13" t="s">
        <v>9577</v>
      </c>
      <c r="AB307" s="13" t="s">
        <v>9577</v>
      </c>
      <c r="AC307" s="13" t="s">
        <v>9577</v>
      </c>
      <c r="AD307" s="13" t="s">
        <v>9577</v>
      </c>
      <c r="AE307" s="13" t="s">
        <v>9577</v>
      </c>
      <c r="AF307" s="13" t="s">
        <v>9577</v>
      </c>
      <c r="AG307" s="13" t="s">
        <v>9577</v>
      </c>
      <c r="AH307" s="14" t="str">
        <f t="shared" si="8"/>
        <v>306,0,0,0,0,0,0,0,0,0</v>
      </c>
      <c r="AI307" s="13" t="s">
        <v>7094</v>
      </c>
      <c r="AJ307" s="13" t="s">
        <v>8159</v>
      </c>
      <c r="AM307" s="13" t="s">
        <v>8127</v>
      </c>
      <c r="AO307" s="13">
        <v>0</v>
      </c>
      <c r="AP307" s="13">
        <v>25</v>
      </c>
      <c r="AQ307" s="13">
        <v>0</v>
      </c>
      <c r="AU307" s="14"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
      <c r="A308" s="13">
        <v>307</v>
      </c>
      <c r="C308" s="13" t="s">
        <v>639</v>
      </c>
      <c r="D308" s="13" t="s">
        <v>4117</v>
      </c>
      <c r="E308" s="13" t="s">
        <v>181</v>
      </c>
      <c r="F308" s="13" t="s">
        <v>185</v>
      </c>
      <c r="G308" s="13" t="s">
        <v>4696</v>
      </c>
      <c r="H308" s="13" t="s">
        <v>5413</v>
      </c>
      <c r="I308" s="13" t="s">
        <v>5414</v>
      </c>
      <c r="J308" s="13">
        <v>56</v>
      </c>
      <c r="K308" s="13" t="s">
        <v>2045</v>
      </c>
      <c r="L308" s="13">
        <v>180</v>
      </c>
      <c r="M308" s="13">
        <v>70</v>
      </c>
      <c r="N308" s="13" t="s">
        <v>2042</v>
      </c>
      <c r="O308" s="13" t="s">
        <v>3813</v>
      </c>
      <c r="P308" s="13" t="s">
        <v>6507</v>
      </c>
      <c r="Q308" s="13" t="s">
        <v>6508</v>
      </c>
      <c r="R308" s="13" t="s">
        <v>3766</v>
      </c>
      <c r="S308" s="13">
        <v>5355</v>
      </c>
      <c r="T308" s="13">
        <v>0.6</v>
      </c>
      <c r="U308" s="13">
        <v>11.2</v>
      </c>
      <c r="V308" s="13" t="s">
        <v>2056</v>
      </c>
      <c r="W308" s="13" t="s">
        <v>8731</v>
      </c>
      <c r="X308" s="13" t="s">
        <v>9068</v>
      </c>
      <c r="Y308" s="13" t="s">
        <v>9577</v>
      </c>
      <c r="Z308" s="13" t="s">
        <v>9577</v>
      </c>
      <c r="AA308" s="13" t="s">
        <v>9577</v>
      </c>
      <c r="AB308" s="13" t="s">
        <v>9577</v>
      </c>
      <c r="AC308" s="13" t="s">
        <v>9577</v>
      </c>
      <c r="AD308" s="13" t="s">
        <v>9577</v>
      </c>
      <c r="AE308" s="13" t="s">
        <v>9577</v>
      </c>
      <c r="AF308" s="13" t="s">
        <v>9577</v>
      </c>
      <c r="AG308" s="13" t="s">
        <v>9577</v>
      </c>
      <c r="AH308" s="14" t="str">
        <f t="shared" si="8"/>
        <v>307,0,0,0,0,0,0,0,0,0</v>
      </c>
      <c r="AI308" s="13" t="s">
        <v>1428</v>
      </c>
      <c r="AJ308" s="13" t="s">
        <v>7672</v>
      </c>
      <c r="AO308" s="13">
        <v>0</v>
      </c>
      <c r="AP308" s="13">
        <v>25</v>
      </c>
      <c r="AQ308" s="13">
        <v>0</v>
      </c>
      <c r="AR308" s="14" t="s">
        <v>8534</v>
      </c>
      <c r="AU308" s="14"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
      <c r="A309" s="13">
        <v>308</v>
      </c>
      <c r="C309" s="13" t="s">
        <v>640</v>
      </c>
      <c r="D309" s="13" t="s">
        <v>4118</v>
      </c>
      <c r="E309" s="13" t="s">
        <v>181</v>
      </c>
      <c r="F309" s="13" t="s">
        <v>185</v>
      </c>
      <c r="G309" s="13" t="s">
        <v>4697</v>
      </c>
      <c r="H309" s="13" t="s">
        <v>5413</v>
      </c>
      <c r="I309" s="13" t="s">
        <v>5414</v>
      </c>
      <c r="J309" s="13">
        <v>144</v>
      </c>
      <c r="K309" s="13" t="s">
        <v>2046</v>
      </c>
      <c r="L309" s="13">
        <v>90</v>
      </c>
      <c r="M309" s="13">
        <v>70</v>
      </c>
      <c r="N309" s="13" t="s">
        <v>2042</v>
      </c>
      <c r="O309" s="13" t="s">
        <v>3813</v>
      </c>
      <c r="P309" s="13" t="s">
        <v>5948</v>
      </c>
      <c r="R309" s="13" t="s">
        <v>3766</v>
      </c>
      <c r="S309" s="13">
        <v>5355</v>
      </c>
      <c r="T309" s="13">
        <v>1.3</v>
      </c>
      <c r="U309" s="13">
        <v>31.5</v>
      </c>
      <c r="V309" s="13" t="s">
        <v>2055</v>
      </c>
      <c r="W309" s="13" t="s">
        <v>8731</v>
      </c>
      <c r="X309" s="13" t="s">
        <v>9069</v>
      </c>
      <c r="Y309" s="13" t="s">
        <v>9577</v>
      </c>
      <c r="Z309" s="13" t="s">
        <v>9577</v>
      </c>
      <c r="AA309" s="13" t="s">
        <v>9577</v>
      </c>
      <c r="AB309" s="13" t="s">
        <v>9577</v>
      </c>
      <c r="AC309" s="13" t="s">
        <v>9577</v>
      </c>
      <c r="AD309" s="13" t="s">
        <v>9577</v>
      </c>
      <c r="AE309" s="13" t="s">
        <v>9577</v>
      </c>
      <c r="AF309" s="13" t="s">
        <v>9577</v>
      </c>
      <c r="AG309" s="13" t="s">
        <v>9577</v>
      </c>
      <c r="AH309" s="14" t="str">
        <f t="shared" si="8"/>
        <v>308,0,0,0,0,0,0,0,0,0</v>
      </c>
      <c r="AI309" s="13" t="s">
        <v>1428</v>
      </c>
      <c r="AJ309" s="13" t="s">
        <v>7673</v>
      </c>
      <c r="AO309" s="13">
        <v>0</v>
      </c>
      <c r="AP309" s="13">
        <v>25</v>
      </c>
      <c r="AQ309" s="13">
        <v>0</v>
      </c>
      <c r="AU309" s="14"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
      <c r="A310" s="13">
        <v>309</v>
      </c>
      <c r="C310" s="13" t="s">
        <v>642</v>
      </c>
      <c r="D310" s="13" t="s">
        <v>4119</v>
      </c>
      <c r="E310" s="13" t="s">
        <v>179</v>
      </c>
      <c r="G310" s="13" t="s">
        <v>4698</v>
      </c>
      <c r="H310" s="13" t="s">
        <v>5413</v>
      </c>
      <c r="I310" s="13" t="s">
        <v>5424</v>
      </c>
      <c r="J310" s="13">
        <v>59</v>
      </c>
      <c r="K310" s="13" t="s">
        <v>2045</v>
      </c>
      <c r="L310" s="13">
        <v>120</v>
      </c>
      <c r="M310" s="13">
        <v>70</v>
      </c>
      <c r="N310" s="13" t="s">
        <v>5630</v>
      </c>
      <c r="O310" s="13" t="s">
        <v>3800</v>
      </c>
      <c r="P310" s="13" t="s">
        <v>6509</v>
      </c>
      <c r="Q310" s="13" t="s">
        <v>6510</v>
      </c>
      <c r="R310" s="13" t="s">
        <v>2023</v>
      </c>
      <c r="S310" s="13">
        <v>5355</v>
      </c>
      <c r="T310" s="13">
        <v>0.6</v>
      </c>
      <c r="U310" s="13">
        <v>15.2</v>
      </c>
      <c r="V310" s="13" t="s">
        <v>2054</v>
      </c>
      <c r="W310" s="13" t="s">
        <v>7357</v>
      </c>
      <c r="X310" s="13" t="s">
        <v>9070</v>
      </c>
      <c r="Y310" s="13" t="s">
        <v>9577</v>
      </c>
      <c r="Z310" s="13" t="s">
        <v>9577</v>
      </c>
      <c r="AA310" s="13" t="s">
        <v>9577</v>
      </c>
      <c r="AB310" s="13" t="s">
        <v>9577</v>
      </c>
      <c r="AC310" s="13" t="s">
        <v>9577</v>
      </c>
      <c r="AD310" s="13" t="s">
        <v>9577</v>
      </c>
      <c r="AE310" s="13" t="s">
        <v>9577</v>
      </c>
      <c r="AF310" s="13" t="s">
        <v>9577</v>
      </c>
      <c r="AG310" s="13" t="s">
        <v>9577</v>
      </c>
      <c r="AH310" s="14" t="str">
        <f t="shared" si="8"/>
        <v>309,0,0,0,0,0,0,0,0,0</v>
      </c>
      <c r="AI310" s="13" t="s">
        <v>6977</v>
      </c>
      <c r="AJ310" s="13" t="s">
        <v>7674</v>
      </c>
      <c r="AO310" s="13">
        <v>0</v>
      </c>
      <c r="AP310" s="13">
        <v>25</v>
      </c>
      <c r="AQ310" s="13">
        <v>0</v>
      </c>
      <c r="AR310" s="14" t="s">
        <v>8535</v>
      </c>
      <c r="AU310" s="14"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
      <c r="A311" s="13">
        <v>310</v>
      </c>
      <c r="C311" s="13" t="s">
        <v>643</v>
      </c>
      <c r="D311" s="13" t="s">
        <v>4120</v>
      </c>
      <c r="E311" s="13" t="s">
        <v>179</v>
      </c>
      <c r="G311" s="13" t="s">
        <v>4699</v>
      </c>
      <c r="H311" s="13" t="s">
        <v>5413</v>
      </c>
      <c r="I311" s="13" t="s">
        <v>5424</v>
      </c>
      <c r="J311" s="13">
        <v>166</v>
      </c>
      <c r="K311" s="13" t="s">
        <v>2046</v>
      </c>
      <c r="L311" s="13">
        <v>45</v>
      </c>
      <c r="M311" s="13">
        <v>70</v>
      </c>
      <c r="N311" s="13" t="s">
        <v>5630</v>
      </c>
      <c r="O311" s="13" t="s">
        <v>3800</v>
      </c>
      <c r="P311" s="13" t="s">
        <v>5949</v>
      </c>
      <c r="R311" s="13" t="s">
        <v>2023</v>
      </c>
      <c r="S311" s="13">
        <v>5355</v>
      </c>
      <c r="T311" s="13">
        <v>1.5</v>
      </c>
      <c r="U311" s="13">
        <v>40.200000000000003</v>
      </c>
      <c r="V311" s="13" t="s">
        <v>8723</v>
      </c>
      <c r="W311" s="13" t="s">
        <v>7357</v>
      </c>
      <c r="X311" s="13" t="s">
        <v>9071</v>
      </c>
      <c r="Y311" s="13" t="s">
        <v>9577</v>
      </c>
      <c r="Z311" s="13" t="s">
        <v>9577</v>
      </c>
      <c r="AA311" s="13" t="s">
        <v>9577</v>
      </c>
      <c r="AB311" s="13" t="s">
        <v>9577</v>
      </c>
      <c r="AC311" s="13" t="s">
        <v>9577</v>
      </c>
      <c r="AD311" s="13" t="s">
        <v>9577</v>
      </c>
      <c r="AE311" s="13" t="s">
        <v>9577</v>
      </c>
      <c r="AF311" s="13" t="s">
        <v>9577</v>
      </c>
      <c r="AG311" s="13" t="s">
        <v>9577</v>
      </c>
      <c r="AH311" s="14" t="str">
        <f t="shared" si="8"/>
        <v>310,0,0,0,0,0,0,0,0,0</v>
      </c>
      <c r="AI311" s="13" t="s">
        <v>1764</v>
      </c>
      <c r="AJ311" s="13" t="s">
        <v>7675</v>
      </c>
      <c r="AO311" s="13">
        <v>0</v>
      </c>
      <c r="AP311" s="13">
        <v>25</v>
      </c>
      <c r="AQ311" s="13">
        <v>0</v>
      </c>
      <c r="AU311" s="14"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
      <c r="A312" s="13">
        <v>311</v>
      </c>
      <c r="B312" s="13" t="s">
        <v>8762</v>
      </c>
      <c r="C312" s="13" t="s">
        <v>645</v>
      </c>
      <c r="D312" s="13" t="s">
        <v>4121</v>
      </c>
      <c r="E312" s="13" t="s">
        <v>179</v>
      </c>
      <c r="G312" s="13" t="s">
        <v>4700</v>
      </c>
      <c r="H312" s="13" t="s">
        <v>5413</v>
      </c>
      <c r="I312" s="13" t="s">
        <v>5414</v>
      </c>
      <c r="J312" s="13">
        <v>142</v>
      </c>
      <c r="K312" s="13" t="s">
        <v>2045</v>
      </c>
      <c r="L312" s="13">
        <v>200</v>
      </c>
      <c r="M312" s="13">
        <v>70</v>
      </c>
      <c r="N312" s="13" t="s">
        <v>5452</v>
      </c>
      <c r="P312" s="13" t="s">
        <v>6511</v>
      </c>
      <c r="Q312" s="13" t="s">
        <v>6512</v>
      </c>
      <c r="R312" s="13" t="s">
        <v>52</v>
      </c>
      <c r="S312" s="13">
        <v>5355</v>
      </c>
      <c r="T312" s="13">
        <v>0.4</v>
      </c>
      <c r="U312" s="13">
        <v>4.2</v>
      </c>
      <c r="V312" s="13" t="s">
        <v>8723</v>
      </c>
      <c r="W312" s="13" t="s">
        <v>7357</v>
      </c>
      <c r="X312" s="13" t="s">
        <v>9072</v>
      </c>
      <c r="Y312" s="13" t="s">
        <v>9577</v>
      </c>
      <c r="Z312" s="13" t="s">
        <v>9577</v>
      </c>
      <c r="AA312" s="13" t="s">
        <v>9577</v>
      </c>
      <c r="AB312" s="13" t="s">
        <v>9577</v>
      </c>
      <c r="AC312" s="13" t="s">
        <v>9577</v>
      </c>
      <c r="AD312" s="13" t="s">
        <v>9577</v>
      </c>
      <c r="AE312" s="13" t="s">
        <v>9577</v>
      </c>
      <c r="AF312" s="13" t="s">
        <v>9577</v>
      </c>
      <c r="AG312" s="13" t="s">
        <v>9577</v>
      </c>
      <c r="AH312" s="14" t="str">
        <f t="shared" si="8"/>
        <v>311,0,0,0,0,0,0,0,0,0</v>
      </c>
      <c r="AI312" s="13" t="s">
        <v>7095</v>
      </c>
      <c r="AJ312" s="13" t="s">
        <v>7676</v>
      </c>
      <c r="AO312" s="13">
        <v>0</v>
      </c>
      <c r="AP312" s="13">
        <v>25</v>
      </c>
      <c r="AQ312" s="13">
        <v>0</v>
      </c>
      <c r="AR312" s="14" t="str">
        <f>+D975&amp;",Event,LIGHTBALL"</f>
        <v>PRODUSLE,Event,LIGHTBALL</v>
      </c>
      <c r="AU312" s="14"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
      <c r="A313" s="13">
        <v>312</v>
      </c>
      <c r="B313" s="13" t="s">
        <v>8762</v>
      </c>
      <c r="C313" s="13" t="s">
        <v>646</v>
      </c>
      <c r="D313" s="13" t="s">
        <v>4122</v>
      </c>
      <c r="E313" s="13" t="s">
        <v>179</v>
      </c>
      <c r="G313" s="13" t="s">
        <v>4701</v>
      </c>
      <c r="H313" s="13" t="s">
        <v>5413</v>
      </c>
      <c r="I313" s="13" t="s">
        <v>5414</v>
      </c>
      <c r="J313" s="13">
        <v>142</v>
      </c>
      <c r="K313" s="13" t="s">
        <v>2045</v>
      </c>
      <c r="L313" s="13">
        <v>200</v>
      </c>
      <c r="M313" s="13">
        <v>70</v>
      </c>
      <c r="N313" s="13" t="s">
        <v>3800</v>
      </c>
      <c r="P313" s="13" t="s">
        <v>6513</v>
      </c>
      <c r="Q313" s="13" t="s">
        <v>6512</v>
      </c>
      <c r="R313" s="13" t="s">
        <v>52</v>
      </c>
      <c r="S313" s="13">
        <v>5355</v>
      </c>
      <c r="T313" s="13">
        <v>0.4</v>
      </c>
      <c r="U313" s="13">
        <v>4.2</v>
      </c>
      <c r="V313" s="13" t="s">
        <v>8723</v>
      </c>
      <c r="W313" s="13" t="s">
        <v>7357</v>
      </c>
      <c r="X313" s="13" t="s">
        <v>9073</v>
      </c>
      <c r="Y313" s="13" t="s">
        <v>9577</v>
      </c>
      <c r="Z313" s="13" t="s">
        <v>9577</v>
      </c>
      <c r="AA313" s="13" t="s">
        <v>9577</v>
      </c>
      <c r="AB313" s="13" t="s">
        <v>9577</v>
      </c>
      <c r="AC313" s="13" t="s">
        <v>9577</v>
      </c>
      <c r="AD313" s="13" t="s">
        <v>9577</v>
      </c>
      <c r="AE313" s="13" t="s">
        <v>9577</v>
      </c>
      <c r="AF313" s="13" t="s">
        <v>9577</v>
      </c>
      <c r="AG313" s="13" t="s">
        <v>9577</v>
      </c>
      <c r="AH313" s="14" t="str">
        <f t="shared" si="8"/>
        <v>312,0,0,0,0,0,0,0,0,0</v>
      </c>
      <c r="AI313" s="13" t="s">
        <v>7095</v>
      </c>
      <c r="AJ313" s="13" t="s">
        <v>7677</v>
      </c>
      <c r="AO313" s="13">
        <v>0</v>
      </c>
      <c r="AP313" s="13">
        <v>25</v>
      </c>
      <c r="AQ313" s="13">
        <v>0</v>
      </c>
      <c r="AR313" s="14" t="str">
        <f>+D974&amp;",Event,DARKGEM"</f>
        <v>DIVINUN,Event,DARKGEM</v>
      </c>
      <c r="AU313" s="14"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
      <c r="A314" s="13">
        <v>313</v>
      </c>
      <c r="C314" s="13" t="s">
        <v>647</v>
      </c>
      <c r="D314" s="13" t="s">
        <v>4123</v>
      </c>
      <c r="E314" s="13" t="s">
        <v>169</v>
      </c>
      <c r="G314" s="13" t="s">
        <v>4702</v>
      </c>
      <c r="H314" s="13" t="s">
        <v>5417</v>
      </c>
      <c r="I314" s="13" t="s">
        <v>5436</v>
      </c>
      <c r="J314" s="13">
        <v>140</v>
      </c>
      <c r="K314" s="13" t="s">
        <v>2045</v>
      </c>
      <c r="L314" s="13">
        <v>150</v>
      </c>
      <c r="M314" s="13">
        <v>70</v>
      </c>
      <c r="N314" s="13" t="s">
        <v>5631</v>
      </c>
      <c r="O314" s="13" t="s">
        <v>5584</v>
      </c>
      <c r="P314" s="13" t="s">
        <v>6514</v>
      </c>
      <c r="Q314" s="13" t="s">
        <v>6515</v>
      </c>
      <c r="R314" s="13" t="s">
        <v>7096</v>
      </c>
      <c r="S314" s="13">
        <v>4080</v>
      </c>
      <c r="T314" s="13">
        <v>0.7</v>
      </c>
      <c r="U314" s="13">
        <v>17.7</v>
      </c>
      <c r="V314" s="13" t="s">
        <v>8722</v>
      </c>
      <c r="W314" s="13" t="s">
        <v>7054</v>
      </c>
      <c r="X314" s="13" t="s">
        <v>9074</v>
      </c>
      <c r="Y314" s="13" t="s">
        <v>9577</v>
      </c>
      <c r="Z314" s="13" t="s">
        <v>9577</v>
      </c>
      <c r="AA314" s="13" t="s">
        <v>9577</v>
      </c>
      <c r="AB314" s="13" t="s">
        <v>9577</v>
      </c>
      <c r="AC314" s="13" t="s">
        <v>9577</v>
      </c>
      <c r="AD314" s="13" t="s">
        <v>9577</v>
      </c>
      <c r="AE314" s="13" t="s">
        <v>9577</v>
      </c>
      <c r="AF314" s="13" t="s">
        <v>9577</v>
      </c>
      <c r="AG314" s="13" t="s">
        <v>9577</v>
      </c>
      <c r="AH314" s="14" t="str">
        <f t="shared" si="8"/>
        <v>313,0,0,0,0,0,0,0,0,0</v>
      </c>
      <c r="AI314" s="13" t="s">
        <v>7097</v>
      </c>
      <c r="AJ314" s="13" t="s">
        <v>7678</v>
      </c>
      <c r="AO314" s="13">
        <v>0</v>
      </c>
      <c r="AP314" s="13">
        <v>25</v>
      </c>
      <c r="AQ314" s="13">
        <v>10</v>
      </c>
      <c r="AR314" s="14" t="str">
        <f>+D976&amp;",Event,DARKGEM"</f>
        <v>VOLTUMB,Event,DARKGEM</v>
      </c>
      <c r="AU314" s="14"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
      <c r="A315" s="13">
        <v>314</v>
      </c>
      <c r="C315" s="13" t="s">
        <v>648</v>
      </c>
      <c r="D315" s="13" t="s">
        <v>4124</v>
      </c>
      <c r="E315" s="13" t="s">
        <v>169</v>
      </c>
      <c r="G315" s="13" t="s">
        <v>4703</v>
      </c>
      <c r="H315" s="13" t="s">
        <v>5416</v>
      </c>
      <c r="I315" s="13" t="s">
        <v>5435</v>
      </c>
      <c r="J315" s="13">
        <v>140</v>
      </c>
      <c r="K315" s="13" t="s">
        <v>2045</v>
      </c>
      <c r="L315" s="13">
        <v>150</v>
      </c>
      <c r="M315" s="13">
        <v>70</v>
      </c>
      <c r="N315" s="13" t="s">
        <v>5632</v>
      </c>
      <c r="O315" s="13" t="s">
        <v>5584</v>
      </c>
      <c r="P315" s="13" t="s">
        <v>6516</v>
      </c>
      <c r="Q315" s="13" t="s">
        <v>6517</v>
      </c>
      <c r="R315" s="13" t="s">
        <v>7096</v>
      </c>
      <c r="S315" s="13">
        <v>4080</v>
      </c>
      <c r="T315" s="13">
        <v>0.6</v>
      </c>
      <c r="U315" s="13">
        <v>17.7</v>
      </c>
      <c r="V315" s="13" t="s">
        <v>8726</v>
      </c>
      <c r="W315" s="13" t="s">
        <v>7054</v>
      </c>
      <c r="X315" s="13" t="s">
        <v>9075</v>
      </c>
      <c r="Y315" s="13" t="s">
        <v>9577</v>
      </c>
      <c r="Z315" s="13" t="s">
        <v>9577</v>
      </c>
      <c r="AA315" s="13" t="s">
        <v>9577</v>
      </c>
      <c r="AB315" s="13" t="s">
        <v>9577</v>
      </c>
      <c r="AC315" s="13" t="s">
        <v>9577</v>
      </c>
      <c r="AD315" s="13" t="s">
        <v>9577</v>
      </c>
      <c r="AE315" s="13" t="s">
        <v>9577</v>
      </c>
      <c r="AF315" s="13" t="s">
        <v>9577</v>
      </c>
      <c r="AG315" s="13" t="s">
        <v>9577</v>
      </c>
      <c r="AH315" s="14" t="str">
        <f t="shared" si="8"/>
        <v>314,0,0,0,0,0,0,0,0,0</v>
      </c>
      <c r="AI315" s="13" t="s">
        <v>7097</v>
      </c>
      <c r="AJ315" s="13" t="s">
        <v>7679</v>
      </c>
      <c r="AO315" s="13">
        <v>0</v>
      </c>
      <c r="AP315" s="13">
        <v>25</v>
      </c>
      <c r="AQ315" s="13">
        <v>5</v>
      </c>
      <c r="AR315" s="14" t="str">
        <f>+D977&amp;",Event,LIGHTBALL"</f>
        <v>ILLUSTAR,Event,LIGHTBALL</v>
      </c>
      <c r="AU315" s="14"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
      <c r="A316" s="13">
        <v>315</v>
      </c>
      <c r="C316" s="13" t="s">
        <v>649</v>
      </c>
      <c r="D316" s="13" t="s">
        <v>4125</v>
      </c>
      <c r="E316" s="13" t="s">
        <v>180</v>
      </c>
      <c r="F316" s="13" t="s">
        <v>182</v>
      </c>
      <c r="G316" s="13" t="s">
        <v>4704</v>
      </c>
      <c r="H316" s="13" t="s">
        <v>5413</v>
      </c>
      <c r="I316" s="13" t="s">
        <v>1311</v>
      </c>
      <c r="J316" s="13">
        <v>140</v>
      </c>
      <c r="K316" s="13" t="s">
        <v>5421</v>
      </c>
      <c r="L316" s="13">
        <v>150</v>
      </c>
      <c r="M316" s="13">
        <v>70</v>
      </c>
      <c r="N316" s="13" t="s">
        <v>5633</v>
      </c>
      <c r="O316" s="13" t="s">
        <v>3715</v>
      </c>
      <c r="P316" s="13" t="s">
        <v>6518</v>
      </c>
      <c r="Q316" s="13" t="s">
        <v>6519</v>
      </c>
      <c r="R316" s="13" t="s">
        <v>7010</v>
      </c>
      <c r="S316" s="13">
        <v>5355</v>
      </c>
      <c r="T316" s="13">
        <v>0.3</v>
      </c>
      <c r="U316" s="13">
        <v>2</v>
      </c>
      <c r="V316" s="13" t="s">
        <v>2054</v>
      </c>
      <c r="W316" s="13" t="s">
        <v>7357</v>
      </c>
      <c r="X316" s="13" t="s">
        <v>9076</v>
      </c>
      <c r="Y316" s="13" t="s">
        <v>9577</v>
      </c>
      <c r="Z316" s="13" t="s">
        <v>9577</v>
      </c>
      <c r="AA316" s="13" t="s">
        <v>9577</v>
      </c>
      <c r="AB316" s="13" t="s">
        <v>9577</v>
      </c>
      <c r="AC316" s="13" t="s">
        <v>9577</v>
      </c>
      <c r="AD316" s="13" t="s">
        <v>9577</v>
      </c>
      <c r="AE316" s="13" t="s">
        <v>9577</v>
      </c>
      <c r="AF316" s="13" t="s">
        <v>9577</v>
      </c>
      <c r="AG316" s="13" t="s">
        <v>9577</v>
      </c>
      <c r="AH316" s="14" t="str">
        <f t="shared" si="8"/>
        <v>315,0,0,0,0,0,0,0,0,0</v>
      </c>
      <c r="AI316" s="13" t="s">
        <v>7098</v>
      </c>
      <c r="AJ316" s="13" t="s">
        <v>8160</v>
      </c>
      <c r="AM316" s="13" t="s">
        <v>8046</v>
      </c>
      <c r="AO316" s="13">
        <v>0</v>
      </c>
      <c r="AP316" s="13">
        <v>25</v>
      </c>
      <c r="AQ316" s="13">
        <v>0</v>
      </c>
      <c r="AR316" s="14" t="s">
        <v>8536</v>
      </c>
      <c r="AU316" s="14"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
      <c r="A317" s="13">
        <v>316</v>
      </c>
      <c r="C317" s="13" t="s">
        <v>650</v>
      </c>
      <c r="D317" s="13" t="s">
        <v>4126</v>
      </c>
      <c r="E317" s="13" t="s">
        <v>182</v>
      </c>
      <c r="G317" s="13" t="s">
        <v>4705</v>
      </c>
      <c r="H317" s="13" t="s">
        <v>5413</v>
      </c>
      <c r="I317" s="13" t="s">
        <v>5435</v>
      </c>
      <c r="J317" s="13">
        <v>60</v>
      </c>
      <c r="K317" s="13" t="s">
        <v>2030</v>
      </c>
      <c r="L317" s="13">
        <v>225</v>
      </c>
      <c r="M317" s="13">
        <v>70</v>
      </c>
      <c r="N317" s="13" t="s">
        <v>5634</v>
      </c>
      <c r="O317" s="13" t="s">
        <v>3749</v>
      </c>
      <c r="P317" s="13" t="s">
        <v>6520</v>
      </c>
      <c r="Q317" s="13" t="s">
        <v>6521</v>
      </c>
      <c r="R317" s="13" t="s">
        <v>2022</v>
      </c>
      <c r="S317" s="13">
        <v>5355</v>
      </c>
      <c r="T317" s="13">
        <v>0.4</v>
      </c>
      <c r="U317" s="13">
        <v>10.3</v>
      </c>
      <c r="V317" s="13" t="s">
        <v>2054</v>
      </c>
      <c r="W317" s="13" t="s">
        <v>7357</v>
      </c>
      <c r="X317" s="13" t="s">
        <v>9077</v>
      </c>
      <c r="Y317" s="13" t="s">
        <v>9577</v>
      </c>
      <c r="Z317" s="13" t="s">
        <v>9577</v>
      </c>
      <c r="AA317" s="13" t="s">
        <v>9577</v>
      </c>
      <c r="AB317" s="13" t="s">
        <v>9577</v>
      </c>
      <c r="AC317" s="13" t="s">
        <v>9577</v>
      </c>
      <c r="AD317" s="13" t="s">
        <v>9577</v>
      </c>
      <c r="AE317" s="13" t="s">
        <v>9577</v>
      </c>
      <c r="AF317" s="13" t="s">
        <v>9577</v>
      </c>
      <c r="AG317" s="13" t="s">
        <v>9577</v>
      </c>
      <c r="AH317" s="14" t="str">
        <f t="shared" si="8"/>
        <v>316,0,0,0,0,0,0,0,0,0</v>
      </c>
      <c r="AI317" s="13" t="s">
        <v>7099</v>
      </c>
      <c r="AJ317" s="13" t="s">
        <v>8161</v>
      </c>
      <c r="AM317" s="13" t="s">
        <v>8092</v>
      </c>
      <c r="AO317" s="13">
        <v>0</v>
      </c>
      <c r="AP317" s="13">
        <v>25</v>
      </c>
      <c r="AQ317" s="13">
        <v>0</v>
      </c>
      <c r="AR317" s="14" t="s">
        <v>8537</v>
      </c>
      <c r="AU317" s="14"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
      <c r="A318" s="13">
        <v>317</v>
      </c>
      <c r="C318" s="13" t="s">
        <v>651</v>
      </c>
      <c r="D318" s="13" t="s">
        <v>4127</v>
      </c>
      <c r="E318" s="13" t="s">
        <v>182</v>
      </c>
      <c r="G318" s="13" t="s">
        <v>4706</v>
      </c>
      <c r="H318" s="13" t="s">
        <v>5413</v>
      </c>
      <c r="I318" s="13" t="s">
        <v>5435</v>
      </c>
      <c r="J318" s="13">
        <v>163</v>
      </c>
      <c r="K318" s="13" t="s">
        <v>2031</v>
      </c>
      <c r="L318" s="13">
        <v>75</v>
      </c>
      <c r="M318" s="13">
        <v>70</v>
      </c>
      <c r="N318" s="13" t="s">
        <v>5634</v>
      </c>
      <c r="O318" s="13" t="s">
        <v>3749</v>
      </c>
      <c r="P318" s="13" t="s">
        <v>5950</v>
      </c>
      <c r="R318" s="13" t="s">
        <v>2022</v>
      </c>
      <c r="S318" s="13">
        <v>5355</v>
      </c>
      <c r="T318" s="13">
        <v>1.7</v>
      </c>
      <c r="U318" s="13">
        <v>80</v>
      </c>
      <c r="V318" s="13" t="s">
        <v>8726</v>
      </c>
      <c r="W318" s="13" t="s">
        <v>7357</v>
      </c>
      <c r="X318" s="13" t="s">
        <v>9078</v>
      </c>
      <c r="Y318" s="13" t="s">
        <v>9577</v>
      </c>
      <c r="Z318" s="13" t="s">
        <v>9577</v>
      </c>
      <c r="AA318" s="13" t="s">
        <v>9577</v>
      </c>
      <c r="AB318" s="13" t="s">
        <v>9577</v>
      </c>
      <c r="AC318" s="13" t="s">
        <v>9577</v>
      </c>
      <c r="AD318" s="13" t="s">
        <v>9577</v>
      </c>
      <c r="AE318" s="13" t="s">
        <v>9577</v>
      </c>
      <c r="AF318" s="13" t="s">
        <v>9577</v>
      </c>
      <c r="AG318" s="13" t="s">
        <v>9577</v>
      </c>
      <c r="AH318" s="14" t="str">
        <f t="shared" si="8"/>
        <v>317,0,0,0,0,0,0,0,0,0</v>
      </c>
      <c r="AI318" s="13" t="s">
        <v>7100</v>
      </c>
      <c r="AJ318" s="13" t="s">
        <v>8162</v>
      </c>
      <c r="AM318" s="13" t="s">
        <v>8092</v>
      </c>
      <c r="AO318" s="13">
        <v>0</v>
      </c>
      <c r="AP318" s="13">
        <v>25</v>
      </c>
      <c r="AQ318" s="13">
        <v>0</v>
      </c>
      <c r="AU318" s="14"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
      <c r="A319" s="13">
        <v>318</v>
      </c>
      <c r="C319" s="13" t="s">
        <v>652</v>
      </c>
      <c r="D319" s="13" t="s">
        <v>4128</v>
      </c>
      <c r="E319" s="13" t="s">
        <v>178</v>
      </c>
      <c r="F319" s="13" t="s">
        <v>189</v>
      </c>
      <c r="G319" s="13" t="s">
        <v>4707</v>
      </c>
      <c r="H319" s="13" t="s">
        <v>5413</v>
      </c>
      <c r="I319" s="13" t="s">
        <v>5424</v>
      </c>
      <c r="J319" s="13">
        <v>61</v>
      </c>
      <c r="K319" s="13" t="s">
        <v>2027</v>
      </c>
      <c r="L319" s="13">
        <v>225</v>
      </c>
      <c r="M319" s="13">
        <v>35</v>
      </c>
      <c r="N319" s="13" t="s">
        <v>5635</v>
      </c>
      <c r="O319" s="13" t="s">
        <v>2039</v>
      </c>
      <c r="P319" s="13" t="s">
        <v>6522</v>
      </c>
      <c r="Q319" s="13" t="s">
        <v>6523</v>
      </c>
      <c r="R319" s="13" t="s">
        <v>3753</v>
      </c>
      <c r="S319" s="13">
        <v>5355</v>
      </c>
      <c r="T319" s="13">
        <v>0.8</v>
      </c>
      <c r="U319" s="13">
        <v>20.8</v>
      </c>
      <c r="V319" s="13" t="s">
        <v>2055</v>
      </c>
      <c r="W319" s="13" t="s">
        <v>8729</v>
      </c>
      <c r="X319" s="13" t="s">
        <v>9079</v>
      </c>
      <c r="Y319" s="13" t="s">
        <v>9577</v>
      </c>
      <c r="Z319" s="13" t="s">
        <v>9577</v>
      </c>
      <c r="AA319" s="13" t="s">
        <v>9577</v>
      </c>
      <c r="AB319" s="13" t="s">
        <v>9577</v>
      </c>
      <c r="AC319" s="13" t="s">
        <v>9577</v>
      </c>
      <c r="AD319" s="13" t="s">
        <v>9577</v>
      </c>
      <c r="AE319" s="13" t="s">
        <v>9577</v>
      </c>
      <c r="AF319" s="13" t="s">
        <v>9577</v>
      </c>
      <c r="AG319" s="13" t="s">
        <v>9577</v>
      </c>
      <c r="AH319" s="14" t="str">
        <f t="shared" si="8"/>
        <v>318,0,0,0,0,0,0,0,0,0</v>
      </c>
      <c r="AI319" s="13" t="s">
        <v>7101</v>
      </c>
      <c r="AJ319" s="13" t="s">
        <v>8163</v>
      </c>
      <c r="AM319" s="13" t="s">
        <v>3772</v>
      </c>
      <c r="AO319" s="13">
        <v>0</v>
      </c>
      <c r="AP319" s="13">
        <v>25</v>
      </c>
      <c r="AQ319" s="13">
        <v>10</v>
      </c>
      <c r="AR319" s="14" t="s">
        <v>8538</v>
      </c>
      <c r="AU319" s="14"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
      <c r="A320" s="13">
        <v>319</v>
      </c>
      <c r="C320" s="13" t="s">
        <v>653</v>
      </c>
      <c r="D320" s="13" t="s">
        <v>4129</v>
      </c>
      <c r="E320" s="13" t="s">
        <v>178</v>
      </c>
      <c r="F320" s="13" t="s">
        <v>189</v>
      </c>
      <c r="G320" s="13" t="s">
        <v>4708</v>
      </c>
      <c r="H320" s="13" t="s">
        <v>5413</v>
      </c>
      <c r="I320" s="13" t="s">
        <v>5424</v>
      </c>
      <c r="J320" s="13">
        <v>161</v>
      </c>
      <c r="K320" s="13" t="s">
        <v>2028</v>
      </c>
      <c r="L320" s="13">
        <v>60</v>
      </c>
      <c r="M320" s="13">
        <v>35</v>
      </c>
      <c r="N320" s="13" t="s">
        <v>5635</v>
      </c>
      <c r="O320" s="13" t="s">
        <v>2039</v>
      </c>
      <c r="P320" s="13" t="s">
        <v>5951</v>
      </c>
      <c r="R320" s="13" t="s">
        <v>3753</v>
      </c>
      <c r="S320" s="13">
        <v>5355</v>
      </c>
      <c r="T320" s="13">
        <v>1.8</v>
      </c>
      <c r="U320" s="13">
        <v>88.8</v>
      </c>
      <c r="V320" s="13" t="s">
        <v>2056</v>
      </c>
      <c r="W320" s="13" t="s">
        <v>8729</v>
      </c>
      <c r="X320" s="13" t="s">
        <v>9080</v>
      </c>
      <c r="Y320" s="13" t="s">
        <v>9577</v>
      </c>
      <c r="Z320" s="13" t="s">
        <v>9577</v>
      </c>
      <c r="AA320" s="13" t="s">
        <v>9577</v>
      </c>
      <c r="AB320" s="13" t="s">
        <v>9577</v>
      </c>
      <c r="AC320" s="13" t="s">
        <v>9577</v>
      </c>
      <c r="AD320" s="13" t="s">
        <v>9577</v>
      </c>
      <c r="AE320" s="13" t="s">
        <v>9577</v>
      </c>
      <c r="AF320" s="13" t="s">
        <v>9577</v>
      </c>
      <c r="AG320" s="13" t="s">
        <v>9577</v>
      </c>
      <c r="AH320" s="14" t="str">
        <f t="shared" si="8"/>
        <v>319,0,0,0,0,0,0,0,0,0</v>
      </c>
      <c r="AI320" s="13" t="s">
        <v>7102</v>
      </c>
      <c r="AJ320" s="13" t="s">
        <v>8164</v>
      </c>
      <c r="AM320" s="13" t="s">
        <v>3772</v>
      </c>
      <c r="AO320" s="13">
        <v>0</v>
      </c>
      <c r="AP320" s="13">
        <v>25</v>
      </c>
      <c r="AQ320" s="13">
        <v>8</v>
      </c>
      <c r="AU320" s="14"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
      <c r="A321" s="13">
        <v>320</v>
      </c>
      <c r="C321" s="13" t="s">
        <v>655</v>
      </c>
      <c r="D321" s="13" t="s">
        <v>4130</v>
      </c>
      <c r="E321" s="13" t="s">
        <v>178</v>
      </c>
      <c r="G321" s="13" t="s">
        <v>4709</v>
      </c>
      <c r="H321" s="13" t="s">
        <v>5413</v>
      </c>
      <c r="I321" s="13" t="s">
        <v>5435</v>
      </c>
      <c r="J321" s="13">
        <v>80</v>
      </c>
      <c r="K321" s="13" t="s">
        <v>2030</v>
      </c>
      <c r="L321" s="13">
        <v>125</v>
      </c>
      <c r="M321" s="13">
        <v>70</v>
      </c>
      <c r="N321" s="13" t="s">
        <v>5636</v>
      </c>
      <c r="O321" s="13" t="s">
        <v>3735</v>
      </c>
      <c r="P321" s="13" t="s">
        <v>6524</v>
      </c>
      <c r="Q321" s="13" t="s">
        <v>6525</v>
      </c>
      <c r="R321" s="13" t="s">
        <v>7103</v>
      </c>
      <c r="S321" s="13">
        <v>10455</v>
      </c>
      <c r="T321" s="13">
        <v>2</v>
      </c>
      <c r="U321" s="13">
        <v>130</v>
      </c>
      <c r="V321" s="13" t="s">
        <v>2056</v>
      </c>
      <c r="W321" s="13" t="s">
        <v>8729</v>
      </c>
      <c r="X321" s="13" t="s">
        <v>9081</v>
      </c>
      <c r="Y321" s="13" t="s">
        <v>9577</v>
      </c>
      <c r="Z321" s="13" t="s">
        <v>9577</v>
      </c>
      <c r="AA321" s="13" t="s">
        <v>9577</v>
      </c>
      <c r="AB321" s="13" t="s">
        <v>9577</v>
      </c>
      <c r="AC321" s="13" t="s">
        <v>9577</v>
      </c>
      <c r="AD321" s="13" t="s">
        <v>9577</v>
      </c>
      <c r="AE321" s="13" t="s">
        <v>9577</v>
      </c>
      <c r="AF321" s="13" t="s">
        <v>9577</v>
      </c>
      <c r="AG321" s="13" t="s">
        <v>9577</v>
      </c>
      <c r="AH321" s="14" t="str">
        <f t="shared" si="8"/>
        <v>320,0,0,0,0,0,0,0,0,0</v>
      </c>
      <c r="AI321" s="13" t="s">
        <v>7104</v>
      </c>
      <c r="AJ321" s="13" t="s">
        <v>7680</v>
      </c>
      <c r="AO321" s="13">
        <v>0</v>
      </c>
      <c r="AP321" s="13">
        <v>25</v>
      </c>
      <c r="AQ321" s="13">
        <v>0</v>
      </c>
      <c r="AR321" s="14" t="s">
        <v>8539</v>
      </c>
      <c r="AU321" s="14"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
      <c r="A322" s="13">
        <v>321</v>
      </c>
      <c r="C322" s="13" t="s">
        <v>656</v>
      </c>
      <c r="D322" s="13" t="s">
        <v>4131</v>
      </c>
      <c r="E322" s="13" t="s">
        <v>178</v>
      </c>
      <c r="G322" s="13" t="s">
        <v>4710</v>
      </c>
      <c r="H322" s="13" t="s">
        <v>5413</v>
      </c>
      <c r="I322" s="13" t="s">
        <v>5435</v>
      </c>
      <c r="J322" s="13">
        <v>175</v>
      </c>
      <c r="K322" s="13" t="s">
        <v>2031</v>
      </c>
      <c r="L322" s="13">
        <v>60</v>
      </c>
      <c r="M322" s="13">
        <v>70</v>
      </c>
      <c r="N322" s="13" t="s">
        <v>5636</v>
      </c>
      <c r="O322" s="13" t="s">
        <v>3735</v>
      </c>
      <c r="P322" s="13" t="s">
        <v>5952</v>
      </c>
      <c r="R322" s="13" t="s">
        <v>7103</v>
      </c>
      <c r="S322" s="13">
        <v>10455</v>
      </c>
      <c r="T322" s="13">
        <v>14.5</v>
      </c>
      <c r="U322" s="13">
        <v>398</v>
      </c>
      <c r="V322" s="13" t="s">
        <v>2056</v>
      </c>
      <c r="W322" s="13" t="s">
        <v>8729</v>
      </c>
      <c r="X322" s="13" t="s">
        <v>9082</v>
      </c>
      <c r="Y322" s="13" t="s">
        <v>9577</v>
      </c>
      <c r="Z322" s="13" t="s">
        <v>9577</v>
      </c>
      <c r="AA322" s="13" t="s">
        <v>9577</v>
      </c>
      <c r="AB322" s="13" t="s">
        <v>9577</v>
      </c>
      <c r="AC322" s="13" t="s">
        <v>9577</v>
      </c>
      <c r="AD322" s="13" t="s">
        <v>9577</v>
      </c>
      <c r="AE322" s="13" t="s">
        <v>9577</v>
      </c>
      <c r="AF322" s="13" t="s">
        <v>9577</v>
      </c>
      <c r="AG322" s="13" t="s">
        <v>9577</v>
      </c>
      <c r="AH322" s="14" t="str">
        <f t="shared" si="8"/>
        <v>321,0,0,0,0,0,0,0,0,0</v>
      </c>
      <c r="AI322" s="13" t="s">
        <v>7105</v>
      </c>
      <c r="AJ322" s="13" t="s">
        <v>7681</v>
      </c>
      <c r="AO322" s="13">
        <v>0</v>
      </c>
      <c r="AP322" s="13">
        <v>25</v>
      </c>
      <c r="AQ322" s="13">
        <v>0</v>
      </c>
      <c r="AU322" s="14"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
      <c r="A323" s="13">
        <v>322</v>
      </c>
      <c r="C323" s="13" t="s">
        <v>657</v>
      </c>
      <c r="D323" s="13" t="s">
        <v>4132</v>
      </c>
      <c r="E323" s="13" t="s">
        <v>177</v>
      </c>
      <c r="F323" s="13" t="s">
        <v>183</v>
      </c>
      <c r="G323" s="13" t="s">
        <v>4711</v>
      </c>
      <c r="H323" s="13" t="s">
        <v>5413</v>
      </c>
      <c r="I323" s="13" t="s">
        <v>5414</v>
      </c>
      <c r="J323" s="13">
        <v>61</v>
      </c>
      <c r="K323" s="13" t="s">
        <v>5407</v>
      </c>
      <c r="L323" s="13">
        <v>255</v>
      </c>
      <c r="M323" s="13">
        <v>70</v>
      </c>
      <c r="N323" s="13" t="s">
        <v>5637</v>
      </c>
      <c r="O323" s="13" t="s">
        <v>3700</v>
      </c>
      <c r="P323" s="13" t="s">
        <v>6526</v>
      </c>
      <c r="Q323" s="13" t="s">
        <v>6527</v>
      </c>
      <c r="R323" s="13" t="s">
        <v>2023</v>
      </c>
      <c r="S323" s="13">
        <v>5355</v>
      </c>
      <c r="T323" s="13">
        <v>0.7</v>
      </c>
      <c r="U323" s="13">
        <v>24</v>
      </c>
      <c r="V323" s="13" t="s">
        <v>8723</v>
      </c>
      <c r="W323" s="13" t="s">
        <v>8731</v>
      </c>
      <c r="X323" s="13" t="s">
        <v>9083</v>
      </c>
      <c r="Y323" s="13" t="s">
        <v>9577</v>
      </c>
      <c r="Z323" s="13" t="s">
        <v>9577</v>
      </c>
      <c r="AA323" s="13" t="s">
        <v>9577</v>
      </c>
      <c r="AB323" s="13" t="s">
        <v>9577</v>
      </c>
      <c r="AC323" s="13" t="s">
        <v>9577</v>
      </c>
      <c r="AD323" s="13" t="s">
        <v>9577</v>
      </c>
      <c r="AE323" s="13" t="s">
        <v>9577</v>
      </c>
      <c r="AF323" s="13" t="s">
        <v>9577</v>
      </c>
      <c r="AG323" s="13" t="s">
        <v>9577</v>
      </c>
      <c r="AH323" s="14" t="str">
        <f t="shared" ref="AH323:AH386" si="10">+X323&amp;","&amp;Y323&amp;","&amp;Z323&amp;","&amp;AA323&amp;","&amp;AB323&amp;","&amp;AC323&amp;","&amp;AD323&amp;","&amp;AE323&amp;","&amp;AF323&amp;","&amp;AG323</f>
        <v>322,0,0,0,0,0,0,0,0,0</v>
      </c>
      <c r="AI323" s="13" t="s">
        <v>7106</v>
      </c>
      <c r="AJ323" s="13" t="s">
        <v>8342</v>
      </c>
      <c r="AL323" s="13" t="s">
        <v>8027</v>
      </c>
      <c r="AM323" s="13" t="s">
        <v>8027</v>
      </c>
      <c r="AN323" s="13" t="s">
        <v>8027</v>
      </c>
      <c r="AO323" s="13">
        <v>0</v>
      </c>
      <c r="AP323" s="13">
        <v>25</v>
      </c>
      <c r="AQ323" s="13">
        <v>0</v>
      </c>
      <c r="AR323" s="14" t="s">
        <v>8540</v>
      </c>
      <c r="AU323" s="14"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
      <c r="A324" s="13">
        <v>323</v>
      </c>
      <c r="C324" s="13" t="s">
        <v>658</v>
      </c>
      <c r="D324" s="13" t="s">
        <v>4133</v>
      </c>
      <c r="E324" s="13" t="s">
        <v>177</v>
      </c>
      <c r="F324" s="13" t="s">
        <v>183</v>
      </c>
      <c r="G324" s="13" t="s">
        <v>4712</v>
      </c>
      <c r="H324" s="13" t="s">
        <v>5413</v>
      </c>
      <c r="I324" s="13" t="s">
        <v>5414</v>
      </c>
      <c r="J324" s="13">
        <v>161</v>
      </c>
      <c r="K324" s="13" t="s">
        <v>5431</v>
      </c>
      <c r="L324" s="13">
        <v>150</v>
      </c>
      <c r="M324" s="13">
        <v>70</v>
      </c>
      <c r="N324" s="13" t="s">
        <v>5638</v>
      </c>
      <c r="O324" s="13" t="s">
        <v>3692</v>
      </c>
      <c r="P324" s="13" t="s">
        <v>5953</v>
      </c>
      <c r="R324" s="13" t="s">
        <v>2023</v>
      </c>
      <c r="S324" s="13">
        <v>5355</v>
      </c>
      <c r="T324" s="13">
        <v>1.9</v>
      </c>
      <c r="U324" s="13">
        <v>220</v>
      </c>
      <c r="V324" s="13" t="s">
        <v>2055</v>
      </c>
      <c r="W324" s="13" t="s">
        <v>8731</v>
      </c>
      <c r="X324" s="13" t="s">
        <v>9084</v>
      </c>
      <c r="Y324" s="13" t="s">
        <v>9577</v>
      </c>
      <c r="Z324" s="13" t="s">
        <v>9577</v>
      </c>
      <c r="AA324" s="13" t="s">
        <v>9577</v>
      </c>
      <c r="AB324" s="13" t="s">
        <v>9577</v>
      </c>
      <c r="AC324" s="13" t="s">
        <v>9577</v>
      </c>
      <c r="AD324" s="13" t="s">
        <v>9577</v>
      </c>
      <c r="AE324" s="13" t="s">
        <v>9577</v>
      </c>
      <c r="AF324" s="13" t="s">
        <v>9577</v>
      </c>
      <c r="AG324" s="13" t="s">
        <v>9577</v>
      </c>
      <c r="AH324" s="14" t="str">
        <f t="shared" si="10"/>
        <v>323,0,0,0,0,0,0,0,0,0</v>
      </c>
      <c r="AI324" s="13" t="s">
        <v>1613</v>
      </c>
      <c r="AJ324" s="13" t="s">
        <v>8343</v>
      </c>
      <c r="AL324" s="13" t="s">
        <v>8027</v>
      </c>
      <c r="AM324" s="13" t="s">
        <v>8027</v>
      </c>
      <c r="AN324" s="13" t="s">
        <v>8027</v>
      </c>
      <c r="AO324" s="13">
        <v>0</v>
      </c>
      <c r="AP324" s="13">
        <v>25</v>
      </c>
      <c r="AQ324" s="13">
        <v>0</v>
      </c>
      <c r="AU324" s="14"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
      <c r="A325" s="13">
        <v>324</v>
      </c>
      <c r="C325" s="13" t="s">
        <v>660</v>
      </c>
      <c r="D325" s="13" t="s">
        <v>4134</v>
      </c>
      <c r="E325" s="13" t="s">
        <v>177</v>
      </c>
      <c r="G325" s="13" t="s">
        <v>4713</v>
      </c>
      <c r="H325" s="13" t="s">
        <v>5413</v>
      </c>
      <c r="I325" s="13" t="s">
        <v>5414</v>
      </c>
      <c r="J325" s="13">
        <v>165</v>
      </c>
      <c r="K325" s="13" t="s">
        <v>2043</v>
      </c>
      <c r="L325" s="13">
        <v>90</v>
      </c>
      <c r="M325" s="13">
        <v>70</v>
      </c>
      <c r="N325" s="13" t="s">
        <v>5639</v>
      </c>
      <c r="O325" s="13" t="s">
        <v>3707</v>
      </c>
      <c r="P325" s="13" t="s">
        <v>6528</v>
      </c>
      <c r="Q325" s="13" t="s">
        <v>6529</v>
      </c>
      <c r="R325" s="13" t="s">
        <v>2023</v>
      </c>
      <c r="S325" s="13">
        <v>5355</v>
      </c>
      <c r="T325" s="13">
        <v>0.5</v>
      </c>
      <c r="U325" s="13">
        <v>80.400000000000006</v>
      </c>
      <c r="V325" s="13" t="s">
        <v>2057</v>
      </c>
      <c r="W325" s="13" t="s">
        <v>8731</v>
      </c>
      <c r="X325" s="13" t="s">
        <v>9085</v>
      </c>
      <c r="Y325" s="13" t="s">
        <v>9577</v>
      </c>
      <c r="Z325" s="13" t="s">
        <v>9577</v>
      </c>
      <c r="AA325" s="13" t="s">
        <v>9577</v>
      </c>
      <c r="AB325" s="13" t="s">
        <v>9577</v>
      </c>
      <c r="AC325" s="13" t="s">
        <v>9577</v>
      </c>
      <c r="AD325" s="13" t="s">
        <v>9577</v>
      </c>
      <c r="AE325" s="13" t="s">
        <v>9577</v>
      </c>
      <c r="AF325" s="13" t="s">
        <v>9577</v>
      </c>
      <c r="AG325" s="13" t="s">
        <v>9577</v>
      </c>
      <c r="AH325" s="14" t="str">
        <f t="shared" si="10"/>
        <v>324,0,0,0,0,0,0,0,0,0</v>
      </c>
      <c r="AI325" s="13" t="s">
        <v>7107</v>
      </c>
      <c r="AJ325" s="13" t="s">
        <v>7682</v>
      </c>
      <c r="AO325" s="13">
        <v>0</v>
      </c>
      <c r="AP325" s="13">
        <v>25</v>
      </c>
      <c r="AQ325" s="13">
        <v>0</v>
      </c>
      <c r="AU325" s="14"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
      <c r="A326" s="13">
        <v>325</v>
      </c>
      <c r="C326" s="13" t="s">
        <v>661</v>
      </c>
      <c r="D326" s="13" t="s">
        <v>4135</v>
      </c>
      <c r="E326" s="13" t="s">
        <v>185</v>
      </c>
      <c r="G326" s="13" t="s">
        <v>4714</v>
      </c>
      <c r="H326" s="13" t="s">
        <v>5413</v>
      </c>
      <c r="I326" s="13" t="s">
        <v>5419</v>
      </c>
      <c r="J326" s="13">
        <v>66</v>
      </c>
      <c r="K326" s="13" t="s">
        <v>1313</v>
      </c>
      <c r="L326" s="13">
        <v>255</v>
      </c>
      <c r="M326" s="13">
        <v>70</v>
      </c>
      <c r="N326" s="13" t="s">
        <v>5640</v>
      </c>
      <c r="O326" s="13" t="s">
        <v>3749</v>
      </c>
      <c r="P326" s="13" t="s">
        <v>6530</v>
      </c>
      <c r="Q326" s="13" t="s">
        <v>6531</v>
      </c>
      <c r="R326" s="13" t="s">
        <v>2023</v>
      </c>
      <c r="S326" s="13">
        <v>5355</v>
      </c>
      <c r="T326" s="13">
        <v>0.7</v>
      </c>
      <c r="U326" s="13">
        <v>30.6</v>
      </c>
      <c r="V326" s="13" t="s">
        <v>8727</v>
      </c>
      <c r="W326" s="13" t="s">
        <v>8731</v>
      </c>
      <c r="X326" s="13" t="s">
        <v>9086</v>
      </c>
      <c r="Y326" s="13" t="s">
        <v>9577</v>
      </c>
      <c r="Z326" s="13" t="s">
        <v>9577</v>
      </c>
      <c r="AA326" s="13" t="s">
        <v>9577</v>
      </c>
      <c r="AB326" s="13" t="s">
        <v>9577</v>
      </c>
      <c r="AC326" s="13" t="s">
        <v>9577</v>
      </c>
      <c r="AD326" s="13" t="s">
        <v>9577</v>
      </c>
      <c r="AE326" s="13" t="s">
        <v>9577</v>
      </c>
      <c r="AF326" s="13" t="s">
        <v>9577</v>
      </c>
      <c r="AG326" s="13" t="s">
        <v>9577</v>
      </c>
      <c r="AH326" s="14" t="str">
        <f t="shared" si="10"/>
        <v>325,0,0,0,0,0,0,0,0,0</v>
      </c>
      <c r="AI326" s="13" t="s">
        <v>1669</v>
      </c>
      <c r="AJ326" s="13" t="s">
        <v>8165</v>
      </c>
      <c r="AM326" s="13" t="s">
        <v>8166</v>
      </c>
      <c r="AO326" s="13">
        <v>0</v>
      </c>
      <c r="AP326" s="13">
        <v>25</v>
      </c>
      <c r="AQ326" s="13">
        <v>12</v>
      </c>
      <c r="AR326" s="14" t="s">
        <v>8541</v>
      </c>
      <c r="AU326" s="14"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
      <c r="A327" s="13">
        <v>326</v>
      </c>
      <c r="C327" s="13" t="s">
        <v>662</v>
      </c>
      <c r="D327" s="13" t="s">
        <v>4136</v>
      </c>
      <c r="E327" s="13" t="s">
        <v>185</v>
      </c>
      <c r="G327" s="13" t="s">
        <v>4715</v>
      </c>
      <c r="H327" s="13" t="s">
        <v>5413</v>
      </c>
      <c r="I327" s="13" t="s">
        <v>5419</v>
      </c>
      <c r="J327" s="13">
        <v>165</v>
      </c>
      <c r="K327" s="13" t="s">
        <v>1314</v>
      </c>
      <c r="L327" s="13">
        <v>60</v>
      </c>
      <c r="M327" s="13">
        <v>70</v>
      </c>
      <c r="N327" s="13" t="s">
        <v>5640</v>
      </c>
      <c r="O327" s="13" t="s">
        <v>3749</v>
      </c>
      <c r="P327" s="13" t="s">
        <v>5954</v>
      </c>
      <c r="R327" s="13" t="s">
        <v>2023</v>
      </c>
      <c r="S327" s="13">
        <v>5355</v>
      </c>
      <c r="T327" s="13">
        <v>0.9</v>
      </c>
      <c r="U327" s="13">
        <v>71.5</v>
      </c>
      <c r="V327" s="13" t="s">
        <v>8726</v>
      </c>
      <c r="W327" s="13" t="s">
        <v>8731</v>
      </c>
      <c r="X327" s="13" t="s">
        <v>9087</v>
      </c>
      <c r="Y327" s="13" t="s">
        <v>9577</v>
      </c>
      <c r="Z327" s="13" t="s">
        <v>9577</v>
      </c>
      <c r="AA327" s="13" t="s">
        <v>9577</v>
      </c>
      <c r="AB327" s="13" t="s">
        <v>9577</v>
      </c>
      <c r="AC327" s="13" t="s">
        <v>9577</v>
      </c>
      <c r="AD327" s="13" t="s">
        <v>9577</v>
      </c>
      <c r="AE327" s="13" t="s">
        <v>9577</v>
      </c>
      <c r="AF327" s="13" t="s">
        <v>9577</v>
      </c>
      <c r="AG327" s="13" t="s">
        <v>9577</v>
      </c>
      <c r="AH327" s="14" t="str">
        <f t="shared" si="10"/>
        <v>326,0,0,0,0,0,0,0,0,0</v>
      </c>
      <c r="AI327" s="13" t="s">
        <v>7108</v>
      </c>
      <c r="AJ327" s="13" t="s">
        <v>8167</v>
      </c>
      <c r="AM327" s="13" t="s">
        <v>8166</v>
      </c>
      <c r="AO327" s="13">
        <v>0</v>
      </c>
      <c r="AP327" s="13">
        <v>25</v>
      </c>
      <c r="AQ327" s="13">
        <v>0</v>
      </c>
      <c r="AU327" s="14"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
      <c r="A328" s="13">
        <v>327</v>
      </c>
      <c r="C328" s="13" t="s">
        <v>663</v>
      </c>
      <c r="D328" s="13" t="s">
        <v>4137</v>
      </c>
      <c r="E328" s="13" t="s">
        <v>176</v>
      </c>
      <c r="G328" s="13" t="s">
        <v>4716</v>
      </c>
      <c r="H328" s="13" t="s">
        <v>5413</v>
      </c>
      <c r="I328" s="13" t="s">
        <v>5419</v>
      </c>
      <c r="J328" s="13">
        <v>126</v>
      </c>
      <c r="K328" s="13" t="s">
        <v>5407</v>
      </c>
      <c r="L328" s="13">
        <v>255</v>
      </c>
      <c r="M328" s="13">
        <v>70</v>
      </c>
      <c r="N328" s="13" t="s">
        <v>5641</v>
      </c>
      <c r="O328" s="13" t="s">
        <v>5595</v>
      </c>
      <c r="P328" s="13" t="s">
        <v>6532</v>
      </c>
      <c r="Q328" s="13" t="s">
        <v>6533</v>
      </c>
      <c r="R328" s="13" t="s">
        <v>7109</v>
      </c>
      <c r="S328" s="13">
        <v>4080</v>
      </c>
      <c r="T328" s="13">
        <v>1.1000000000000001</v>
      </c>
      <c r="U328" s="13">
        <v>5</v>
      </c>
      <c r="V328" s="13" t="s">
        <v>2057</v>
      </c>
      <c r="W328" s="13" t="s">
        <v>8731</v>
      </c>
      <c r="X328" s="13" t="s">
        <v>9088</v>
      </c>
      <c r="Y328" s="13" t="s">
        <v>9577</v>
      </c>
      <c r="Z328" s="13" t="s">
        <v>9577</v>
      </c>
      <c r="AA328" s="13" t="s">
        <v>9577</v>
      </c>
      <c r="AB328" s="13" t="s">
        <v>9577</v>
      </c>
      <c r="AC328" s="13" t="s">
        <v>9577</v>
      </c>
      <c r="AD328" s="13" t="s">
        <v>9577</v>
      </c>
      <c r="AE328" s="13" t="s">
        <v>9577</v>
      </c>
      <c r="AF328" s="13" t="s">
        <v>9577</v>
      </c>
      <c r="AG328" s="13" t="s">
        <v>9577</v>
      </c>
      <c r="AH328" s="14" t="str">
        <f t="shared" si="10"/>
        <v>327,0,0,0,0,0,0,0,0,0</v>
      </c>
      <c r="AI328" s="13" t="s">
        <v>7110</v>
      </c>
      <c r="AJ328" s="13" t="s">
        <v>8168</v>
      </c>
      <c r="AM328" s="13" t="s">
        <v>8148</v>
      </c>
      <c r="AO328" s="13">
        <v>0</v>
      </c>
      <c r="AP328" s="13">
        <v>25</v>
      </c>
      <c r="AQ328" s="13">
        <v>0</v>
      </c>
      <c r="AR328" s="14" t="str">
        <f>+D979&amp;",Event,DARKGEM"</f>
        <v>SPUNCHDRUNK,Event,DARKGEM</v>
      </c>
      <c r="AU328" s="14"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
      <c r="A329" s="13">
        <v>328</v>
      </c>
      <c r="C329" s="13" t="s">
        <v>664</v>
      </c>
      <c r="D329" s="13" t="s">
        <v>4138</v>
      </c>
      <c r="E329" s="13" t="s">
        <v>183</v>
      </c>
      <c r="G329" s="13" t="s">
        <v>4717</v>
      </c>
      <c r="H329" s="13" t="s">
        <v>5413</v>
      </c>
      <c r="I329" s="13" t="s">
        <v>1311</v>
      </c>
      <c r="J329" s="13">
        <v>58</v>
      </c>
      <c r="K329" s="13" t="s">
        <v>2027</v>
      </c>
      <c r="L329" s="13">
        <v>255</v>
      </c>
      <c r="M329" s="13">
        <v>70</v>
      </c>
      <c r="N329" s="13" t="s">
        <v>5642</v>
      </c>
      <c r="O329" s="13" t="s">
        <v>3788</v>
      </c>
      <c r="P329" s="13" t="s">
        <v>6534</v>
      </c>
      <c r="Q329" s="13" t="s">
        <v>6535</v>
      </c>
      <c r="R329" s="13" t="s">
        <v>1371</v>
      </c>
      <c r="S329" s="13">
        <v>5355</v>
      </c>
      <c r="T329" s="13">
        <v>0.7</v>
      </c>
      <c r="U329" s="13">
        <v>15</v>
      </c>
      <c r="V329" s="13" t="s">
        <v>2057</v>
      </c>
      <c r="W329" s="13" t="s">
        <v>8732</v>
      </c>
      <c r="X329" s="13" t="s">
        <v>9089</v>
      </c>
      <c r="Y329" s="13" t="s">
        <v>9577</v>
      </c>
      <c r="Z329" s="13" t="s">
        <v>9577</v>
      </c>
      <c r="AA329" s="13" t="s">
        <v>9577</v>
      </c>
      <c r="AB329" s="13" t="s">
        <v>9577</v>
      </c>
      <c r="AC329" s="13" t="s">
        <v>9577</v>
      </c>
      <c r="AD329" s="13" t="s">
        <v>9577</v>
      </c>
      <c r="AE329" s="13" t="s">
        <v>9577</v>
      </c>
      <c r="AF329" s="13" t="s">
        <v>9577</v>
      </c>
      <c r="AG329" s="13" t="s">
        <v>9577</v>
      </c>
      <c r="AH329" s="14" t="str">
        <f t="shared" si="10"/>
        <v>328,0,0,0,0,0,0,0,0,0</v>
      </c>
      <c r="AI329" s="13" t="s">
        <v>7111</v>
      </c>
      <c r="AJ329" s="13" t="s">
        <v>8169</v>
      </c>
      <c r="AM329" s="13" t="s">
        <v>8059</v>
      </c>
      <c r="AO329" s="13">
        <v>0</v>
      </c>
      <c r="AP329" s="13">
        <v>25</v>
      </c>
      <c r="AQ329" s="13">
        <v>0</v>
      </c>
      <c r="AR329" s="14" t="s">
        <v>8542</v>
      </c>
      <c r="AU329" s="14"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
      <c r="A330" s="13">
        <v>329</v>
      </c>
      <c r="C330" s="13" t="s">
        <v>665</v>
      </c>
      <c r="D330" s="13" t="s">
        <v>4139</v>
      </c>
      <c r="E330" s="13" t="s">
        <v>183</v>
      </c>
      <c r="F330" s="13" t="s">
        <v>188</v>
      </c>
      <c r="G330" s="13" t="s">
        <v>4718</v>
      </c>
      <c r="H330" s="13" t="s">
        <v>5413</v>
      </c>
      <c r="I330" s="13" t="s">
        <v>1311</v>
      </c>
      <c r="J330" s="13">
        <v>119</v>
      </c>
      <c r="K330" s="13" t="s">
        <v>5428</v>
      </c>
      <c r="L330" s="13">
        <v>120</v>
      </c>
      <c r="M330" s="13">
        <v>70</v>
      </c>
      <c r="N330" s="13" t="s">
        <v>2040</v>
      </c>
      <c r="P330" s="13" t="s">
        <v>5955</v>
      </c>
      <c r="R330" s="13" t="s">
        <v>1371</v>
      </c>
      <c r="S330" s="13">
        <v>5355</v>
      </c>
      <c r="T330" s="13">
        <v>1.1000000000000001</v>
      </c>
      <c r="U330" s="13">
        <v>15.3</v>
      </c>
      <c r="V330" s="13" t="s">
        <v>2054</v>
      </c>
      <c r="W330" s="13" t="s">
        <v>8732</v>
      </c>
      <c r="X330" s="13" t="s">
        <v>9090</v>
      </c>
      <c r="Y330" s="13" t="s">
        <v>9577</v>
      </c>
      <c r="Z330" s="13" t="s">
        <v>9577</v>
      </c>
      <c r="AA330" s="13" t="s">
        <v>9577</v>
      </c>
      <c r="AB330" s="13" t="s">
        <v>9577</v>
      </c>
      <c r="AC330" s="13" t="s">
        <v>9577</v>
      </c>
      <c r="AD330" s="13" t="s">
        <v>9577</v>
      </c>
      <c r="AE330" s="13" t="s">
        <v>9577</v>
      </c>
      <c r="AF330" s="13" t="s">
        <v>9577</v>
      </c>
      <c r="AG330" s="13" t="s">
        <v>9577</v>
      </c>
      <c r="AH330" s="14" t="str">
        <f t="shared" si="10"/>
        <v>329,0,0,0,0,0,0,0,0,0</v>
      </c>
      <c r="AI330" s="13" t="s">
        <v>7112</v>
      </c>
      <c r="AJ330" s="13" t="s">
        <v>7683</v>
      </c>
      <c r="AO330" s="13">
        <v>0</v>
      </c>
      <c r="AP330" s="13">
        <v>25</v>
      </c>
      <c r="AQ330" s="13">
        <v>0</v>
      </c>
      <c r="AR330" s="14" t="s">
        <v>8543</v>
      </c>
      <c r="AU330" s="14"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
      <c r="A331" s="13">
        <v>330</v>
      </c>
      <c r="C331" s="13" t="s">
        <v>666</v>
      </c>
      <c r="D331" s="13" t="s">
        <v>4140</v>
      </c>
      <c r="E331" s="13" t="s">
        <v>183</v>
      </c>
      <c r="F331" s="13" t="s">
        <v>188</v>
      </c>
      <c r="G331" s="13" t="s">
        <v>4719</v>
      </c>
      <c r="H331" s="13" t="s">
        <v>5413</v>
      </c>
      <c r="I331" s="13" t="s">
        <v>1311</v>
      </c>
      <c r="J331" s="13">
        <v>234</v>
      </c>
      <c r="K331" s="13" t="s">
        <v>5438</v>
      </c>
      <c r="L331" s="13">
        <v>45</v>
      </c>
      <c r="M331" s="13">
        <v>70</v>
      </c>
      <c r="N331" s="13" t="s">
        <v>2040</v>
      </c>
      <c r="P331" s="13" t="s">
        <v>5956</v>
      </c>
      <c r="R331" s="13" t="s">
        <v>1371</v>
      </c>
      <c r="S331" s="13">
        <v>5355</v>
      </c>
      <c r="T331" s="13">
        <v>2</v>
      </c>
      <c r="U331" s="13">
        <v>82</v>
      </c>
      <c r="V331" s="13" t="s">
        <v>2054</v>
      </c>
      <c r="W331" s="13" t="s">
        <v>8732</v>
      </c>
      <c r="X331" s="13" t="s">
        <v>9091</v>
      </c>
      <c r="Y331" s="13" t="s">
        <v>9577</v>
      </c>
      <c r="Z331" s="13" t="s">
        <v>9577</v>
      </c>
      <c r="AA331" s="13" t="s">
        <v>9577</v>
      </c>
      <c r="AB331" s="13" t="s">
        <v>9577</v>
      </c>
      <c r="AC331" s="13" t="s">
        <v>9577</v>
      </c>
      <c r="AD331" s="13" t="s">
        <v>9577</v>
      </c>
      <c r="AE331" s="13" t="s">
        <v>9577</v>
      </c>
      <c r="AF331" s="13" t="s">
        <v>9577</v>
      </c>
      <c r="AG331" s="13" t="s">
        <v>9577</v>
      </c>
      <c r="AH331" s="14" t="str">
        <f t="shared" si="10"/>
        <v>330,0,0,0,0,0,0,0,0,0</v>
      </c>
      <c r="AI331" s="13" t="s">
        <v>7003</v>
      </c>
      <c r="AJ331" s="13" t="s">
        <v>7684</v>
      </c>
      <c r="AO331" s="13">
        <v>0</v>
      </c>
      <c r="AP331" s="13">
        <v>25</v>
      </c>
      <c r="AQ331" s="13">
        <v>0</v>
      </c>
      <c r="AU331" s="14"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
      <c r="A332" s="13">
        <v>331</v>
      </c>
      <c r="C332" s="13" t="s">
        <v>667</v>
      </c>
      <c r="D332" s="13" t="s">
        <v>4141</v>
      </c>
      <c r="E332" s="13" t="s">
        <v>180</v>
      </c>
      <c r="G332" s="13" t="s">
        <v>4720</v>
      </c>
      <c r="H332" s="13" t="s">
        <v>5413</v>
      </c>
      <c r="I332" s="13" t="s">
        <v>1311</v>
      </c>
      <c r="J332" s="13">
        <v>67</v>
      </c>
      <c r="K332" s="13" t="s">
        <v>5407</v>
      </c>
      <c r="L332" s="13">
        <v>190</v>
      </c>
      <c r="M332" s="13">
        <v>35</v>
      </c>
      <c r="N332" s="13" t="s">
        <v>3745</v>
      </c>
      <c r="O332" s="13" t="s">
        <v>3742</v>
      </c>
      <c r="P332" s="13" t="s">
        <v>6536</v>
      </c>
      <c r="Q332" s="13" t="s">
        <v>6537</v>
      </c>
      <c r="R332" s="13" t="s">
        <v>2059</v>
      </c>
      <c r="S332" s="13">
        <v>5355</v>
      </c>
      <c r="T332" s="13">
        <v>0.4</v>
      </c>
      <c r="U332" s="13">
        <v>51.3</v>
      </c>
      <c r="V332" s="13" t="s">
        <v>2054</v>
      </c>
      <c r="W332" s="13" t="s">
        <v>8732</v>
      </c>
      <c r="X332" s="13" t="s">
        <v>9092</v>
      </c>
      <c r="Y332" s="13" t="s">
        <v>9577</v>
      </c>
      <c r="Z332" s="13" t="s">
        <v>9577</v>
      </c>
      <c r="AA332" s="13" t="s">
        <v>9577</v>
      </c>
      <c r="AB332" s="13" t="s">
        <v>9577</v>
      </c>
      <c r="AC332" s="13" t="s">
        <v>9577</v>
      </c>
      <c r="AD332" s="13" t="s">
        <v>9577</v>
      </c>
      <c r="AE332" s="13" t="s">
        <v>9577</v>
      </c>
      <c r="AF332" s="13" t="s">
        <v>9577</v>
      </c>
      <c r="AG332" s="13" t="s">
        <v>9577</v>
      </c>
      <c r="AH332" s="14" t="str">
        <f t="shared" si="10"/>
        <v>331,0,0,0,0,0,0,0,0,0</v>
      </c>
      <c r="AI332" s="13" t="s">
        <v>7113</v>
      </c>
      <c r="AJ332" s="13" t="s">
        <v>8170</v>
      </c>
      <c r="AM332" s="13" t="s">
        <v>8171</v>
      </c>
      <c r="AO332" s="13">
        <v>0</v>
      </c>
      <c r="AP332" s="13">
        <v>25</v>
      </c>
      <c r="AQ332" s="13">
        <v>0</v>
      </c>
      <c r="AR332" s="14" t="s">
        <v>8544</v>
      </c>
      <c r="AU332" s="14"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
      <c r="A333" s="13">
        <v>332</v>
      </c>
      <c r="C333" s="13" t="s">
        <v>668</v>
      </c>
      <c r="D333" s="13" t="s">
        <v>4142</v>
      </c>
      <c r="E333" s="13" t="s">
        <v>180</v>
      </c>
      <c r="F333" s="13" t="s">
        <v>189</v>
      </c>
      <c r="G333" s="13" t="s">
        <v>4721</v>
      </c>
      <c r="H333" s="13" t="s">
        <v>5413</v>
      </c>
      <c r="I333" s="13" t="s">
        <v>1311</v>
      </c>
      <c r="J333" s="13">
        <v>166</v>
      </c>
      <c r="K333" s="13" t="s">
        <v>5431</v>
      </c>
      <c r="L333" s="13">
        <v>60</v>
      </c>
      <c r="M333" s="13">
        <v>35</v>
      </c>
      <c r="N333" s="13" t="s">
        <v>3745</v>
      </c>
      <c r="O333" s="13" t="s">
        <v>3742</v>
      </c>
      <c r="P333" s="13" t="s">
        <v>5957</v>
      </c>
      <c r="R333" s="13" t="s">
        <v>2059</v>
      </c>
      <c r="S333" s="13">
        <v>5355</v>
      </c>
      <c r="T333" s="13">
        <v>1.3</v>
      </c>
      <c r="U333" s="13">
        <v>77.400000000000006</v>
      </c>
      <c r="V333" s="13" t="s">
        <v>2054</v>
      </c>
      <c r="W333" s="13" t="s">
        <v>8732</v>
      </c>
      <c r="X333" s="13" t="s">
        <v>9093</v>
      </c>
      <c r="Y333" s="13" t="s">
        <v>9577</v>
      </c>
      <c r="Z333" s="13" t="s">
        <v>9577</v>
      </c>
      <c r="AA333" s="13" t="s">
        <v>9577</v>
      </c>
      <c r="AB333" s="13" t="s">
        <v>9577</v>
      </c>
      <c r="AC333" s="13" t="s">
        <v>9577</v>
      </c>
      <c r="AD333" s="13" t="s">
        <v>9577</v>
      </c>
      <c r="AE333" s="13" t="s">
        <v>9577</v>
      </c>
      <c r="AF333" s="13" t="s">
        <v>9577</v>
      </c>
      <c r="AG333" s="13" t="s">
        <v>9577</v>
      </c>
      <c r="AH333" s="14" t="str">
        <f t="shared" si="10"/>
        <v>332,0,0,0,0,0,0,0,0,0</v>
      </c>
      <c r="AI333" s="13" t="s">
        <v>7114</v>
      </c>
      <c r="AJ333" s="13" t="s">
        <v>8172</v>
      </c>
      <c r="AM333" s="13" t="s">
        <v>8171</v>
      </c>
      <c r="AO333" s="13">
        <v>0</v>
      </c>
      <c r="AP333" s="13">
        <v>25</v>
      </c>
      <c r="AQ333" s="13">
        <v>0</v>
      </c>
      <c r="AU333" s="14"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
      <c r="A334" s="13">
        <v>333</v>
      </c>
      <c r="C334" s="13" t="s">
        <v>669</v>
      </c>
      <c r="D334" s="13" t="s">
        <v>4143</v>
      </c>
      <c r="E334" s="13" t="s">
        <v>176</v>
      </c>
      <c r="F334" s="13" t="s">
        <v>184</v>
      </c>
      <c r="G334" s="13" t="s">
        <v>4722</v>
      </c>
      <c r="H334" s="13" t="s">
        <v>5413</v>
      </c>
      <c r="I334" s="13" t="s">
        <v>5436</v>
      </c>
      <c r="J334" s="13">
        <v>62</v>
      </c>
      <c r="K334" s="13" t="s">
        <v>1313</v>
      </c>
      <c r="L334" s="13">
        <v>255</v>
      </c>
      <c r="M334" s="13">
        <v>70</v>
      </c>
      <c r="N334" s="13" t="s">
        <v>3720</v>
      </c>
      <c r="O334" s="13" t="s">
        <v>3691</v>
      </c>
      <c r="P334" s="13" t="s">
        <v>6538</v>
      </c>
      <c r="Q334" s="13" t="s">
        <v>6539</v>
      </c>
      <c r="R334" s="13" t="s">
        <v>7115</v>
      </c>
      <c r="S334" s="13">
        <v>5355</v>
      </c>
      <c r="T334" s="13">
        <v>0.4</v>
      </c>
      <c r="U334" s="13">
        <v>1.2</v>
      </c>
      <c r="V334" s="13" t="s">
        <v>2056</v>
      </c>
      <c r="W334" s="13" t="s">
        <v>7054</v>
      </c>
      <c r="X334" s="13" t="s">
        <v>9094</v>
      </c>
      <c r="Y334" s="13" t="s">
        <v>9577</v>
      </c>
      <c r="Z334" s="13" t="s">
        <v>9577</v>
      </c>
      <c r="AA334" s="13" t="s">
        <v>9577</v>
      </c>
      <c r="AB334" s="13" t="s">
        <v>9577</v>
      </c>
      <c r="AC334" s="13" t="s">
        <v>9577</v>
      </c>
      <c r="AD334" s="13" t="s">
        <v>9577</v>
      </c>
      <c r="AE334" s="13" t="s">
        <v>9577</v>
      </c>
      <c r="AF334" s="13" t="s">
        <v>9577</v>
      </c>
      <c r="AG334" s="13" t="s">
        <v>9577</v>
      </c>
      <c r="AH334" s="14" t="str">
        <f t="shared" si="10"/>
        <v>333,0,0,0,0,0,0,0,0,0</v>
      </c>
      <c r="AI334" s="13" t="s">
        <v>7116</v>
      </c>
      <c r="AJ334" s="13" t="s">
        <v>7685</v>
      </c>
      <c r="AO334" s="13">
        <v>0</v>
      </c>
      <c r="AP334" s="13">
        <v>25</v>
      </c>
      <c r="AQ334" s="13">
        <v>17</v>
      </c>
      <c r="AR334" s="14" t="s">
        <v>8545</v>
      </c>
      <c r="AU334" s="14"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
      <c r="A335" s="13">
        <v>334</v>
      </c>
      <c r="C335" s="13" t="s">
        <v>670</v>
      </c>
      <c r="D335" s="13" t="s">
        <v>4144</v>
      </c>
      <c r="E335" s="13" t="s">
        <v>188</v>
      </c>
      <c r="F335" s="13" t="s">
        <v>184</v>
      </c>
      <c r="G335" s="13" t="s">
        <v>4723</v>
      </c>
      <c r="H335" s="13" t="s">
        <v>5413</v>
      </c>
      <c r="I335" s="13" t="s">
        <v>5436</v>
      </c>
      <c r="J335" s="13">
        <v>172</v>
      </c>
      <c r="K335" s="13" t="s">
        <v>1314</v>
      </c>
      <c r="L335" s="13">
        <v>45</v>
      </c>
      <c r="M335" s="13">
        <v>70</v>
      </c>
      <c r="N335" s="13" t="s">
        <v>3720</v>
      </c>
      <c r="O335" s="13" t="s">
        <v>3691</v>
      </c>
      <c r="P335" s="13" t="s">
        <v>5958</v>
      </c>
      <c r="R335" s="13" t="s">
        <v>7115</v>
      </c>
      <c r="S335" s="13">
        <v>5355</v>
      </c>
      <c r="T335" s="13">
        <v>1.1000000000000001</v>
      </c>
      <c r="U335" s="13">
        <v>20.6</v>
      </c>
      <c r="V335" s="13" t="s">
        <v>2056</v>
      </c>
      <c r="W335" s="13" t="s">
        <v>7054</v>
      </c>
      <c r="X335" s="13" t="s">
        <v>9095</v>
      </c>
      <c r="Y335" s="13" t="s">
        <v>9577</v>
      </c>
      <c r="Z335" s="13" t="s">
        <v>9577</v>
      </c>
      <c r="AA335" s="13" t="s">
        <v>9577</v>
      </c>
      <c r="AB335" s="13" t="s">
        <v>9577</v>
      </c>
      <c r="AC335" s="13" t="s">
        <v>9577</v>
      </c>
      <c r="AD335" s="13" t="s">
        <v>9577</v>
      </c>
      <c r="AE335" s="13" t="s">
        <v>9577</v>
      </c>
      <c r="AF335" s="13" t="s">
        <v>9577</v>
      </c>
      <c r="AG335" s="13" t="s">
        <v>9577</v>
      </c>
      <c r="AH335" s="14" t="str">
        <f t="shared" si="10"/>
        <v>334,0,0,0,0,0,0,0,0,0</v>
      </c>
      <c r="AI335" s="13" t="s">
        <v>7117</v>
      </c>
      <c r="AJ335" s="13" t="s">
        <v>7686</v>
      </c>
      <c r="AO335" s="13">
        <v>0</v>
      </c>
      <c r="AP335" s="13">
        <v>25</v>
      </c>
      <c r="AQ335" s="13">
        <v>28</v>
      </c>
      <c r="AU335" s="14"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
      <c r="A336" s="13">
        <v>335</v>
      </c>
      <c r="C336" s="13" t="s">
        <v>672</v>
      </c>
      <c r="D336" s="13" t="s">
        <v>4145</v>
      </c>
      <c r="E336" s="13" t="s">
        <v>176</v>
      </c>
      <c r="G336" s="13" t="s">
        <v>4724</v>
      </c>
      <c r="H336" s="13" t="s">
        <v>5413</v>
      </c>
      <c r="I336" s="13" t="s">
        <v>5436</v>
      </c>
      <c r="J336" s="13">
        <v>160</v>
      </c>
      <c r="K336" s="13" t="s">
        <v>2028</v>
      </c>
      <c r="L336" s="13">
        <v>90</v>
      </c>
      <c r="M336" s="13">
        <v>70</v>
      </c>
      <c r="N336" s="13" t="s">
        <v>5589</v>
      </c>
      <c r="O336" s="13" t="s">
        <v>5643</v>
      </c>
      <c r="P336" s="13" t="s">
        <v>6540</v>
      </c>
      <c r="Q336" s="13" t="s">
        <v>6541</v>
      </c>
      <c r="R336" s="13" t="s">
        <v>2023</v>
      </c>
      <c r="S336" s="13">
        <v>5355</v>
      </c>
      <c r="T336" s="13">
        <v>1.3</v>
      </c>
      <c r="U336" s="13">
        <v>40.299999999999997</v>
      </c>
      <c r="V336" s="13" t="s">
        <v>8724</v>
      </c>
      <c r="W336" s="13" t="s">
        <v>7357</v>
      </c>
      <c r="X336" s="13" t="s">
        <v>9096</v>
      </c>
      <c r="Y336" s="13" t="s">
        <v>9577</v>
      </c>
      <c r="Z336" s="13" t="s">
        <v>9577</v>
      </c>
      <c r="AA336" s="13" t="s">
        <v>9577</v>
      </c>
      <c r="AB336" s="13" t="s">
        <v>9577</v>
      </c>
      <c r="AC336" s="13" t="s">
        <v>9577</v>
      </c>
      <c r="AD336" s="13" t="s">
        <v>9577</v>
      </c>
      <c r="AE336" s="13" t="s">
        <v>9577</v>
      </c>
      <c r="AF336" s="13" t="s">
        <v>9577</v>
      </c>
      <c r="AG336" s="13" t="s">
        <v>9577</v>
      </c>
      <c r="AH336" s="14" t="str">
        <f t="shared" si="10"/>
        <v>335,0,0,0,0,0,0,0,0,0</v>
      </c>
      <c r="AI336" s="13" t="s">
        <v>7118</v>
      </c>
      <c r="AJ336" s="13" t="s">
        <v>8173</v>
      </c>
      <c r="AM336" s="13" t="s">
        <v>8053</v>
      </c>
      <c r="AO336" s="13">
        <v>0</v>
      </c>
      <c r="AP336" s="13">
        <v>25</v>
      </c>
      <c r="AQ336" s="13">
        <v>0</v>
      </c>
      <c r="AU336" s="14"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
      <c r="A337" s="13">
        <v>336</v>
      </c>
      <c r="C337" s="13" t="s">
        <v>673</v>
      </c>
      <c r="D337" s="13" t="s">
        <v>4146</v>
      </c>
      <c r="E337" s="13" t="s">
        <v>182</v>
      </c>
      <c r="G337" s="13" t="s">
        <v>4725</v>
      </c>
      <c r="H337" s="13" t="s">
        <v>5413</v>
      </c>
      <c r="I337" s="13" t="s">
        <v>5435</v>
      </c>
      <c r="J337" s="13">
        <v>160</v>
      </c>
      <c r="K337" s="13" t="s">
        <v>5431</v>
      </c>
      <c r="L337" s="13">
        <v>90</v>
      </c>
      <c r="M337" s="13">
        <v>70</v>
      </c>
      <c r="N337" s="13" t="s">
        <v>3682</v>
      </c>
      <c r="O337" s="13" t="s">
        <v>3791</v>
      </c>
      <c r="P337" s="13" t="s">
        <v>6542</v>
      </c>
      <c r="Q337" s="13" t="s">
        <v>6543</v>
      </c>
      <c r="R337" s="13" t="s">
        <v>6908</v>
      </c>
      <c r="S337" s="13">
        <v>5355</v>
      </c>
      <c r="T337" s="13">
        <v>2.7</v>
      </c>
      <c r="U337" s="13">
        <v>52.5</v>
      </c>
      <c r="V337" s="13" t="s">
        <v>8727</v>
      </c>
      <c r="W337" s="13" t="s">
        <v>7357</v>
      </c>
      <c r="X337" s="13" t="s">
        <v>9097</v>
      </c>
      <c r="Y337" s="13" t="s">
        <v>9577</v>
      </c>
      <c r="Z337" s="13" t="s">
        <v>9577</v>
      </c>
      <c r="AA337" s="13" t="s">
        <v>9577</v>
      </c>
      <c r="AB337" s="13" t="s">
        <v>9577</v>
      </c>
      <c r="AC337" s="13" t="s">
        <v>9577</v>
      </c>
      <c r="AD337" s="13" t="s">
        <v>9577</v>
      </c>
      <c r="AE337" s="13" t="s">
        <v>9577</v>
      </c>
      <c r="AF337" s="13" t="s">
        <v>9577</v>
      </c>
      <c r="AG337" s="13" t="s">
        <v>9577</v>
      </c>
      <c r="AH337" s="14" t="str">
        <f t="shared" si="10"/>
        <v>336,0,0,0,0,0,0,0,0,0</v>
      </c>
      <c r="AI337" s="13" t="s">
        <v>7119</v>
      </c>
      <c r="AJ337" s="13" t="s">
        <v>7687</v>
      </c>
      <c r="AO337" s="13">
        <v>0</v>
      </c>
      <c r="AP337" s="13">
        <v>25</v>
      </c>
      <c r="AQ337" s="13">
        <v>0</v>
      </c>
      <c r="AU337" s="14"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
      <c r="A338" s="13">
        <v>337</v>
      </c>
      <c r="C338" s="13" t="s">
        <v>674</v>
      </c>
      <c r="D338" s="13" t="s">
        <v>4147</v>
      </c>
      <c r="E338" s="13" t="s">
        <v>186</v>
      </c>
      <c r="F338" s="13" t="s">
        <v>185</v>
      </c>
      <c r="G338" s="13" t="s">
        <v>4726</v>
      </c>
      <c r="H338" s="13" t="s">
        <v>5425</v>
      </c>
      <c r="I338" s="13" t="s">
        <v>5419</v>
      </c>
      <c r="J338" s="13">
        <v>154</v>
      </c>
      <c r="K338" s="13" t="s">
        <v>5421</v>
      </c>
      <c r="L338" s="13">
        <v>45</v>
      </c>
      <c r="M338" s="13">
        <v>70</v>
      </c>
      <c r="N338" s="13" t="s">
        <v>2040</v>
      </c>
      <c r="P338" s="13" t="s">
        <v>5959</v>
      </c>
      <c r="R338" s="13" t="s">
        <v>2021</v>
      </c>
      <c r="S338" s="13">
        <v>6630</v>
      </c>
      <c r="T338" s="13">
        <v>1</v>
      </c>
      <c r="U338" s="13">
        <v>168</v>
      </c>
      <c r="V338" s="13" t="s">
        <v>8723</v>
      </c>
      <c r="W338" s="13" t="s">
        <v>7205</v>
      </c>
      <c r="X338" s="13" t="s">
        <v>9098</v>
      </c>
      <c r="Y338" s="13" t="s">
        <v>9577</v>
      </c>
      <c r="Z338" s="13" t="s">
        <v>9577</v>
      </c>
      <c r="AA338" s="13" t="s">
        <v>9577</v>
      </c>
      <c r="AB338" s="13" t="s">
        <v>9577</v>
      </c>
      <c r="AC338" s="13" t="s">
        <v>9577</v>
      </c>
      <c r="AD338" s="13" t="s">
        <v>9577</v>
      </c>
      <c r="AE338" s="13" t="s">
        <v>9577</v>
      </c>
      <c r="AF338" s="13" t="s">
        <v>9577</v>
      </c>
      <c r="AG338" s="13" t="s">
        <v>9577</v>
      </c>
      <c r="AH338" s="14" t="str">
        <f t="shared" si="10"/>
        <v>337,0,0,0,0,0,0,0,0,0</v>
      </c>
      <c r="AI338" s="13" t="s">
        <v>7120</v>
      </c>
      <c r="AJ338" s="13" t="s">
        <v>8174</v>
      </c>
      <c r="AM338" s="13" t="s">
        <v>3684</v>
      </c>
      <c r="AN338" s="13" t="s">
        <v>8026</v>
      </c>
      <c r="AO338" s="13">
        <v>0</v>
      </c>
      <c r="AP338" s="13">
        <v>25</v>
      </c>
      <c r="AQ338" s="13">
        <v>14</v>
      </c>
      <c r="AR338" s="14" t="str">
        <f>+D983&amp;",Event,LIGHTBALL"</f>
        <v>STARJEWL,Event,LIGHTBALL</v>
      </c>
      <c r="AU338" s="14"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
      <c r="A339" s="13">
        <v>338</v>
      </c>
      <c r="C339" s="13" t="s">
        <v>675</v>
      </c>
      <c r="D339" s="13" t="s">
        <v>4148</v>
      </c>
      <c r="E339" s="13" t="s">
        <v>186</v>
      </c>
      <c r="F339" s="13" t="s">
        <v>185</v>
      </c>
      <c r="G339" s="13" t="s">
        <v>4727</v>
      </c>
      <c r="H339" s="13" t="s">
        <v>5425</v>
      </c>
      <c r="I339" s="13" t="s">
        <v>5419</v>
      </c>
      <c r="J339" s="13">
        <v>154</v>
      </c>
      <c r="K339" s="13" t="s">
        <v>2028</v>
      </c>
      <c r="L339" s="13">
        <v>45</v>
      </c>
      <c r="M339" s="13">
        <v>70</v>
      </c>
      <c r="N339" s="13" t="s">
        <v>2040</v>
      </c>
      <c r="P339" s="13" t="s">
        <v>5960</v>
      </c>
      <c r="R339" s="13" t="s">
        <v>2021</v>
      </c>
      <c r="S339" s="13">
        <v>6630</v>
      </c>
      <c r="T339" s="13">
        <v>1.2</v>
      </c>
      <c r="U339" s="13">
        <v>154</v>
      </c>
      <c r="V339" s="13" t="s">
        <v>2055</v>
      </c>
      <c r="W339" s="13" t="s">
        <v>7205</v>
      </c>
      <c r="X339" s="13" t="s">
        <v>9099</v>
      </c>
      <c r="Y339" s="13" t="s">
        <v>9577</v>
      </c>
      <c r="Z339" s="13" t="s">
        <v>9577</v>
      </c>
      <c r="AA339" s="13" t="s">
        <v>9577</v>
      </c>
      <c r="AB339" s="13" t="s">
        <v>9577</v>
      </c>
      <c r="AC339" s="13" t="s">
        <v>9577</v>
      </c>
      <c r="AD339" s="13" t="s">
        <v>9577</v>
      </c>
      <c r="AE339" s="13" t="s">
        <v>9577</v>
      </c>
      <c r="AF339" s="13" t="s">
        <v>9577</v>
      </c>
      <c r="AG339" s="13" t="s">
        <v>9577</v>
      </c>
      <c r="AH339" s="14" t="str">
        <f t="shared" si="10"/>
        <v>338,0,0,0,0,0,0,0,0,0</v>
      </c>
      <c r="AI339" s="13" t="s">
        <v>7120</v>
      </c>
      <c r="AJ339" s="13" t="s">
        <v>8175</v>
      </c>
      <c r="AM339" s="13" t="s">
        <v>3687</v>
      </c>
      <c r="AN339" s="13" t="s">
        <v>8026</v>
      </c>
      <c r="AO339" s="13">
        <v>0</v>
      </c>
      <c r="AP339" s="13">
        <v>25</v>
      </c>
      <c r="AQ339" s="13">
        <v>13</v>
      </c>
      <c r="AR339" s="14" t="str">
        <f>+D983&amp;",Event,LIGHTBALL"</f>
        <v>STARJEWL,Event,LIGHTBALL</v>
      </c>
      <c r="AU339" s="14"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
      <c r="A340" s="13">
        <v>339</v>
      </c>
      <c r="C340" s="13" t="s">
        <v>676</v>
      </c>
      <c r="D340" s="13" t="s">
        <v>4149</v>
      </c>
      <c r="E340" s="13" t="s">
        <v>178</v>
      </c>
      <c r="F340" s="13" t="s">
        <v>183</v>
      </c>
      <c r="G340" s="13" t="s">
        <v>4728</v>
      </c>
      <c r="H340" s="13" t="s">
        <v>5413</v>
      </c>
      <c r="I340" s="13" t="s">
        <v>5414</v>
      </c>
      <c r="J340" s="13">
        <v>58</v>
      </c>
      <c r="K340" s="13" t="s">
        <v>2030</v>
      </c>
      <c r="L340" s="13">
        <v>190</v>
      </c>
      <c r="M340" s="13">
        <v>70</v>
      </c>
      <c r="N340" s="13" t="s">
        <v>5644</v>
      </c>
      <c r="O340" s="13" t="s">
        <v>3704</v>
      </c>
      <c r="P340" s="13" t="s">
        <v>6544</v>
      </c>
      <c r="Q340" s="13" t="s">
        <v>6545</v>
      </c>
      <c r="R340" s="13" t="s">
        <v>3753</v>
      </c>
      <c r="S340" s="13">
        <v>5355</v>
      </c>
      <c r="T340" s="13">
        <v>0.4</v>
      </c>
      <c r="U340" s="13">
        <v>1.9</v>
      </c>
      <c r="V340" s="13" t="s">
        <v>8722</v>
      </c>
      <c r="W340" s="13" t="s">
        <v>8728</v>
      </c>
      <c r="X340" s="13" t="s">
        <v>9100</v>
      </c>
      <c r="Y340" s="13" t="s">
        <v>9577</v>
      </c>
      <c r="Z340" s="13" t="s">
        <v>9577</v>
      </c>
      <c r="AA340" s="13" t="s">
        <v>9577</v>
      </c>
      <c r="AB340" s="13" t="s">
        <v>9577</v>
      </c>
      <c r="AC340" s="13" t="s">
        <v>9577</v>
      </c>
      <c r="AD340" s="13" t="s">
        <v>9577</v>
      </c>
      <c r="AE340" s="13" t="s">
        <v>9577</v>
      </c>
      <c r="AF340" s="13" t="s">
        <v>9577</v>
      </c>
      <c r="AG340" s="13" t="s">
        <v>9577</v>
      </c>
      <c r="AH340" s="14" t="str">
        <f t="shared" si="10"/>
        <v>339,0,0,0,0,0,0,0,0,0</v>
      </c>
      <c r="AI340" s="13" t="s">
        <v>7121</v>
      </c>
      <c r="AJ340" s="13" t="s">
        <v>7688</v>
      </c>
      <c r="AO340" s="13">
        <v>0</v>
      </c>
      <c r="AP340" s="13">
        <v>25</v>
      </c>
      <c r="AQ340" s="13">
        <v>12</v>
      </c>
      <c r="AR340" s="14" t="s">
        <v>8546</v>
      </c>
      <c r="AU340" s="14"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
      <c r="A341" s="13">
        <v>340</v>
      </c>
      <c r="C341" s="13" t="s">
        <v>677</v>
      </c>
      <c r="D341" s="13" t="s">
        <v>4150</v>
      </c>
      <c r="E341" s="13" t="s">
        <v>178</v>
      </c>
      <c r="F341" s="13" t="s">
        <v>183</v>
      </c>
      <c r="G341" s="13" t="s">
        <v>4729</v>
      </c>
      <c r="H341" s="13" t="s">
        <v>5413</v>
      </c>
      <c r="I341" s="13" t="s">
        <v>5414</v>
      </c>
      <c r="J341" s="13">
        <v>164</v>
      </c>
      <c r="K341" s="13" t="s">
        <v>2031</v>
      </c>
      <c r="L341" s="13">
        <v>75</v>
      </c>
      <c r="M341" s="13">
        <v>70</v>
      </c>
      <c r="N341" s="13" t="s">
        <v>5644</v>
      </c>
      <c r="O341" s="13" t="s">
        <v>3704</v>
      </c>
      <c r="P341" s="13" t="s">
        <v>5961</v>
      </c>
      <c r="R341" s="13" t="s">
        <v>3753</v>
      </c>
      <c r="S341" s="13">
        <v>5355</v>
      </c>
      <c r="T341" s="13">
        <v>0.9</v>
      </c>
      <c r="U341" s="13">
        <v>23.6</v>
      </c>
      <c r="V341" s="13" t="s">
        <v>2056</v>
      </c>
      <c r="W341" s="13" t="s">
        <v>8728</v>
      </c>
      <c r="X341" s="13" t="s">
        <v>9101</v>
      </c>
      <c r="Y341" s="13" t="s">
        <v>9577</v>
      </c>
      <c r="Z341" s="13" t="s">
        <v>9577</v>
      </c>
      <c r="AA341" s="13" t="s">
        <v>9577</v>
      </c>
      <c r="AB341" s="13" t="s">
        <v>9577</v>
      </c>
      <c r="AC341" s="13" t="s">
        <v>9577</v>
      </c>
      <c r="AD341" s="13" t="s">
        <v>9577</v>
      </c>
      <c r="AE341" s="13" t="s">
        <v>9577</v>
      </c>
      <c r="AF341" s="13" t="s">
        <v>9577</v>
      </c>
      <c r="AG341" s="13" t="s">
        <v>9577</v>
      </c>
      <c r="AH341" s="14" t="str">
        <f t="shared" si="10"/>
        <v>340,0,0,0,0,0,0,0,0,0</v>
      </c>
      <c r="AI341" s="13" t="s">
        <v>7121</v>
      </c>
      <c r="AJ341" s="13" t="s">
        <v>7689</v>
      </c>
      <c r="AO341" s="13">
        <v>0</v>
      </c>
      <c r="AP341" s="13">
        <v>25</v>
      </c>
      <c r="AQ341" s="13">
        <v>10</v>
      </c>
      <c r="AU341" s="14"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
      <c r="A342" s="13">
        <v>341</v>
      </c>
      <c r="C342" s="13" t="s">
        <v>678</v>
      </c>
      <c r="D342" s="13" t="s">
        <v>4151</v>
      </c>
      <c r="E342" s="13" t="s">
        <v>178</v>
      </c>
      <c r="G342" s="13" t="s">
        <v>4730</v>
      </c>
      <c r="H342" s="13" t="s">
        <v>5413</v>
      </c>
      <c r="I342" s="13" t="s">
        <v>5435</v>
      </c>
      <c r="J342" s="13">
        <v>62</v>
      </c>
      <c r="K342" s="13" t="s">
        <v>2027</v>
      </c>
      <c r="L342" s="13">
        <v>205</v>
      </c>
      <c r="M342" s="13">
        <v>70</v>
      </c>
      <c r="N342" s="13" t="s">
        <v>5539</v>
      </c>
      <c r="O342" s="13" t="s">
        <v>3724</v>
      </c>
      <c r="P342" s="13" t="s">
        <v>6546</v>
      </c>
      <c r="Q342" s="13" t="s">
        <v>6547</v>
      </c>
      <c r="R342" s="13" t="s">
        <v>6979</v>
      </c>
      <c r="S342" s="13">
        <v>4080</v>
      </c>
      <c r="T342" s="13">
        <v>0.6</v>
      </c>
      <c r="U342" s="13">
        <v>11.5</v>
      </c>
      <c r="V342" s="13" t="s">
        <v>2055</v>
      </c>
      <c r="W342" s="13" t="s">
        <v>8728</v>
      </c>
      <c r="X342" s="13" t="s">
        <v>9102</v>
      </c>
      <c r="Y342" s="13" t="s">
        <v>9577</v>
      </c>
      <c r="Z342" s="13" t="s">
        <v>9577</v>
      </c>
      <c r="AA342" s="13" t="s">
        <v>9577</v>
      </c>
      <c r="AB342" s="13" t="s">
        <v>9577</v>
      </c>
      <c r="AC342" s="13" t="s">
        <v>9577</v>
      </c>
      <c r="AD342" s="13" t="s">
        <v>9577</v>
      </c>
      <c r="AE342" s="13" t="s">
        <v>9577</v>
      </c>
      <c r="AF342" s="13" t="s">
        <v>9577</v>
      </c>
      <c r="AG342" s="13" t="s">
        <v>9577</v>
      </c>
      <c r="AH342" s="14" t="str">
        <f t="shared" si="10"/>
        <v>341,0,0,0,0,0,0,0,0,0</v>
      </c>
      <c r="AI342" s="13" t="s">
        <v>7122</v>
      </c>
      <c r="AJ342" s="13" t="s">
        <v>7690</v>
      </c>
      <c r="AO342" s="13">
        <v>0</v>
      </c>
      <c r="AP342" s="13">
        <v>25</v>
      </c>
      <c r="AQ342" s="13">
        <v>0</v>
      </c>
      <c r="AR342" s="14" t="s">
        <v>8547</v>
      </c>
      <c r="AU342" s="14"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
      <c r="A343" s="13">
        <v>342</v>
      </c>
      <c r="C343" s="13" t="s">
        <v>679</v>
      </c>
      <c r="D343" s="13" t="s">
        <v>4152</v>
      </c>
      <c r="E343" s="13" t="s">
        <v>178</v>
      </c>
      <c r="F343" s="13" t="s">
        <v>189</v>
      </c>
      <c r="G343" s="13" t="s">
        <v>4731</v>
      </c>
      <c r="H343" s="13" t="s">
        <v>5413</v>
      </c>
      <c r="I343" s="13" t="s">
        <v>5435</v>
      </c>
      <c r="J343" s="13">
        <v>164</v>
      </c>
      <c r="K343" s="13" t="s">
        <v>2028</v>
      </c>
      <c r="L343" s="13">
        <v>155</v>
      </c>
      <c r="M343" s="13">
        <v>70</v>
      </c>
      <c r="N343" s="13" t="s">
        <v>5539</v>
      </c>
      <c r="O343" s="13" t="s">
        <v>3724</v>
      </c>
      <c r="P343" s="13" t="s">
        <v>5962</v>
      </c>
      <c r="R343" s="13" t="s">
        <v>6979</v>
      </c>
      <c r="S343" s="13">
        <v>4080</v>
      </c>
      <c r="T343" s="13">
        <v>1.1000000000000001</v>
      </c>
      <c r="U343" s="13">
        <v>32.799999999999997</v>
      </c>
      <c r="V343" s="13" t="s">
        <v>2055</v>
      </c>
      <c r="W343" s="13" t="s">
        <v>8728</v>
      </c>
      <c r="X343" s="13" t="s">
        <v>9103</v>
      </c>
      <c r="Y343" s="13" t="s">
        <v>9577</v>
      </c>
      <c r="Z343" s="13" t="s">
        <v>9577</v>
      </c>
      <c r="AA343" s="13" t="s">
        <v>9577</v>
      </c>
      <c r="AB343" s="13" t="s">
        <v>9577</v>
      </c>
      <c r="AC343" s="13" t="s">
        <v>9577</v>
      </c>
      <c r="AD343" s="13" t="s">
        <v>9577</v>
      </c>
      <c r="AE343" s="13" t="s">
        <v>9577</v>
      </c>
      <c r="AF343" s="13" t="s">
        <v>9577</v>
      </c>
      <c r="AG343" s="13" t="s">
        <v>9577</v>
      </c>
      <c r="AH343" s="14" t="str">
        <f t="shared" si="10"/>
        <v>342,0,0,0,0,0,0,0,0,0</v>
      </c>
      <c r="AI343" s="13" t="s">
        <v>7123</v>
      </c>
      <c r="AJ343" s="13" t="s">
        <v>7691</v>
      </c>
      <c r="AO343" s="13">
        <v>0</v>
      </c>
      <c r="AP343" s="13">
        <v>25</v>
      </c>
      <c r="AQ343" s="13">
        <v>0</v>
      </c>
      <c r="AU343" s="14"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
      <c r="A344" s="13">
        <v>343</v>
      </c>
      <c r="C344" s="13" t="s">
        <v>680</v>
      </c>
      <c r="D344" s="13" t="s">
        <v>4153</v>
      </c>
      <c r="E344" s="13" t="s">
        <v>183</v>
      </c>
      <c r="F344" s="13" t="s">
        <v>185</v>
      </c>
      <c r="G344" s="13" t="s">
        <v>4732</v>
      </c>
      <c r="H344" s="13" t="s">
        <v>5425</v>
      </c>
      <c r="I344" s="13" t="s">
        <v>5414</v>
      </c>
      <c r="J344" s="13">
        <v>60</v>
      </c>
      <c r="K344" s="13" t="s">
        <v>1313</v>
      </c>
      <c r="L344" s="13">
        <v>255</v>
      </c>
      <c r="M344" s="13">
        <v>70</v>
      </c>
      <c r="N344" s="13" t="s">
        <v>2040</v>
      </c>
      <c r="P344" s="13" t="s">
        <v>5963</v>
      </c>
      <c r="R344" s="13" t="s">
        <v>2021</v>
      </c>
      <c r="S344" s="13">
        <v>5355</v>
      </c>
      <c r="T344" s="13">
        <v>0.5</v>
      </c>
      <c r="U344" s="13">
        <v>21.5</v>
      </c>
      <c r="V344" s="13" t="s">
        <v>2057</v>
      </c>
      <c r="W344" s="13" t="s">
        <v>8732</v>
      </c>
      <c r="X344" s="13" t="s">
        <v>9104</v>
      </c>
      <c r="Y344" s="13" t="s">
        <v>9577</v>
      </c>
      <c r="Z344" s="13" t="s">
        <v>9577</v>
      </c>
      <c r="AA344" s="13" t="s">
        <v>9577</v>
      </c>
      <c r="AB344" s="13" t="s">
        <v>9577</v>
      </c>
      <c r="AC344" s="13" t="s">
        <v>9577</v>
      </c>
      <c r="AD344" s="13" t="s">
        <v>9577</v>
      </c>
      <c r="AE344" s="13" t="s">
        <v>9577</v>
      </c>
      <c r="AF344" s="13" t="s">
        <v>9577</v>
      </c>
      <c r="AG344" s="13" t="s">
        <v>9577</v>
      </c>
      <c r="AH344" s="14" t="str">
        <f t="shared" si="10"/>
        <v>343,0,0,0,0,0,0,0,0,0</v>
      </c>
      <c r="AI344" s="13" t="s">
        <v>7124</v>
      </c>
      <c r="AJ344" s="13" t="s">
        <v>7692</v>
      </c>
      <c r="AO344" s="13">
        <v>0</v>
      </c>
      <c r="AP344" s="13">
        <v>25</v>
      </c>
      <c r="AQ344" s="13">
        <v>11</v>
      </c>
      <c r="AR344" s="14" t="s">
        <v>8548</v>
      </c>
      <c r="AU344" s="14"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
      <c r="A345" s="13">
        <v>344</v>
      </c>
      <c r="C345" s="13" t="s">
        <v>681</v>
      </c>
      <c r="D345" s="13" t="s">
        <v>4154</v>
      </c>
      <c r="E345" s="13" t="s">
        <v>183</v>
      </c>
      <c r="F345" s="13" t="s">
        <v>185</v>
      </c>
      <c r="G345" s="13" t="s">
        <v>4733</v>
      </c>
      <c r="H345" s="13" t="s">
        <v>5425</v>
      </c>
      <c r="I345" s="13" t="s">
        <v>5414</v>
      </c>
      <c r="J345" s="13">
        <v>175</v>
      </c>
      <c r="K345" s="13" t="s">
        <v>1314</v>
      </c>
      <c r="L345" s="13">
        <v>90</v>
      </c>
      <c r="M345" s="13">
        <v>70</v>
      </c>
      <c r="N345" s="13" t="s">
        <v>2040</v>
      </c>
      <c r="P345" s="13" t="s">
        <v>5964</v>
      </c>
      <c r="R345" s="13" t="s">
        <v>2021</v>
      </c>
      <c r="S345" s="13">
        <v>5355</v>
      </c>
      <c r="T345" s="13">
        <v>1.5</v>
      </c>
      <c r="U345" s="13">
        <v>108</v>
      </c>
      <c r="V345" s="13" t="s">
        <v>8727</v>
      </c>
      <c r="W345" s="13" t="s">
        <v>8732</v>
      </c>
      <c r="X345" s="13" t="s">
        <v>9105</v>
      </c>
      <c r="Y345" s="13" t="s">
        <v>9577</v>
      </c>
      <c r="Z345" s="13" t="s">
        <v>9577</v>
      </c>
      <c r="AA345" s="13" t="s">
        <v>9577</v>
      </c>
      <c r="AB345" s="13" t="s">
        <v>9577</v>
      </c>
      <c r="AC345" s="13" t="s">
        <v>9577</v>
      </c>
      <c r="AD345" s="13" t="s">
        <v>9577</v>
      </c>
      <c r="AE345" s="13" t="s">
        <v>9577</v>
      </c>
      <c r="AF345" s="13" t="s">
        <v>9577</v>
      </c>
      <c r="AG345" s="13" t="s">
        <v>9577</v>
      </c>
      <c r="AH345" s="14" t="str">
        <f t="shared" si="10"/>
        <v>344,0,0,0,0,0,0,0,0,0</v>
      </c>
      <c r="AI345" s="13" t="s">
        <v>7124</v>
      </c>
      <c r="AJ345" s="13" t="s">
        <v>7693</v>
      </c>
      <c r="AO345" s="13">
        <v>0</v>
      </c>
      <c r="AP345" s="13">
        <v>25</v>
      </c>
      <c r="AQ345" s="13">
        <v>11</v>
      </c>
      <c r="AU345" s="14"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
      <c r="A346" s="13">
        <v>345</v>
      </c>
      <c r="C346" s="13" t="s">
        <v>682</v>
      </c>
      <c r="D346" s="13" t="s">
        <v>4155</v>
      </c>
      <c r="E346" s="13" t="s">
        <v>186</v>
      </c>
      <c r="F346" s="13" t="s">
        <v>180</v>
      </c>
      <c r="G346" s="13" t="s">
        <v>4734</v>
      </c>
      <c r="H346" s="13" t="s">
        <v>1310</v>
      </c>
      <c r="I346" s="13" t="s">
        <v>5436</v>
      </c>
      <c r="J346" s="13">
        <v>71</v>
      </c>
      <c r="K346" s="13" t="s">
        <v>1313</v>
      </c>
      <c r="L346" s="13">
        <v>45</v>
      </c>
      <c r="M346" s="13">
        <v>70</v>
      </c>
      <c r="N346" s="13" t="s">
        <v>3807</v>
      </c>
      <c r="O346" s="13" t="s">
        <v>3777</v>
      </c>
      <c r="P346" s="13" t="s">
        <v>6548</v>
      </c>
      <c r="Q346" s="13" t="s">
        <v>6549</v>
      </c>
      <c r="R346" s="13" t="s">
        <v>3733</v>
      </c>
      <c r="S346" s="13">
        <v>7905</v>
      </c>
      <c r="T346" s="13">
        <v>1</v>
      </c>
      <c r="U346" s="13">
        <v>23.8</v>
      </c>
      <c r="V346" s="13" t="s">
        <v>8726</v>
      </c>
      <c r="W346" s="13" t="s">
        <v>8729</v>
      </c>
      <c r="X346" s="13" t="s">
        <v>9106</v>
      </c>
      <c r="Y346" s="13" t="s">
        <v>9577</v>
      </c>
      <c r="Z346" s="13" t="s">
        <v>9577</v>
      </c>
      <c r="AA346" s="13" t="s">
        <v>9577</v>
      </c>
      <c r="AB346" s="13" t="s">
        <v>9577</v>
      </c>
      <c r="AC346" s="13" t="s">
        <v>9577</v>
      </c>
      <c r="AD346" s="13" t="s">
        <v>9577</v>
      </c>
      <c r="AE346" s="13" t="s">
        <v>9577</v>
      </c>
      <c r="AF346" s="13" t="s">
        <v>9577</v>
      </c>
      <c r="AG346" s="13" t="s">
        <v>9577</v>
      </c>
      <c r="AH346" s="14" t="str">
        <f t="shared" si="10"/>
        <v>345,0,0,0,0,0,0,0,0,0</v>
      </c>
      <c r="AI346" s="13" t="s">
        <v>7125</v>
      </c>
      <c r="AJ346" s="13" t="s">
        <v>8176</v>
      </c>
      <c r="AM346" s="13" t="s">
        <v>8177</v>
      </c>
      <c r="AO346" s="13">
        <v>0</v>
      </c>
      <c r="AP346" s="13">
        <v>25</v>
      </c>
      <c r="AQ346" s="13">
        <v>0</v>
      </c>
      <c r="AR346" s="14" t="s">
        <v>8549</v>
      </c>
      <c r="AU346" s="14"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
      <c r="A347" s="13">
        <v>346</v>
      </c>
      <c r="C347" s="13" t="s">
        <v>683</v>
      </c>
      <c r="D347" s="13" t="s">
        <v>4156</v>
      </c>
      <c r="E347" s="13" t="s">
        <v>186</v>
      </c>
      <c r="F347" s="13" t="s">
        <v>180</v>
      </c>
      <c r="G347" s="13" t="s">
        <v>4735</v>
      </c>
      <c r="H347" s="13" t="s">
        <v>1310</v>
      </c>
      <c r="I347" s="13" t="s">
        <v>5436</v>
      </c>
      <c r="J347" s="13">
        <v>173</v>
      </c>
      <c r="K347" s="13" t="s">
        <v>1314</v>
      </c>
      <c r="L347" s="13">
        <v>45</v>
      </c>
      <c r="M347" s="13">
        <v>70</v>
      </c>
      <c r="N347" s="13" t="s">
        <v>3807</v>
      </c>
      <c r="O347" s="13" t="s">
        <v>3777</v>
      </c>
      <c r="P347" s="13" t="s">
        <v>5965</v>
      </c>
      <c r="R347" s="13" t="s">
        <v>3733</v>
      </c>
      <c r="S347" s="13">
        <v>7905</v>
      </c>
      <c r="T347" s="13">
        <v>1.5</v>
      </c>
      <c r="U347" s="13">
        <v>60.4</v>
      </c>
      <c r="V347" s="13" t="s">
        <v>2054</v>
      </c>
      <c r="W347" s="13" t="s">
        <v>8729</v>
      </c>
      <c r="X347" s="13" t="s">
        <v>9107</v>
      </c>
      <c r="Y347" s="13" t="s">
        <v>9577</v>
      </c>
      <c r="Z347" s="13" t="s">
        <v>9577</v>
      </c>
      <c r="AA347" s="13" t="s">
        <v>9577</v>
      </c>
      <c r="AB347" s="13" t="s">
        <v>9577</v>
      </c>
      <c r="AC347" s="13" t="s">
        <v>9577</v>
      </c>
      <c r="AD347" s="13" t="s">
        <v>9577</v>
      </c>
      <c r="AE347" s="13" t="s">
        <v>9577</v>
      </c>
      <c r="AF347" s="13" t="s">
        <v>9577</v>
      </c>
      <c r="AG347" s="13" t="s">
        <v>9577</v>
      </c>
      <c r="AH347" s="14" t="str">
        <f t="shared" si="10"/>
        <v>346,0,0,0,0,0,0,0,0,0</v>
      </c>
      <c r="AI347" s="13" t="s">
        <v>7126</v>
      </c>
      <c r="AJ347" s="13" t="s">
        <v>8178</v>
      </c>
      <c r="AM347" s="13" t="s">
        <v>8177</v>
      </c>
      <c r="AO347" s="13">
        <v>0</v>
      </c>
      <c r="AP347" s="13">
        <v>25</v>
      </c>
      <c r="AQ347" s="13">
        <v>0</v>
      </c>
      <c r="AU347" s="14"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
      <c r="A348" s="13">
        <v>347</v>
      </c>
      <c r="C348" s="13" t="s">
        <v>684</v>
      </c>
      <c r="D348" s="13" t="s">
        <v>4157</v>
      </c>
      <c r="E348" s="13" t="s">
        <v>186</v>
      </c>
      <c r="F348" s="13" t="s">
        <v>169</v>
      </c>
      <c r="G348" s="13" t="s">
        <v>4736</v>
      </c>
      <c r="H348" s="13" t="s">
        <v>1310</v>
      </c>
      <c r="I348" s="13" t="s">
        <v>5436</v>
      </c>
      <c r="J348" s="13">
        <v>71</v>
      </c>
      <c r="K348" s="13" t="s">
        <v>2027</v>
      </c>
      <c r="L348" s="13">
        <v>45</v>
      </c>
      <c r="M348" s="13">
        <v>70</v>
      </c>
      <c r="N348" s="13" t="s">
        <v>3734</v>
      </c>
      <c r="O348" s="13" t="s">
        <v>3748</v>
      </c>
      <c r="P348" s="13" t="s">
        <v>6550</v>
      </c>
      <c r="Q348" s="13" t="s">
        <v>6551</v>
      </c>
      <c r="R348" s="13" t="s">
        <v>3733</v>
      </c>
      <c r="S348" s="13">
        <v>7905</v>
      </c>
      <c r="T348" s="13">
        <v>0.7</v>
      </c>
      <c r="U348" s="13">
        <v>12.5</v>
      </c>
      <c r="V348" s="13" t="s">
        <v>8722</v>
      </c>
      <c r="W348" s="13" t="s">
        <v>8728</v>
      </c>
      <c r="X348" s="13" t="s">
        <v>9108</v>
      </c>
      <c r="Y348" s="13" t="s">
        <v>9577</v>
      </c>
      <c r="Z348" s="13" t="s">
        <v>9577</v>
      </c>
      <c r="AA348" s="13" t="s">
        <v>9577</v>
      </c>
      <c r="AB348" s="13" t="s">
        <v>9577</v>
      </c>
      <c r="AC348" s="13" t="s">
        <v>9577</v>
      </c>
      <c r="AD348" s="13" t="s">
        <v>9577</v>
      </c>
      <c r="AE348" s="13" t="s">
        <v>9577</v>
      </c>
      <c r="AF348" s="13" t="s">
        <v>9577</v>
      </c>
      <c r="AG348" s="13" t="s">
        <v>9577</v>
      </c>
      <c r="AH348" s="14" t="str">
        <f t="shared" si="10"/>
        <v>347,0,0,0,0,0,0,0,0,0</v>
      </c>
      <c r="AI348" s="13" t="s">
        <v>7127</v>
      </c>
      <c r="AJ348" s="13" t="s">
        <v>7694</v>
      </c>
      <c r="AO348" s="13">
        <v>0</v>
      </c>
      <c r="AP348" s="13">
        <v>25</v>
      </c>
      <c r="AQ348" s="13">
        <v>0</v>
      </c>
      <c r="AR348" s="14" t="s">
        <v>8550</v>
      </c>
      <c r="AU348" s="14"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
      <c r="A349" s="13">
        <v>348</v>
      </c>
      <c r="C349" s="13" t="s">
        <v>685</v>
      </c>
      <c r="D349" s="13" t="s">
        <v>4158</v>
      </c>
      <c r="E349" s="13" t="s">
        <v>186</v>
      </c>
      <c r="F349" s="13" t="s">
        <v>169</v>
      </c>
      <c r="G349" s="13" t="s">
        <v>4737</v>
      </c>
      <c r="H349" s="13" t="s">
        <v>1310</v>
      </c>
      <c r="I349" s="13" t="s">
        <v>5436</v>
      </c>
      <c r="J349" s="13">
        <v>173</v>
      </c>
      <c r="K349" s="13" t="s">
        <v>2028</v>
      </c>
      <c r="L349" s="13">
        <v>45</v>
      </c>
      <c r="M349" s="13">
        <v>70</v>
      </c>
      <c r="N349" s="13" t="s">
        <v>3734</v>
      </c>
      <c r="O349" s="13" t="s">
        <v>3748</v>
      </c>
      <c r="P349" s="13" t="s">
        <v>5966</v>
      </c>
      <c r="R349" s="13" t="s">
        <v>3733</v>
      </c>
      <c r="S349" s="13">
        <v>7905</v>
      </c>
      <c r="T349" s="13">
        <v>1.5</v>
      </c>
      <c r="U349" s="13">
        <v>68.2</v>
      </c>
      <c r="V349" s="13" t="s">
        <v>8722</v>
      </c>
      <c r="W349" s="13" t="s">
        <v>8728</v>
      </c>
      <c r="X349" s="13" t="s">
        <v>9109</v>
      </c>
      <c r="Y349" s="13" t="s">
        <v>9577</v>
      </c>
      <c r="Z349" s="13" t="s">
        <v>9577</v>
      </c>
      <c r="AA349" s="13" t="s">
        <v>9577</v>
      </c>
      <c r="AB349" s="13" t="s">
        <v>9577</v>
      </c>
      <c r="AC349" s="13" t="s">
        <v>9577</v>
      </c>
      <c r="AD349" s="13" t="s">
        <v>9577</v>
      </c>
      <c r="AE349" s="13" t="s">
        <v>9577</v>
      </c>
      <c r="AF349" s="13" t="s">
        <v>9577</v>
      </c>
      <c r="AG349" s="13" t="s">
        <v>9577</v>
      </c>
      <c r="AH349" s="14" t="str">
        <f t="shared" si="10"/>
        <v>348,0,0,0,0,0,0,0,0,0</v>
      </c>
      <c r="AI349" s="13" t="s">
        <v>7128</v>
      </c>
      <c r="AJ349" s="13" t="s">
        <v>7695</v>
      </c>
      <c r="AO349" s="13">
        <v>0</v>
      </c>
      <c r="AP349" s="13">
        <v>25</v>
      </c>
      <c r="AQ349" s="13">
        <v>0</v>
      </c>
      <c r="AU349" s="14"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
      <c r="A350" s="13">
        <v>349</v>
      </c>
      <c r="C350" s="13" t="s">
        <v>686</v>
      </c>
      <c r="D350" s="13" t="s">
        <v>4159</v>
      </c>
      <c r="E350" s="13" t="s">
        <v>178</v>
      </c>
      <c r="G350" s="13" t="s">
        <v>4738</v>
      </c>
      <c r="H350" s="13" t="s">
        <v>5413</v>
      </c>
      <c r="I350" s="13" t="s">
        <v>5436</v>
      </c>
      <c r="J350" s="13">
        <v>40</v>
      </c>
      <c r="K350" s="13" t="s">
        <v>2045</v>
      </c>
      <c r="L350" s="13">
        <v>255</v>
      </c>
      <c r="M350" s="13">
        <v>70</v>
      </c>
      <c r="N350" s="13" t="s">
        <v>3748</v>
      </c>
      <c r="O350" s="13" t="s">
        <v>3724</v>
      </c>
      <c r="P350" s="13" t="s">
        <v>5850</v>
      </c>
      <c r="Q350" s="13" t="s">
        <v>6552</v>
      </c>
      <c r="R350" s="13" t="s">
        <v>6962</v>
      </c>
      <c r="S350" s="13">
        <v>5355</v>
      </c>
      <c r="T350" s="13">
        <v>0.6</v>
      </c>
      <c r="U350" s="13">
        <v>7.4</v>
      </c>
      <c r="V350" s="13" t="s">
        <v>2057</v>
      </c>
      <c r="W350" s="13" t="s">
        <v>8728</v>
      </c>
      <c r="X350" s="13" t="s">
        <v>9110</v>
      </c>
      <c r="Y350" s="13" t="s">
        <v>9577</v>
      </c>
      <c r="Z350" s="13" t="s">
        <v>9577</v>
      </c>
      <c r="AA350" s="13" t="s">
        <v>9577</v>
      </c>
      <c r="AB350" s="13" t="s">
        <v>9577</v>
      </c>
      <c r="AC350" s="13" t="s">
        <v>9577</v>
      </c>
      <c r="AD350" s="13" t="s">
        <v>9577</v>
      </c>
      <c r="AE350" s="13" t="s">
        <v>9577</v>
      </c>
      <c r="AF350" s="13" t="s">
        <v>9577</v>
      </c>
      <c r="AG350" s="13" t="s">
        <v>9577</v>
      </c>
      <c r="AH350" s="14" t="str">
        <f t="shared" si="10"/>
        <v>349,0,0,0,0,0,0,0,0,0</v>
      </c>
      <c r="AI350" s="13" t="s">
        <v>6972</v>
      </c>
      <c r="AJ350" s="13" t="s">
        <v>7696</v>
      </c>
      <c r="AO350" s="13">
        <v>0</v>
      </c>
      <c r="AP350" s="13">
        <v>25</v>
      </c>
      <c r="AQ350" s="13">
        <v>12</v>
      </c>
      <c r="AR350" s="14" t="s">
        <v>11069</v>
      </c>
      <c r="AU350" s="14"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
      <c r="A351" s="13">
        <v>350</v>
      </c>
      <c r="C351" s="13" t="s">
        <v>687</v>
      </c>
      <c r="D351" s="13" t="s">
        <v>3769</v>
      </c>
      <c r="E351" s="13" t="s">
        <v>178</v>
      </c>
      <c r="G351" s="13" t="s">
        <v>4739</v>
      </c>
      <c r="H351" s="13" t="s">
        <v>5413</v>
      </c>
      <c r="I351" s="13" t="s">
        <v>5436</v>
      </c>
      <c r="J351" s="13">
        <v>189</v>
      </c>
      <c r="K351" s="13" t="s">
        <v>1314</v>
      </c>
      <c r="L351" s="13">
        <v>60</v>
      </c>
      <c r="M351" s="13">
        <v>70</v>
      </c>
      <c r="N351" s="13" t="s">
        <v>5568</v>
      </c>
      <c r="O351" s="13" t="s">
        <v>3809</v>
      </c>
      <c r="P351" s="13" t="s">
        <v>5967</v>
      </c>
      <c r="R351" s="13" t="s">
        <v>6962</v>
      </c>
      <c r="S351" s="13">
        <v>5355</v>
      </c>
      <c r="T351" s="13">
        <v>6.2</v>
      </c>
      <c r="U351" s="13">
        <v>162</v>
      </c>
      <c r="V351" s="13" t="s">
        <v>8725</v>
      </c>
      <c r="W351" s="13" t="s">
        <v>8728</v>
      </c>
      <c r="X351" s="13" t="s">
        <v>9111</v>
      </c>
      <c r="Y351" s="13" t="s">
        <v>9577</v>
      </c>
      <c r="Z351" s="13" t="s">
        <v>9577</v>
      </c>
      <c r="AA351" s="13" t="s">
        <v>9577</v>
      </c>
      <c r="AB351" s="13" t="s">
        <v>9577</v>
      </c>
      <c r="AC351" s="13" t="s">
        <v>9577</v>
      </c>
      <c r="AD351" s="13" t="s">
        <v>9577</v>
      </c>
      <c r="AE351" s="13" t="s">
        <v>9577</v>
      </c>
      <c r="AF351" s="13" t="s">
        <v>9577</v>
      </c>
      <c r="AG351" s="13" t="s">
        <v>9577</v>
      </c>
      <c r="AH351" s="14" t="str">
        <f t="shared" si="10"/>
        <v>350,0,0,0,0,0,0,0,0,0</v>
      </c>
      <c r="AI351" s="13" t="s">
        <v>7129</v>
      </c>
      <c r="AJ351" s="13" t="s">
        <v>7697</v>
      </c>
      <c r="AO351" s="13">
        <v>0</v>
      </c>
      <c r="AP351" s="13">
        <v>25</v>
      </c>
      <c r="AQ351" s="13">
        <v>3</v>
      </c>
      <c r="AU351" s="14"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
      <c r="A352" s="13">
        <v>351</v>
      </c>
      <c r="C352" s="13" t="s">
        <v>688</v>
      </c>
      <c r="D352" s="13" t="s">
        <v>4160</v>
      </c>
      <c r="E352" s="13" t="s">
        <v>176</v>
      </c>
      <c r="G352" s="13" t="s">
        <v>4740</v>
      </c>
      <c r="H352" s="13" t="s">
        <v>5413</v>
      </c>
      <c r="I352" s="13" t="s">
        <v>5414</v>
      </c>
      <c r="J352" s="13">
        <v>147</v>
      </c>
      <c r="K352" s="13" t="s">
        <v>2030</v>
      </c>
      <c r="L352" s="13">
        <v>45</v>
      </c>
      <c r="M352" s="13">
        <v>70</v>
      </c>
      <c r="N352" s="13" t="s">
        <v>5453</v>
      </c>
      <c r="P352" s="13" t="s">
        <v>6553</v>
      </c>
      <c r="Q352" s="13" t="s">
        <v>6554</v>
      </c>
      <c r="R352" s="13" t="s">
        <v>7130</v>
      </c>
      <c r="S352" s="13">
        <v>6630</v>
      </c>
      <c r="T352" s="13">
        <v>0.3</v>
      </c>
      <c r="U352" s="13">
        <v>0.8</v>
      </c>
      <c r="V352" s="13" t="s">
        <v>8724</v>
      </c>
      <c r="W352" s="13" t="s">
        <v>7357</v>
      </c>
      <c r="X352" s="13" t="s">
        <v>9112</v>
      </c>
      <c r="Y352" s="13" t="s">
        <v>9577</v>
      </c>
      <c r="Z352" s="13" t="s">
        <v>9577</v>
      </c>
      <c r="AA352" s="13" t="s">
        <v>9577</v>
      </c>
      <c r="AB352" s="13" t="s">
        <v>9577</v>
      </c>
      <c r="AC352" s="13" t="s">
        <v>9577</v>
      </c>
      <c r="AD352" s="13" t="s">
        <v>9577</v>
      </c>
      <c r="AE352" s="13" t="s">
        <v>9577</v>
      </c>
      <c r="AF352" s="13" t="s">
        <v>9577</v>
      </c>
      <c r="AG352" s="13" t="s">
        <v>9577</v>
      </c>
      <c r="AH352" s="14" t="str">
        <f t="shared" si="10"/>
        <v>351,0,0,0,0,0,0,0,0,0</v>
      </c>
      <c r="AI352" s="13" t="s">
        <v>7131</v>
      </c>
      <c r="AJ352" s="13" t="s">
        <v>7988</v>
      </c>
      <c r="AK352" s="13" t="s">
        <v>8382</v>
      </c>
      <c r="AL352" s="13" t="s">
        <v>8035</v>
      </c>
      <c r="AM352" s="13" t="s">
        <v>8035</v>
      </c>
      <c r="AN352" s="13" t="s">
        <v>8035</v>
      </c>
      <c r="AO352" s="13">
        <v>0</v>
      </c>
      <c r="AP352" s="13">
        <v>25</v>
      </c>
      <c r="AQ352" s="13">
        <v>20</v>
      </c>
      <c r="AR352" s="14" t="str">
        <f>+D984&amp;",Event,DARKGEM"</f>
        <v>CASTORM,Event,DARKGEM</v>
      </c>
      <c r="AU352" s="14"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
      <c r="A353" s="13">
        <v>352</v>
      </c>
      <c r="C353" s="13" t="s">
        <v>689</v>
      </c>
      <c r="D353" s="13" t="s">
        <v>4161</v>
      </c>
      <c r="E353" s="13" t="s">
        <v>176</v>
      </c>
      <c r="G353" s="13" t="s">
        <v>4741</v>
      </c>
      <c r="H353" s="13" t="s">
        <v>5413</v>
      </c>
      <c r="I353" s="13" t="s">
        <v>1311</v>
      </c>
      <c r="J353" s="13">
        <v>154</v>
      </c>
      <c r="K353" s="13" t="s">
        <v>1313</v>
      </c>
      <c r="L353" s="13">
        <v>200</v>
      </c>
      <c r="M353" s="13">
        <v>70</v>
      </c>
      <c r="N353" s="13" t="s">
        <v>5454</v>
      </c>
      <c r="P353" s="13" t="s">
        <v>6555</v>
      </c>
      <c r="Q353" s="13" t="s">
        <v>6556</v>
      </c>
      <c r="R353" s="13" t="s">
        <v>2023</v>
      </c>
      <c r="S353" s="13">
        <v>5355</v>
      </c>
      <c r="T353" s="13">
        <v>1</v>
      </c>
      <c r="U353" s="13">
        <v>22</v>
      </c>
      <c r="V353" s="13" t="s">
        <v>2054</v>
      </c>
      <c r="W353" s="13" t="s">
        <v>7054</v>
      </c>
      <c r="X353" s="13" t="s">
        <v>9113</v>
      </c>
      <c r="Y353" s="13" t="s">
        <v>9577</v>
      </c>
      <c r="Z353" s="13" t="s">
        <v>9577</v>
      </c>
      <c r="AA353" s="13" t="s">
        <v>9577</v>
      </c>
      <c r="AB353" s="13" t="s">
        <v>9577</v>
      </c>
      <c r="AC353" s="13" t="s">
        <v>9577</v>
      </c>
      <c r="AD353" s="13" t="s">
        <v>9577</v>
      </c>
      <c r="AE353" s="13" t="s">
        <v>9577</v>
      </c>
      <c r="AF353" s="13" t="s">
        <v>9577</v>
      </c>
      <c r="AG353" s="13" t="s">
        <v>9577</v>
      </c>
      <c r="AH353" s="14" t="str">
        <f t="shared" si="10"/>
        <v>352,0,0,0,0,0,0,0,0,0</v>
      </c>
      <c r="AI353" s="13" t="s">
        <v>7132</v>
      </c>
      <c r="AJ353" s="13" t="s">
        <v>8179</v>
      </c>
      <c r="AM353" s="13" t="s">
        <v>8123</v>
      </c>
      <c r="AO353" s="13">
        <v>0</v>
      </c>
      <c r="AP353" s="13">
        <v>25</v>
      </c>
      <c r="AQ353" s="13">
        <v>0</v>
      </c>
      <c r="AR353" s="14" t="str">
        <f>+D985&amp;",Event,LIGHTBALL"</f>
        <v>ARKLEON,Event,LIGHTBALL</v>
      </c>
      <c r="AU353" s="14"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
      <c r="A354" s="13">
        <v>353</v>
      </c>
      <c r="C354" s="13" t="s">
        <v>690</v>
      </c>
      <c r="D354" s="13" t="s">
        <v>4162</v>
      </c>
      <c r="E354" s="13" t="s">
        <v>187</v>
      </c>
      <c r="G354" s="13" t="s">
        <v>4742</v>
      </c>
      <c r="H354" s="13" t="s">
        <v>5413</v>
      </c>
      <c r="I354" s="13" t="s">
        <v>5419</v>
      </c>
      <c r="J354" s="13">
        <v>59</v>
      </c>
      <c r="K354" s="13" t="s">
        <v>2027</v>
      </c>
      <c r="L354" s="13">
        <v>225</v>
      </c>
      <c r="M354" s="13">
        <v>35</v>
      </c>
      <c r="N354" s="13" t="s">
        <v>5645</v>
      </c>
      <c r="O354" s="13" t="s">
        <v>3797</v>
      </c>
      <c r="P354" s="13" t="s">
        <v>6557</v>
      </c>
      <c r="Q354" s="13" t="s">
        <v>6558</v>
      </c>
      <c r="R354" s="13" t="s">
        <v>2022</v>
      </c>
      <c r="S354" s="13">
        <v>6630</v>
      </c>
      <c r="T354" s="13">
        <v>0.6</v>
      </c>
      <c r="U354" s="13">
        <v>2.2999999999999998</v>
      </c>
      <c r="V354" s="13" t="s">
        <v>8727</v>
      </c>
      <c r="W354" s="13" t="s">
        <v>8730</v>
      </c>
      <c r="X354" s="13" t="s">
        <v>9114</v>
      </c>
      <c r="Y354" s="13" t="s">
        <v>9577</v>
      </c>
      <c r="Z354" s="13" t="s">
        <v>9577</v>
      </c>
      <c r="AA354" s="13" t="s">
        <v>9577</v>
      </c>
      <c r="AB354" s="13" t="s">
        <v>9577</v>
      </c>
      <c r="AC354" s="13" t="s">
        <v>9577</v>
      </c>
      <c r="AD354" s="13" t="s">
        <v>9577</v>
      </c>
      <c r="AE354" s="13" t="s">
        <v>9577</v>
      </c>
      <c r="AF354" s="13" t="s">
        <v>9577</v>
      </c>
      <c r="AG354" s="13" t="s">
        <v>9577</v>
      </c>
      <c r="AH354" s="14" t="str">
        <f t="shared" si="10"/>
        <v>353,0,0,0,0,0,0,0,0,0</v>
      </c>
      <c r="AI354" s="13" t="s">
        <v>7133</v>
      </c>
      <c r="AJ354" s="13" t="s">
        <v>8180</v>
      </c>
      <c r="AM354" s="13" t="s">
        <v>8181</v>
      </c>
      <c r="AO354" s="13">
        <v>0</v>
      </c>
      <c r="AP354" s="13">
        <v>25</v>
      </c>
      <c r="AQ354" s="13">
        <v>17</v>
      </c>
      <c r="AR354" s="14" t="s">
        <v>8551</v>
      </c>
      <c r="AU354" s="14"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
      <c r="A355" s="13">
        <v>354</v>
      </c>
      <c r="C355" s="13" t="s">
        <v>691</v>
      </c>
      <c r="D355" s="13" t="s">
        <v>4163</v>
      </c>
      <c r="E355" s="13" t="s">
        <v>187</v>
      </c>
      <c r="G355" s="13" t="s">
        <v>4743</v>
      </c>
      <c r="H355" s="13" t="s">
        <v>5413</v>
      </c>
      <c r="I355" s="13" t="s">
        <v>5419</v>
      </c>
      <c r="J355" s="13">
        <v>159</v>
      </c>
      <c r="K355" s="13" t="s">
        <v>2028</v>
      </c>
      <c r="L355" s="13">
        <v>45</v>
      </c>
      <c r="M355" s="13">
        <v>35</v>
      </c>
      <c r="N355" s="13" t="s">
        <v>5645</v>
      </c>
      <c r="O355" s="13" t="s">
        <v>3797</v>
      </c>
      <c r="P355" s="13" t="s">
        <v>5968</v>
      </c>
      <c r="R355" s="13" t="s">
        <v>2022</v>
      </c>
      <c r="S355" s="13">
        <v>6630</v>
      </c>
      <c r="T355" s="13">
        <v>1.1000000000000001</v>
      </c>
      <c r="U355" s="13">
        <v>12.5</v>
      </c>
      <c r="V355" s="13" t="s">
        <v>8727</v>
      </c>
      <c r="W355" s="13" t="s">
        <v>8730</v>
      </c>
      <c r="X355" s="13" t="s">
        <v>9115</v>
      </c>
      <c r="Y355" s="13" t="s">
        <v>9577</v>
      </c>
      <c r="Z355" s="13" t="s">
        <v>9577</v>
      </c>
      <c r="AA355" s="13" t="s">
        <v>9577</v>
      </c>
      <c r="AB355" s="13" t="s">
        <v>9577</v>
      </c>
      <c r="AC355" s="13" t="s">
        <v>9577</v>
      </c>
      <c r="AD355" s="13" t="s">
        <v>9577</v>
      </c>
      <c r="AE355" s="13" t="s">
        <v>9577</v>
      </c>
      <c r="AF355" s="13" t="s">
        <v>9577</v>
      </c>
      <c r="AG355" s="13" t="s">
        <v>9577</v>
      </c>
      <c r="AH355" s="14" t="str">
        <f t="shared" si="10"/>
        <v>354,0,0,0,0,0,0,0,0,0</v>
      </c>
      <c r="AI355" s="13" t="s">
        <v>7134</v>
      </c>
      <c r="AJ355" s="13" t="s">
        <v>8182</v>
      </c>
      <c r="AM355" s="13" t="s">
        <v>8181</v>
      </c>
      <c r="AO355" s="13">
        <v>0</v>
      </c>
      <c r="AP355" s="13">
        <v>25</v>
      </c>
      <c r="AQ355" s="13">
        <v>0</v>
      </c>
      <c r="AU355" s="14"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
      <c r="A356" s="13">
        <v>355</v>
      </c>
      <c r="C356" s="13" t="s">
        <v>693</v>
      </c>
      <c r="D356" s="13" t="s">
        <v>4164</v>
      </c>
      <c r="E356" s="13" t="s">
        <v>187</v>
      </c>
      <c r="G356" s="13" t="s">
        <v>4744</v>
      </c>
      <c r="H356" s="13" t="s">
        <v>5413</v>
      </c>
      <c r="I356" s="13" t="s">
        <v>5419</v>
      </c>
      <c r="J356" s="13">
        <v>59</v>
      </c>
      <c r="K356" s="13" t="s">
        <v>1313</v>
      </c>
      <c r="L356" s="13">
        <v>190</v>
      </c>
      <c r="M356" s="13">
        <v>35</v>
      </c>
      <c r="N356" s="13" t="s">
        <v>2040</v>
      </c>
      <c r="P356" s="13" t="s">
        <v>6559</v>
      </c>
      <c r="Q356" s="13" t="s">
        <v>6560</v>
      </c>
      <c r="R356" s="13" t="s">
        <v>2022</v>
      </c>
      <c r="S356" s="13">
        <v>6630</v>
      </c>
      <c r="T356" s="13">
        <v>0.8</v>
      </c>
      <c r="U356" s="13">
        <v>15</v>
      </c>
      <c r="V356" s="13" t="s">
        <v>8727</v>
      </c>
      <c r="W356" s="13" t="s">
        <v>7054</v>
      </c>
      <c r="X356" s="13" t="s">
        <v>9116</v>
      </c>
      <c r="Y356" s="13" t="s">
        <v>9577</v>
      </c>
      <c r="Z356" s="13" t="s">
        <v>9577</v>
      </c>
      <c r="AA356" s="13" t="s">
        <v>9577</v>
      </c>
      <c r="AB356" s="13" t="s">
        <v>9577</v>
      </c>
      <c r="AC356" s="13" t="s">
        <v>9577</v>
      </c>
      <c r="AD356" s="13" t="s">
        <v>9577</v>
      </c>
      <c r="AE356" s="13" t="s">
        <v>9577</v>
      </c>
      <c r="AF356" s="13" t="s">
        <v>9577</v>
      </c>
      <c r="AG356" s="13" t="s">
        <v>9577</v>
      </c>
      <c r="AH356" s="14" t="str">
        <f t="shared" si="10"/>
        <v>355,0,0,0,0,0,0,0,0,0</v>
      </c>
      <c r="AI356" s="13" t="s">
        <v>7135</v>
      </c>
      <c r="AJ356" s="13" t="s">
        <v>8183</v>
      </c>
      <c r="AM356" s="13" t="s">
        <v>8184</v>
      </c>
      <c r="AO356" s="13">
        <v>0</v>
      </c>
      <c r="AP356" s="13">
        <v>25</v>
      </c>
      <c r="AQ356" s="13">
        <v>11</v>
      </c>
      <c r="AR356" s="14" t="s">
        <v>8552</v>
      </c>
      <c r="AU356" s="14"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
      <c r="A357" s="13">
        <v>356</v>
      </c>
      <c r="C357" s="13" t="s">
        <v>694</v>
      </c>
      <c r="D357" s="13" t="s">
        <v>4165</v>
      </c>
      <c r="E357" s="13" t="s">
        <v>187</v>
      </c>
      <c r="G357" s="13" t="s">
        <v>4745</v>
      </c>
      <c r="H357" s="13" t="s">
        <v>5413</v>
      </c>
      <c r="I357" s="13" t="s">
        <v>5419</v>
      </c>
      <c r="J357" s="13">
        <v>159</v>
      </c>
      <c r="K357" s="13" t="s">
        <v>5412</v>
      </c>
      <c r="L357" s="13">
        <v>90</v>
      </c>
      <c r="M357" s="13">
        <v>35</v>
      </c>
      <c r="N357" s="13" t="s">
        <v>3735</v>
      </c>
      <c r="P357" s="13" t="s">
        <v>5969</v>
      </c>
      <c r="R357" s="13" t="s">
        <v>2022</v>
      </c>
      <c r="S357" s="13">
        <v>6630</v>
      </c>
      <c r="T357" s="13">
        <v>1.6</v>
      </c>
      <c r="U357" s="13">
        <v>30.6</v>
      </c>
      <c r="V357" s="13" t="s">
        <v>8727</v>
      </c>
      <c r="W357" s="13" t="s">
        <v>7054</v>
      </c>
      <c r="X357" s="13" t="s">
        <v>9117</v>
      </c>
      <c r="Y357" s="13" t="s">
        <v>9577</v>
      </c>
      <c r="Z357" s="13" t="s">
        <v>9577</v>
      </c>
      <c r="AA357" s="13" t="s">
        <v>9577</v>
      </c>
      <c r="AB357" s="13" t="s">
        <v>9577</v>
      </c>
      <c r="AC357" s="13" t="s">
        <v>9577</v>
      </c>
      <c r="AD357" s="13" t="s">
        <v>9577</v>
      </c>
      <c r="AE357" s="13" t="s">
        <v>9577</v>
      </c>
      <c r="AF357" s="13" t="s">
        <v>9577</v>
      </c>
      <c r="AG357" s="13" t="s">
        <v>9577</v>
      </c>
      <c r="AH357" s="14" t="str">
        <f t="shared" si="10"/>
        <v>356,0,0,0,0,0,0,0,0,0</v>
      </c>
      <c r="AI357" s="13" t="s">
        <v>7136</v>
      </c>
      <c r="AJ357" s="13" t="s">
        <v>8185</v>
      </c>
      <c r="AM357" s="13" t="s">
        <v>8184</v>
      </c>
      <c r="AO357" s="13">
        <v>0</v>
      </c>
      <c r="AP357" s="13">
        <v>25</v>
      </c>
      <c r="AQ357" s="13">
        <v>0</v>
      </c>
      <c r="AR357" s="14" t="s">
        <v>11056</v>
      </c>
      <c r="AU357" s="14"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
      <c r="A358" s="13">
        <v>357</v>
      </c>
      <c r="C358" s="13" t="s">
        <v>695</v>
      </c>
      <c r="D358" s="13" t="s">
        <v>4166</v>
      </c>
      <c r="E358" s="13" t="s">
        <v>180</v>
      </c>
      <c r="F358" s="13" t="s">
        <v>184</v>
      </c>
      <c r="G358" s="13" t="s">
        <v>4746</v>
      </c>
      <c r="H358" s="13" t="s">
        <v>5413</v>
      </c>
      <c r="I358" s="13" t="s">
        <v>5424</v>
      </c>
      <c r="J358" s="13">
        <v>161</v>
      </c>
      <c r="K358" s="13" t="s">
        <v>2031</v>
      </c>
      <c r="L358" s="13">
        <v>200</v>
      </c>
      <c r="M358" s="13">
        <v>70</v>
      </c>
      <c r="N358" s="13" t="s">
        <v>5580</v>
      </c>
      <c r="O358" s="13" t="s">
        <v>5541</v>
      </c>
      <c r="P358" s="13" t="s">
        <v>6561</v>
      </c>
      <c r="Q358" s="13" t="s">
        <v>6562</v>
      </c>
      <c r="R358" s="13" t="s">
        <v>6890</v>
      </c>
      <c r="S358" s="13">
        <v>6630</v>
      </c>
      <c r="T358" s="13">
        <v>2</v>
      </c>
      <c r="U358" s="13">
        <v>100</v>
      </c>
      <c r="V358" s="13" t="s">
        <v>2054</v>
      </c>
      <c r="W358" s="13" t="s">
        <v>7054</v>
      </c>
      <c r="X358" s="13" t="s">
        <v>9118</v>
      </c>
      <c r="Y358" s="13" t="s">
        <v>9577</v>
      </c>
      <c r="Z358" s="13" t="s">
        <v>9577</v>
      </c>
      <c r="AA358" s="13" t="s">
        <v>9577</v>
      </c>
      <c r="AB358" s="13" t="s">
        <v>9577</v>
      </c>
      <c r="AC358" s="13" t="s">
        <v>9577</v>
      </c>
      <c r="AD358" s="13" t="s">
        <v>9577</v>
      </c>
      <c r="AE358" s="13" t="s">
        <v>9577</v>
      </c>
      <c r="AF358" s="13" t="s">
        <v>9577</v>
      </c>
      <c r="AG358" s="13" t="s">
        <v>9577</v>
      </c>
      <c r="AH358" s="14" t="str">
        <f t="shared" si="10"/>
        <v>357,0,0,0,0,0,0,0,0,0</v>
      </c>
      <c r="AI358" s="13" t="s">
        <v>7137</v>
      </c>
      <c r="AJ358" s="13" t="s">
        <v>7698</v>
      </c>
      <c r="AO358" s="13">
        <v>0</v>
      </c>
      <c r="AP358" s="13">
        <v>25</v>
      </c>
      <c r="AQ358" s="13">
        <v>0</v>
      </c>
      <c r="AR358" s="14" t="str">
        <f>+D986&amp;",Event,LIGHTBALL"</f>
        <v>TROFRUIT,Event,LIGHTBALL</v>
      </c>
      <c r="AU358" s="14"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
      <c r="A359" s="13">
        <v>358</v>
      </c>
      <c r="C359" s="13" t="s">
        <v>696</v>
      </c>
      <c r="D359" s="13" t="s">
        <v>4167</v>
      </c>
      <c r="E359" s="13" t="s">
        <v>185</v>
      </c>
      <c r="G359" s="13" t="s">
        <v>4747</v>
      </c>
      <c r="H359" s="13" t="s">
        <v>5413</v>
      </c>
      <c r="I359" s="13" t="s">
        <v>5419</v>
      </c>
      <c r="J359" s="13">
        <v>149</v>
      </c>
      <c r="K359" s="13" t="s">
        <v>5408</v>
      </c>
      <c r="L359" s="13">
        <v>45</v>
      </c>
      <c r="M359" s="13">
        <v>70</v>
      </c>
      <c r="N359" s="13" t="s">
        <v>2040</v>
      </c>
      <c r="P359" s="13" t="s">
        <v>6563</v>
      </c>
      <c r="Q359" s="13" t="s">
        <v>6564</v>
      </c>
      <c r="R359" s="13" t="s">
        <v>2022</v>
      </c>
      <c r="S359" s="13">
        <v>6630</v>
      </c>
      <c r="T359" s="13">
        <v>0.6</v>
      </c>
      <c r="U359" s="13">
        <v>1</v>
      </c>
      <c r="V359" s="13" t="s">
        <v>2056</v>
      </c>
      <c r="W359" s="13" t="s">
        <v>7357</v>
      </c>
      <c r="X359" s="13" t="s">
        <v>9119</v>
      </c>
      <c r="Y359" s="13" t="s">
        <v>9577</v>
      </c>
      <c r="Z359" s="13" t="s">
        <v>9577</v>
      </c>
      <c r="AA359" s="13" t="s">
        <v>9577</v>
      </c>
      <c r="AB359" s="13" t="s">
        <v>9577</v>
      </c>
      <c r="AC359" s="13" t="s">
        <v>9577</v>
      </c>
      <c r="AD359" s="13" t="s">
        <v>9577</v>
      </c>
      <c r="AE359" s="13" t="s">
        <v>9577</v>
      </c>
      <c r="AF359" s="13" t="s">
        <v>9577</v>
      </c>
      <c r="AG359" s="13" t="s">
        <v>9577</v>
      </c>
      <c r="AH359" s="14" t="str">
        <f t="shared" si="10"/>
        <v>358,0,0,0,0,0,0,0,0,0</v>
      </c>
      <c r="AI359" s="13" t="s">
        <v>7138</v>
      </c>
      <c r="AJ359" s="13" t="s">
        <v>8186</v>
      </c>
      <c r="AM359" s="13" t="s">
        <v>8187</v>
      </c>
      <c r="AO359" s="13">
        <v>0</v>
      </c>
      <c r="AP359" s="13">
        <v>25</v>
      </c>
      <c r="AQ359" s="13">
        <v>10</v>
      </c>
      <c r="AU359" s="14"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
      <c r="A360" s="13">
        <v>359</v>
      </c>
      <c r="C360" s="13" t="s">
        <v>697</v>
      </c>
      <c r="D360" s="13" t="s">
        <v>4168</v>
      </c>
      <c r="E360" s="13" t="s">
        <v>189</v>
      </c>
      <c r="G360" s="13" t="s">
        <v>4748</v>
      </c>
      <c r="H360" s="13" t="s">
        <v>5413</v>
      </c>
      <c r="I360" s="13" t="s">
        <v>1311</v>
      </c>
      <c r="J360" s="13">
        <v>163</v>
      </c>
      <c r="K360" s="13" t="s">
        <v>2028</v>
      </c>
      <c r="L360" s="13">
        <v>30</v>
      </c>
      <c r="M360" s="13">
        <v>35</v>
      </c>
      <c r="N360" s="13" t="s">
        <v>5646</v>
      </c>
      <c r="O360" s="13" t="s">
        <v>5467</v>
      </c>
      <c r="P360" s="13" t="s">
        <v>6565</v>
      </c>
      <c r="Q360" s="13" t="s">
        <v>6566</v>
      </c>
      <c r="R360" s="13" t="s">
        <v>2023</v>
      </c>
      <c r="S360" s="13">
        <v>6630</v>
      </c>
      <c r="T360" s="13">
        <v>1.2</v>
      </c>
      <c r="U360" s="13">
        <v>47</v>
      </c>
      <c r="V360" s="13" t="s">
        <v>8724</v>
      </c>
      <c r="W360" s="13" t="s">
        <v>8731</v>
      </c>
      <c r="X360" s="13" t="s">
        <v>9120</v>
      </c>
      <c r="Y360" s="13" t="s">
        <v>9577</v>
      </c>
      <c r="Z360" s="13" t="s">
        <v>9577</v>
      </c>
      <c r="AA360" s="13" t="s">
        <v>9577</v>
      </c>
      <c r="AB360" s="13" t="s">
        <v>9577</v>
      </c>
      <c r="AC360" s="13" t="s">
        <v>9577</v>
      </c>
      <c r="AD360" s="13" t="s">
        <v>9577</v>
      </c>
      <c r="AE360" s="13" t="s">
        <v>9577</v>
      </c>
      <c r="AF360" s="13" t="s">
        <v>9577</v>
      </c>
      <c r="AG360" s="13" t="s">
        <v>9577</v>
      </c>
      <c r="AH360" s="14" t="str">
        <f t="shared" si="10"/>
        <v>359,0,0,0,0,0,0,0,0,0</v>
      </c>
      <c r="AI360" s="13" t="s">
        <v>7139</v>
      </c>
      <c r="AJ360" s="13" t="s">
        <v>7699</v>
      </c>
      <c r="AO360" s="13">
        <v>0</v>
      </c>
      <c r="AP360" s="13">
        <v>25</v>
      </c>
      <c r="AQ360" s="13">
        <v>0</v>
      </c>
      <c r="AR360" s="14" t="str">
        <f>+D987&amp;",Event,LIGHTBALL"</f>
        <v>ABSOUL,Event,LIGHTBALL</v>
      </c>
      <c r="AU360" s="14"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
      <c r="A361" s="13">
        <v>360</v>
      </c>
      <c r="C361" s="13" t="s">
        <v>699</v>
      </c>
      <c r="D361" s="13" t="s">
        <v>4169</v>
      </c>
      <c r="E361" s="13" t="s">
        <v>185</v>
      </c>
      <c r="G361" s="13" t="s">
        <v>4749</v>
      </c>
      <c r="H361" s="13" t="s">
        <v>5413</v>
      </c>
      <c r="I361" s="13" t="s">
        <v>5414</v>
      </c>
      <c r="J361" s="13">
        <v>52</v>
      </c>
      <c r="K361" s="13" t="s">
        <v>2030</v>
      </c>
      <c r="L361" s="13">
        <v>125</v>
      </c>
      <c r="M361" s="13">
        <v>70</v>
      </c>
      <c r="N361" s="13" t="s">
        <v>5585</v>
      </c>
      <c r="O361" s="13" t="s">
        <v>3813</v>
      </c>
      <c r="P361" s="13" t="s">
        <v>5970</v>
      </c>
      <c r="R361" s="13" t="s">
        <v>6983</v>
      </c>
      <c r="S361" s="13">
        <v>5355</v>
      </c>
      <c r="T361" s="13">
        <v>0.6</v>
      </c>
      <c r="U361" s="13">
        <v>14</v>
      </c>
      <c r="V361" s="13" t="s">
        <v>2056</v>
      </c>
      <c r="W361" s="13" t="s">
        <v>7205</v>
      </c>
      <c r="X361" s="13" t="s">
        <v>9121</v>
      </c>
      <c r="Y361" s="13" t="s">
        <v>9577</v>
      </c>
      <c r="Z361" s="13" t="s">
        <v>9577</v>
      </c>
      <c r="AA361" s="13" t="s">
        <v>9577</v>
      </c>
      <c r="AB361" s="13" t="s">
        <v>9577</v>
      </c>
      <c r="AC361" s="13" t="s">
        <v>9577</v>
      </c>
      <c r="AD361" s="13" t="s">
        <v>9577</v>
      </c>
      <c r="AE361" s="13" t="s">
        <v>9577</v>
      </c>
      <c r="AF361" s="13" t="s">
        <v>9577</v>
      </c>
      <c r="AG361" s="13" t="s">
        <v>9577</v>
      </c>
      <c r="AH361" s="14" t="str">
        <f t="shared" si="10"/>
        <v>360,0,0,0,0,0,0,0,0,0</v>
      </c>
      <c r="AI361" s="13" t="s">
        <v>7140</v>
      </c>
      <c r="AJ361" s="13" t="s">
        <v>7700</v>
      </c>
      <c r="AO361" s="13">
        <v>0</v>
      </c>
      <c r="AP361" s="13">
        <v>25</v>
      </c>
      <c r="AQ361" s="13">
        <v>0</v>
      </c>
      <c r="AR361" s="14" t="s">
        <v>8740</v>
      </c>
      <c r="AS361" s="13" t="s">
        <v>8741</v>
      </c>
      <c r="AU361" s="14"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
      <c r="A362" s="13">
        <v>361</v>
      </c>
      <c r="C362" s="13" t="s">
        <v>700</v>
      </c>
      <c r="D362" s="13" t="s">
        <v>4170</v>
      </c>
      <c r="E362" s="13" t="s">
        <v>163</v>
      </c>
      <c r="G362" s="13" t="s">
        <v>4750</v>
      </c>
      <c r="H362" s="13" t="s">
        <v>5413</v>
      </c>
      <c r="I362" s="13" t="s">
        <v>5414</v>
      </c>
      <c r="J362" s="13">
        <v>60</v>
      </c>
      <c r="K362" s="13" t="s">
        <v>2030</v>
      </c>
      <c r="L362" s="13">
        <v>190</v>
      </c>
      <c r="M362" s="13">
        <v>70</v>
      </c>
      <c r="N362" s="13" t="s">
        <v>5647</v>
      </c>
      <c r="O362" s="13" t="s">
        <v>5606</v>
      </c>
      <c r="P362" s="13" t="s">
        <v>6567</v>
      </c>
      <c r="Q362" s="13" t="s">
        <v>6568</v>
      </c>
      <c r="R362" s="13" t="s">
        <v>7141</v>
      </c>
      <c r="S362" s="13">
        <v>5355</v>
      </c>
      <c r="T362" s="13">
        <v>0.7</v>
      </c>
      <c r="U362" s="13">
        <v>16.8</v>
      </c>
      <c r="V362" s="13" t="s">
        <v>8722</v>
      </c>
      <c r="W362" s="13" t="s">
        <v>7205</v>
      </c>
      <c r="X362" s="13" t="s">
        <v>9122</v>
      </c>
      <c r="Y362" s="13" t="s">
        <v>9577</v>
      </c>
      <c r="Z362" s="13" t="s">
        <v>9577</v>
      </c>
      <c r="AA362" s="13" t="s">
        <v>9577</v>
      </c>
      <c r="AB362" s="13" t="s">
        <v>9577</v>
      </c>
      <c r="AC362" s="13" t="s">
        <v>9577</v>
      </c>
      <c r="AD362" s="13" t="s">
        <v>9577</v>
      </c>
      <c r="AE362" s="13" t="s">
        <v>9577</v>
      </c>
      <c r="AF362" s="13" t="s">
        <v>9577</v>
      </c>
      <c r="AG362" s="13" t="s">
        <v>9577</v>
      </c>
      <c r="AH362" s="14" t="str">
        <f t="shared" si="10"/>
        <v>361,0,0,0,0,0,0,0,0,0</v>
      </c>
      <c r="AI362" s="13" t="s">
        <v>7142</v>
      </c>
      <c r="AJ362" s="13" t="s">
        <v>8188</v>
      </c>
      <c r="AM362" s="13" t="s">
        <v>8189</v>
      </c>
      <c r="AO362" s="13">
        <v>0</v>
      </c>
      <c r="AP362" s="13">
        <v>25</v>
      </c>
      <c r="AQ362" s="13">
        <v>0</v>
      </c>
      <c r="AR362" s="14" t="s">
        <v>8553</v>
      </c>
      <c r="AU362" s="14"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
      <c r="A363" s="13">
        <v>362</v>
      </c>
      <c r="C363" s="13" t="s">
        <v>701</v>
      </c>
      <c r="D363" s="13" t="s">
        <v>4171</v>
      </c>
      <c r="E363" s="13" t="s">
        <v>163</v>
      </c>
      <c r="G363" s="13" t="s">
        <v>4751</v>
      </c>
      <c r="H363" s="13" t="s">
        <v>5413</v>
      </c>
      <c r="I363" s="13" t="s">
        <v>5414</v>
      </c>
      <c r="J363" s="13">
        <v>168</v>
      </c>
      <c r="K363" s="13" t="s">
        <v>2031</v>
      </c>
      <c r="L363" s="13">
        <v>75</v>
      </c>
      <c r="M363" s="13">
        <v>70</v>
      </c>
      <c r="N363" s="13" t="s">
        <v>5647</v>
      </c>
      <c r="O363" s="13" t="s">
        <v>5606</v>
      </c>
      <c r="P363" s="13" t="s">
        <v>5971</v>
      </c>
      <c r="R363" s="13" t="s">
        <v>7141</v>
      </c>
      <c r="S363" s="13">
        <v>5355</v>
      </c>
      <c r="T363" s="13">
        <v>1.5</v>
      </c>
      <c r="U363" s="13">
        <v>256.5</v>
      </c>
      <c r="V363" s="13" t="s">
        <v>8722</v>
      </c>
      <c r="W363" s="13" t="s">
        <v>7205</v>
      </c>
      <c r="X363" s="13" t="s">
        <v>9123</v>
      </c>
      <c r="Y363" s="13" t="s">
        <v>9577</v>
      </c>
      <c r="Z363" s="13" t="s">
        <v>9577</v>
      </c>
      <c r="AA363" s="13" t="s">
        <v>9577</v>
      </c>
      <c r="AB363" s="13" t="s">
        <v>9577</v>
      </c>
      <c r="AC363" s="13" t="s">
        <v>9577</v>
      </c>
      <c r="AD363" s="13" t="s">
        <v>9577</v>
      </c>
      <c r="AE363" s="13" t="s">
        <v>9577</v>
      </c>
      <c r="AF363" s="13" t="s">
        <v>9577</v>
      </c>
      <c r="AG363" s="13" t="s">
        <v>9577</v>
      </c>
      <c r="AH363" s="14" t="str">
        <f t="shared" si="10"/>
        <v>362,0,0,0,0,0,0,0,0,0</v>
      </c>
      <c r="AI363" s="13" t="s">
        <v>7143</v>
      </c>
      <c r="AJ363" s="13" t="s">
        <v>8190</v>
      </c>
      <c r="AM363" s="13" t="s">
        <v>8189</v>
      </c>
      <c r="AO363" s="13">
        <v>0</v>
      </c>
      <c r="AP363" s="13">
        <v>25</v>
      </c>
      <c r="AQ363" s="13">
        <v>20</v>
      </c>
      <c r="AU363" s="14"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
      <c r="A364" s="13">
        <v>363</v>
      </c>
      <c r="C364" s="13" t="s">
        <v>703</v>
      </c>
      <c r="D364" s="13" t="s">
        <v>4172</v>
      </c>
      <c r="E364" s="13" t="s">
        <v>163</v>
      </c>
      <c r="F364" s="13" t="s">
        <v>178</v>
      </c>
      <c r="G364" s="13" t="s">
        <v>4752</v>
      </c>
      <c r="H364" s="13" t="s">
        <v>5413</v>
      </c>
      <c r="I364" s="13" t="s">
        <v>1311</v>
      </c>
      <c r="J364" s="13">
        <v>58</v>
      </c>
      <c r="K364" s="13" t="s">
        <v>2030</v>
      </c>
      <c r="L364" s="13">
        <v>255</v>
      </c>
      <c r="M364" s="13">
        <v>70</v>
      </c>
      <c r="N364" s="13" t="s">
        <v>5648</v>
      </c>
      <c r="O364" s="13" t="s">
        <v>3712</v>
      </c>
      <c r="P364" s="13" t="s">
        <v>6569</v>
      </c>
      <c r="Q364" s="13" t="s">
        <v>6570</v>
      </c>
      <c r="R364" s="13" t="s">
        <v>6927</v>
      </c>
      <c r="S364" s="13">
        <v>5355</v>
      </c>
      <c r="T364" s="13">
        <v>0.8</v>
      </c>
      <c r="U364" s="13">
        <v>39.5</v>
      </c>
      <c r="V364" s="13" t="s">
        <v>2056</v>
      </c>
      <c r="W364" s="13" t="s">
        <v>8729</v>
      </c>
      <c r="X364" s="13" t="s">
        <v>9124</v>
      </c>
      <c r="Y364" s="13" t="s">
        <v>9577</v>
      </c>
      <c r="Z364" s="13" t="s">
        <v>9577</v>
      </c>
      <c r="AA364" s="13" t="s">
        <v>9577</v>
      </c>
      <c r="AB364" s="13" t="s">
        <v>9577</v>
      </c>
      <c r="AC364" s="13" t="s">
        <v>9577</v>
      </c>
      <c r="AD364" s="13" t="s">
        <v>9577</v>
      </c>
      <c r="AE364" s="13" t="s">
        <v>9577</v>
      </c>
      <c r="AF364" s="13" t="s">
        <v>9577</v>
      </c>
      <c r="AG364" s="13" t="s">
        <v>9577</v>
      </c>
      <c r="AH364" s="14" t="str">
        <f t="shared" si="10"/>
        <v>363,0,0,0,0,0,0,0,0,0</v>
      </c>
      <c r="AI364" s="13" t="s">
        <v>7144</v>
      </c>
      <c r="AJ364" s="13" t="s">
        <v>7701</v>
      </c>
      <c r="AO364" s="13">
        <v>0</v>
      </c>
      <c r="AP364" s="13">
        <v>25</v>
      </c>
      <c r="AQ364" s="13">
        <v>0</v>
      </c>
      <c r="AR364" s="14" t="s">
        <v>8554</v>
      </c>
      <c r="AU364" s="14"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
      <c r="A365" s="13">
        <v>364</v>
      </c>
      <c r="C365" s="13" t="s">
        <v>704</v>
      </c>
      <c r="D365" s="13" t="s">
        <v>4173</v>
      </c>
      <c r="E365" s="13" t="s">
        <v>163</v>
      </c>
      <c r="F365" s="13" t="s">
        <v>178</v>
      </c>
      <c r="G365" s="13" t="s">
        <v>4753</v>
      </c>
      <c r="H365" s="13" t="s">
        <v>5413</v>
      </c>
      <c r="I365" s="13" t="s">
        <v>1311</v>
      </c>
      <c r="J365" s="13">
        <v>144</v>
      </c>
      <c r="K365" s="13" t="s">
        <v>2031</v>
      </c>
      <c r="L365" s="13">
        <v>120</v>
      </c>
      <c r="M365" s="13">
        <v>70</v>
      </c>
      <c r="N365" s="13" t="s">
        <v>5648</v>
      </c>
      <c r="O365" s="13" t="s">
        <v>3712</v>
      </c>
      <c r="P365" s="13" t="s">
        <v>5972</v>
      </c>
      <c r="R365" s="13" t="s">
        <v>6927</v>
      </c>
      <c r="S365" s="13">
        <v>5355</v>
      </c>
      <c r="T365" s="13">
        <v>1.1000000000000001</v>
      </c>
      <c r="U365" s="13">
        <v>87.6</v>
      </c>
      <c r="V365" s="13" t="s">
        <v>2056</v>
      </c>
      <c r="W365" s="13" t="s">
        <v>8729</v>
      </c>
      <c r="X365" s="13" t="s">
        <v>9125</v>
      </c>
      <c r="Y365" s="13" t="s">
        <v>9577</v>
      </c>
      <c r="Z365" s="13" t="s">
        <v>9577</v>
      </c>
      <c r="AA365" s="13" t="s">
        <v>9577</v>
      </c>
      <c r="AB365" s="13" t="s">
        <v>9577</v>
      </c>
      <c r="AC365" s="13" t="s">
        <v>9577</v>
      </c>
      <c r="AD365" s="13" t="s">
        <v>9577</v>
      </c>
      <c r="AE365" s="13" t="s">
        <v>9577</v>
      </c>
      <c r="AF365" s="13" t="s">
        <v>9577</v>
      </c>
      <c r="AG365" s="13" t="s">
        <v>9577</v>
      </c>
      <c r="AH365" s="14" t="str">
        <f t="shared" si="10"/>
        <v>364,0,0,0,0,0,0,0,0,0</v>
      </c>
      <c r="AI365" s="13" t="s">
        <v>7145</v>
      </c>
      <c r="AJ365" s="13" t="s">
        <v>7702</v>
      </c>
      <c r="AO365" s="13">
        <v>0</v>
      </c>
      <c r="AP365" s="13">
        <v>25</v>
      </c>
      <c r="AQ365" s="13">
        <v>0</v>
      </c>
      <c r="AR365" s="14" t="s">
        <v>8555</v>
      </c>
      <c r="AU365" s="14"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
      <c r="A366" s="13">
        <v>365</v>
      </c>
      <c r="C366" s="13" t="s">
        <v>705</v>
      </c>
      <c r="D366" s="13" t="s">
        <v>4174</v>
      </c>
      <c r="E366" s="13" t="s">
        <v>163</v>
      </c>
      <c r="F366" s="13" t="s">
        <v>178</v>
      </c>
      <c r="G366" s="13" t="s">
        <v>4754</v>
      </c>
      <c r="H366" s="13" t="s">
        <v>5413</v>
      </c>
      <c r="I366" s="13" t="s">
        <v>1311</v>
      </c>
      <c r="J366" s="13">
        <v>239</v>
      </c>
      <c r="K366" s="13" t="s">
        <v>2032</v>
      </c>
      <c r="L366" s="13">
        <v>45</v>
      </c>
      <c r="M366" s="13">
        <v>70</v>
      </c>
      <c r="N366" s="13" t="s">
        <v>5648</v>
      </c>
      <c r="O366" s="13" t="s">
        <v>3712</v>
      </c>
      <c r="P366" s="13" t="s">
        <v>5973</v>
      </c>
      <c r="R366" s="13" t="s">
        <v>6927</v>
      </c>
      <c r="S366" s="13">
        <v>5355</v>
      </c>
      <c r="T366" s="13">
        <v>1.4</v>
      </c>
      <c r="U366" s="13">
        <v>150.6</v>
      </c>
      <c r="V366" s="13" t="s">
        <v>2056</v>
      </c>
      <c r="W366" s="13" t="s">
        <v>8729</v>
      </c>
      <c r="X366" s="13" t="s">
        <v>9126</v>
      </c>
      <c r="Y366" s="13" t="s">
        <v>9577</v>
      </c>
      <c r="Z366" s="13" t="s">
        <v>9577</v>
      </c>
      <c r="AA366" s="13" t="s">
        <v>9577</v>
      </c>
      <c r="AB366" s="13" t="s">
        <v>9577</v>
      </c>
      <c r="AC366" s="13" t="s">
        <v>9577</v>
      </c>
      <c r="AD366" s="13" t="s">
        <v>9577</v>
      </c>
      <c r="AE366" s="13" t="s">
        <v>9577</v>
      </c>
      <c r="AF366" s="13" t="s">
        <v>9577</v>
      </c>
      <c r="AG366" s="13" t="s">
        <v>9577</v>
      </c>
      <c r="AH366" s="14" t="str">
        <f t="shared" si="10"/>
        <v>365,0,0,0,0,0,0,0,0,0</v>
      </c>
      <c r="AI366" s="13" t="s">
        <v>7146</v>
      </c>
      <c r="AJ366" s="13" t="s">
        <v>7703</v>
      </c>
      <c r="AO366" s="13">
        <v>0</v>
      </c>
      <c r="AP366" s="13">
        <v>25</v>
      </c>
      <c r="AQ366" s="13">
        <v>0</v>
      </c>
      <c r="AU366" s="14"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
      <c r="A367" s="13">
        <v>366</v>
      </c>
      <c r="C367" s="13" t="s">
        <v>706</v>
      </c>
      <c r="D367" s="13" t="s">
        <v>4175</v>
      </c>
      <c r="E367" s="13" t="s">
        <v>178</v>
      </c>
      <c r="G367" s="13" t="s">
        <v>4755</v>
      </c>
      <c r="H367" s="13" t="s">
        <v>5413</v>
      </c>
      <c r="I367" s="13" t="s">
        <v>5436</v>
      </c>
      <c r="J367" s="13">
        <v>69</v>
      </c>
      <c r="K367" s="13" t="s">
        <v>2033</v>
      </c>
      <c r="L367" s="13">
        <v>255</v>
      </c>
      <c r="M367" s="13">
        <v>70</v>
      </c>
      <c r="N367" s="13" t="s">
        <v>3707</v>
      </c>
      <c r="O367" s="13" t="s">
        <v>5559</v>
      </c>
      <c r="P367" s="13" t="s">
        <v>6571</v>
      </c>
      <c r="Q367" s="13" t="s">
        <v>6572</v>
      </c>
      <c r="R367" s="13" t="s">
        <v>3679</v>
      </c>
      <c r="S367" s="13">
        <v>5355</v>
      </c>
      <c r="T367" s="13">
        <v>0.4</v>
      </c>
      <c r="U367" s="13">
        <v>52.5</v>
      </c>
      <c r="V367" s="13" t="s">
        <v>2056</v>
      </c>
      <c r="W367" s="13" t="s">
        <v>8729</v>
      </c>
      <c r="X367" s="13" t="s">
        <v>9127</v>
      </c>
      <c r="Y367" s="13" t="s">
        <v>9577</v>
      </c>
      <c r="Z367" s="13" t="s">
        <v>9577</v>
      </c>
      <c r="AA367" s="13" t="s">
        <v>9577</v>
      </c>
      <c r="AB367" s="13" t="s">
        <v>9577</v>
      </c>
      <c r="AC367" s="13" t="s">
        <v>9577</v>
      </c>
      <c r="AD367" s="13" t="s">
        <v>9577</v>
      </c>
      <c r="AE367" s="13" t="s">
        <v>9577</v>
      </c>
      <c r="AF367" s="13" t="s">
        <v>9577</v>
      </c>
      <c r="AG367" s="13" t="s">
        <v>9577</v>
      </c>
      <c r="AH367" s="14" t="str">
        <f t="shared" si="10"/>
        <v>366,0,0,0,0,0,0,0,0,0</v>
      </c>
      <c r="AI367" s="13" t="s">
        <v>6946</v>
      </c>
      <c r="AJ367" s="13" t="s">
        <v>8191</v>
      </c>
      <c r="AM367" s="13" t="s">
        <v>8092</v>
      </c>
      <c r="AO367" s="13">
        <v>0</v>
      </c>
      <c r="AP367" s="13">
        <v>25</v>
      </c>
      <c r="AQ367" s="13">
        <v>0</v>
      </c>
      <c r="AR367" s="14" t="s">
        <v>11057</v>
      </c>
      <c r="AU367" s="14"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
      <c r="A368" s="13">
        <v>367</v>
      </c>
      <c r="C368" s="13" t="s">
        <v>707</v>
      </c>
      <c r="D368" s="13" t="s">
        <v>4176</v>
      </c>
      <c r="E368" s="13" t="s">
        <v>178</v>
      </c>
      <c r="G368" s="13" t="s">
        <v>4756</v>
      </c>
      <c r="H368" s="13" t="s">
        <v>5413</v>
      </c>
      <c r="I368" s="13" t="s">
        <v>5436</v>
      </c>
      <c r="J368" s="13">
        <v>170</v>
      </c>
      <c r="K368" s="13" t="s">
        <v>5430</v>
      </c>
      <c r="L368" s="13">
        <v>60</v>
      </c>
      <c r="M368" s="13">
        <v>70</v>
      </c>
      <c r="N368" s="13" t="s">
        <v>3748</v>
      </c>
      <c r="O368" s="13" t="s">
        <v>3719</v>
      </c>
      <c r="P368" s="13" t="s">
        <v>5974</v>
      </c>
      <c r="R368" s="13" t="s">
        <v>3679</v>
      </c>
      <c r="S368" s="13">
        <v>5355</v>
      </c>
      <c r="T368" s="13">
        <v>1.7</v>
      </c>
      <c r="U368" s="13">
        <v>27</v>
      </c>
      <c r="V368" s="13" t="s">
        <v>2056</v>
      </c>
      <c r="W368" s="13" t="s">
        <v>8729</v>
      </c>
      <c r="X368" s="13" t="s">
        <v>9128</v>
      </c>
      <c r="Y368" s="13" t="s">
        <v>9577</v>
      </c>
      <c r="Z368" s="13" t="s">
        <v>9577</v>
      </c>
      <c r="AA368" s="13" t="s">
        <v>9577</v>
      </c>
      <c r="AB368" s="13" t="s">
        <v>9577</v>
      </c>
      <c r="AC368" s="13" t="s">
        <v>9577</v>
      </c>
      <c r="AD368" s="13" t="s">
        <v>9577</v>
      </c>
      <c r="AE368" s="13" t="s">
        <v>9577</v>
      </c>
      <c r="AF368" s="13" t="s">
        <v>9577</v>
      </c>
      <c r="AG368" s="13" t="s">
        <v>9577</v>
      </c>
      <c r="AH368" s="14" t="str">
        <f t="shared" si="10"/>
        <v>367,0,0,0,0,0,0,0,0,0</v>
      </c>
      <c r="AI368" s="13" t="s">
        <v>7147</v>
      </c>
      <c r="AJ368" s="13" t="s">
        <v>8192</v>
      </c>
      <c r="AM368" s="13" t="s">
        <v>3772</v>
      </c>
      <c r="AO368" s="13">
        <v>0</v>
      </c>
      <c r="AP368" s="13">
        <v>25</v>
      </c>
      <c r="AQ368" s="13">
        <v>8</v>
      </c>
      <c r="AU368" s="14"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
      <c r="A369" s="13">
        <v>368</v>
      </c>
      <c r="C369" s="13" t="s">
        <v>708</v>
      </c>
      <c r="D369" s="13" t="s">
        <v>3773</v>
      </c>
      <c r="E369" s="13" t="s">
        <v>178</v>
      </c>
      <c r="G369" s="13" t="s">
        <v>4757</v>
      </c>
      <c r="H369" s="13" t="s">
        <v>5413</v>
      </c>
      <c r="I369" s="13" t="s">
        <v>5436</v>
      </c>
      <c r="J369" s="13">
        <v>170</v>
      </c>
      <c r="K369" s="13" t="s">
        <v>5421</v>
      </c>
      <c r="L369" s="13">
        <v>60</v>
      </c>
      <c r="M369" s="13">
        <v>70</v>
      </c>
      <c r="N369" s="13" t="s">
        <v>3748</v>
      </c>
      <c r="O369" s="13" t="s">
        <v>3704</v>
      </c>
      <c r="P369" s="13" t="s">
        <v>5975</v>
      </c>
      <c r="R369" s="13" t="s">
        <v>3679</v>
      </c>
      <c r="S369" s="13">
        <v>5355</v>
      </c>
      <c r="T369" s="13">
        <v>1.8</v>
      </c>
      <c r="U369" s="13">
        <v>22.6</v>
      </c>
      <c r="V369" s="13" t="s">
        <v>8725</v>
      </c>
      <c r="W369" s="13" t="s">
        <v>8729</v>
      </c>
      <c r="X369" s="13" t="s">
        <v>9129</v>
      </c>
      <c r="Y369" s="13" t="s">
        <v>9577</v>
      </c>
      <c r="Z369" s="13" t="s">
        <v>9577</v>
      </c>
      <c r="AA369" s="13" t="s">
        <v>9577</v>
      </c>
      <c r="AB369" s="13" t="s">
        <v>9577</v>
      </c>
      <c r="AC369" s="13" t="s">
        <v>9577</v>
      </c>
      <c r="AD369" s="13" t="s">
        <v>9577</v>
      </c>
      <c r="AE369" s="13" t="s">
        <v>9577</v>
      </c>
      <c r="AF369" s="13" t="s">
        <v>9577</v>
      </c>
      <c r="AG369" s="13" t="s">
        <v>9577</v>
      </c>
      <c r="AH369" s="14" t="str">
        <f t="shared" si="10"/>
        <v>368,0,0,0,0,0,0,0,0,0</v>
      </c>
      <c r="AI369" s="13" t="s">
        <v>7148</v>
      </c>
      <c r="AJ369" s="13" t="s">
        <v>8193</v>
      </c>
      <c r="AM369" s="13" t="s">
        <v>3774</v>
      </c>
      <c r="AO369" s="13">
        <v>0</v>
      </c>
      <c r="AP369" s="13">
        <v>25</v>
      </c>
      <c r="AQ369" s="13">
        <v>10</v>
      </c>
      <c r="AU369" s="14"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
      <c r="A370" s="13">
        <v>369</v>
      </c>
      <c r="C370" s="13" t="s">
        <v>709</v>
      </c>
      <c r="D370" s="13" t="s">
        <v>4177</v>
      </c>
      <c r="E370" s="13" t="s">
        <v>178</v>
      </c>
      <c r="F370" s="13" t="s">
        <v>186</v>
      </c>
      <c r="G370" s="13" t="s">
        <v>4758</v>
      </c>
      <c r="H370" s="13" t="s">
        <v>1310</v>
      </c>
      <c r="I370" s="13" t="s">
        <v>5424</v>
      </c>
      <c r="J370" s="13">
        <v>170</v>
      </c>
      <c r="K370" s="13" t="s">
        <v>5439</v>
      </c>
      <c r="L370" s="13">
        <v>25</v>
      </c>
      <c r="M370" s="13">
        <v>70</v>
      </c>
      <c r="N370" s="13" t="s">
        <v>5649</v>
      </c>
      <c r="O370" s="13" t="s">
        <v>3699</v>
      </c>
      <c r="P370" s="13" t="s">
        <v>6573</v>
      </c>
      <c r="Q370" s="13" t="s">
        <v>6574</v>
      </c>
      <c r="R370" s="13" t="s">
        <v>2049</v>
      </c>
      <c r="S370" s="13">
        <v>10455</v>
      </c>
      <c r="T370" s="13">
        <v>1</v>
      </c>
      <c r="U370" s="13">
        <v>23.4</v>
      </c>
      <c r="V370" s="13" t="s">
        <v>8722</v>
      </c>
      <c r="W370" s="13" t="s">
        <v>8729</v>
      </c>
      <c r="X370" s="13" t="s">
        <v>9130</v>
      </c>
      <c r="Y370" s="13" t="s">
        <v>9577</v>
      </c>
      <c r="Z370" s="13" t="s">
        <v>9577</v>
      </c>
      <c r="AA370" s="13" t="s">
        <v>9577</v>
      </c>
      <c r="AB370" s="13" t="s">
        <v>9577</v>
      </c>
      <c r="AC370" s="13" t="s">
        <v>9577</v>
      </c>
      <c r="AD370" s="13" t="s">
        <v>9577</v>
      </c>
      <c r="AE370" s="13" t="s">
        <v>9577</v>
      </c>
      <c r="AF370" s="13" t="s">
        <v>9577</v>
      </c>
      <c r="AG370" s="13" t="s">
        <v>9577</v>
      </c>
      <c r="AH370" s="14" t="str">
        <f t="shared" si="10"/>
        <v>369,0,0,0,0,0,0,0,0,0</v>
      </c>
      <c r="AI370" s="13" t="s">
        <v>7149</v>
      </c>
      <c r="AJ370" s="13" t="s">
        <v>8194</v>
      </c>
      <c r="AM370" s="13" t="s">
        <v>3774</v>
      </c>
      <c r="AO370" s="13">
        <v>0</v>
      </c>
      <c r="AP370" s="13">
        <v>25</v>
      </c>
      <c r="AQ370" s="13">
        <v>11</v>
      </c>
      <c r="AR370" s="14" t="str">
        <f>+D988&amp;",Event,DARKGEM"</f>
        <v>RELICULT,Event,DARKGEM</v>
      </c>
      <c r="AU370" s="14"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
      <c r="A371" s="13">
        <v>370</v>
      </c>
      <c r="C371" s="13" t="s">
        <v>710</v>
      </c>
      <c r="D371" s="13" t="s">
        <v>4178</v>
      </c>
      <c r="E371" s="13" t="s">
        <v>178</v>
      </c>
      <c r="G371" s="13" t="s">
        <v>4759</v>
      </c>
      <c r="H371" s="13" t="s">
        <v>5418</v>
      </c>
      <c r="I371" s="13" t="s">
        <v>5419</v>
      </c>
      <c r="J371" s="13">
        <v>116</v>
      </c>
      <c r="K371" s="13" t="s">
        <v>2045</v>
      </c>
      <c r="L371" s="13">
        <v>225</v>
      </c>
      <c r="M371" s="13">
        <v>70</v>
      </c>
      <c r="N371" s="13" t="s">
        <v>3748</v>
      </c>
      <c r="O371" s="13" t="s">
        <v>3704</v>
      </c>
      <c r="P371" s="13" t="s">
        <v>6575</v>
      </c>
      <c r="Q371" s="13" t="s">
        <v>6576</v>
      </c>
      <c r="R371" s="13" t="s">
        <v>3753</v>
      </c>
      <c r="S371" s="13">
        <v>5355</v>
      </c>
      <c r="T371" s="13">
        <v>0.6</v>
      </c>
      <c r="U371" s="13">
        <v>8.6999999999999993</v>
      </c>
      <c r="V371" s="13" t="s">
        <v>8725</v>
      </c>
      <c r="W371" s="13" t="s">
        <v>8729</v>
      </c>
      <c r="X371" s="13" t="s">
        <v>9131</v>
      </c>
      <c r="Y371" s="13" t="s">
        <v>9577</v>
      </c>
      <c r="Z371" s="13" t="s">
        <v>9577</v>
      </c>
      <c r="AA371" s="13" t="s">
        <v>9577</v>
      </c>
      <c r="AB371" s="13" t="s">
        <v>9577</v>
      </c>
      <c r="AC371" s="13" t="s">
        <v>9577</v>
      </c>
      <c r="AD371" s="13" t="s">
        <v>9577</v>
      </c>
      <c r="AE371" s="13" t="s">
        <v>9577</v>
      </c>
      <c r="AF371" s="13" t="s">
        <v>9577</v>
      </c>
      <c r="AG371" s="13" t="s">
        <v>9577</v>
      </c>
      <c r="AH371" s="14" t="str">
        <f t="shared" si="10"/>
        <v>370,0,0,0,0,0,0,0,0,0</v>
      </c>
      <c r="AI371" s="13" t="s">
        <v>7150</v>
      </c>
      <c r="AJ371" s="13" t="s">
        <v>8344</v>
      </c>
      <c r="AL371" s="13" t="s">
        <v>8345</v>
      </c>
      <c r="AO371" s="13">
        <v>0</v>
      </c>
      <c r="AP371" s="13">
        <v>25</v>
      </c>
      <c r="AQ371" s="13">
        <v>14</v>
      </c>
      <c r="AU371" s="14"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
      <c r="A372" s="13">
        <v>371</v>
      </c>
      <c r="C372" s="13" t="s">
        <v>711</v>
      </c>
      <c r="D372" s="13" t="s">
        <v>4179</v>
      </c>
      <c r="E372" s="13" t="s">
        <v>188</v>
      </c>
      <c r="G372" s="13" t="s">
        <v>4760</v>
      </c>
      <c r="H372" s="13" t="s">
        <v>5413</v>
      </c>
      <c r="I372" s="13" t="s">
        <v>5424</v>
      </c>
      <c r="J372" s="13">
        <v>60</v>
      </c>
      <c r="K372" s="13" t="s">
        <v>2027</v>
      </c>
      <c r="L372" s="13">
        <v>45</v>
      </c>
      <c r="M372" s="13">
        <v>35</v>
      </c>
      <c r="N372" s="13" t="s">
        <v>3713</v>
      </c>
      <c r="O372" s="13" t="s">
        <v>3788</v>
      </c>
      <c r="P372" s="13" t="s">
        <v>6577</v>
      </c>
      <c r="Q372" s="13" t="s">
        <v>6578</v>
      </c>
      <c r="R372" s="13" t="s">
        <v>1414</v>
      </c>
      <c r="S372" s="13">
        <v>10455</v>
      </c>
      <c r="T372" s="13">
        <v>0.6</v>
      </c>
      <c r="U372" s="13">
        <v>42.1</v>
      </c>
      <c r="V372" s="13" t="s">
        <v>2056</v>
      </c>
      <c r="W372" s="13" t="s">
        <v>8732</v>
      </c>
      <c r="X372" s="13" t="s">
        <v>9132</v>
      </c>
      <c r="Y372" s="13" t="s">
        <v>9577</v>
      </c>
      <c r="Z372" s="13" t="s">
        <v>9577</v>
      </c>
      <c r="AA372" s="13" t="s">
        <v>9577</v>
      </c>
      <c r="AB372" s="13" t="s">
        <v>9577</v>
      </c>
      <c r="AC372" s="13" t="s">
        <v>9577</v>
      </c>
      <c r="AD372" s="13" t="s">
        <v>9577</v>
      </c>
      <c r="AE372" s="13" t="s">
        <v>9577</v>
      </c>
      <c r="AF372" s="13" t="s">
        <v>9577</v>
      </c>
      <c r="AG372" s="13" t="s">
        <v>9577</v>
      </c>
      <c r="AH372" s="14" t="str">
        <f t="shared" si="10"/>
        <v>371,0,0,0,0,0,0,0,0,0</v>
      </c>
      <c r="AI372" s="13" t="s">
        <v>7151</v>
      </c>
      <c r="AJ372" s="13" t="s">
        <v>8195</v>
      </c>
      <c r="AM372" s="13" t="s">
        <v>8196</v>
      </c>
      <c r="AO372" s="13">
        <v>0</v>
      </c>
      <c r="AP372" s="13">
        <v>25</v>
      </c>
      <c r="AQ372" s="13">
        <v>0</v>
      </c>
      <c r="AR372" s="14" t="s">
        <v>8556</v>
      </c>
      <c r="AU372" s="14"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
      <c r="A373" s="13">
        <v>372</v>
      </c>
      <c r="C373" s="13" t="s">
        <v>712</v>
      </c>
      <c r="D373" s="13" t="s">
        <v>4180</v>
      </c>
      <c r="E373" s="13" t="s">
        <v>188</v>
      </c>
      <c r="G373" s="13" t="s">
        <v>4761</v>
      </c>
      <c r="H373" s="13" t="s">
        <v>5413</v>
      </c>
      <c r="I373" s="13" t="s">
        <v>5424</v>
      </c>
      <c r="J373" s="13">
        <v>147</v>
      </c>
      <c r="K373" s="13" t="s">
        <v>2043</v>
      </c>
      <c r="L373" s="13">
        <v>45</v>
      </c>
      <c r="M373" s="13">
        <v>35</v>
      </c>
      <c r="N373" s="13" t="s">
        <v>3713</v>
      </c>
      <c r="O373" s="13" t="s">
        <v>3803</v>
      </c>
      <c r="P373" s="13" t="s">
        <v>5976</v>
      </c>
      <c r="R373" s="13" t="s">
        <v>1414</v>
      </c>
      <c r="S373" s="13">
        <v>10455</v>
      </c>
      <c r="T373" s="13">
        <v>1.1000000000000001</v>
      </c>
      <c r="U373" s="13">
        <v>110.5</v>
      </c>
      <c r="V373" s="13" t="s">
        <v>8724</v>
      </c>
      <c r="W373" s="13" t="s">
        <v>8732</v>
      </c>
      <c r="X373" s="13" t="s">
        <v>9133</v>
      </c>
      <c r="Y373" s="13" t="s">
        <v>9577</v>
      </c>
      <c r="Z373" s="13" t="s">
        <v>9577</v>
      </c>
      <c r="AA373" s="13" t="s">
        <v>9577</v>
      </c>
      <c r="AB373" s="13" t="s">
        <v>9577</v>
      </c>
      <c r="AC373" s="13" t="s">
        <v>9577</v>
      </c>
      <c r="AD373" s="13" t="s">
        <v>9577</v>
      </c>
      <c r="AE373" s="13" t="s">
        <v>9577</v>
      </c>
      <c r="AF373" s="13" t="s">
        <v>9577</v>
      </c>
      <c r="AG373" s="13" t="s">
        <v>9577</v>
      </c>
      <c r="AH373" s="14" t="str">
        <f t="shared" si="10"/>
        <v>372,0,0,0,0,0,0,0,0,0</v>
      </c>
      <c r="AI373" s="13" t="s">
        <v>7152</v>
      </c>
      <c r="AJ373" s="13" t="s">
        <v>8197</v>
      </c>
      <c r="AM373" s="13" t="s">
        <v>8196</v>
      </c>
      <c r="AO373" s="13">
        <v>0</v>
      </c>
      <c r="AP373" s="13">
        <v>25</v>
      </c>
      <c r="AQ373" s="13">
        <v>0</v>
      </c>
      <c r="AR373" s="14" t="s">
        <v>8557</v>
      </c>
      <c r="AU373" s="14"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
      <c r="A374" s="13">
        <v>373</v>
      </c>
      <c r="C374" s="13" t="s">
        <v>713</v>
      </c>
      <c r="D374" s="13" t="s">
        <v>4181</v>
      </c>
      <c r="E374" s="13" t="s">
        <v>188</v>
      </c>
      <c r="F374" s="13" t="s">
        <v>184</v>
      </c>
      <c r="G374" s="13" t="s">
        <v>4762</v>
      </c>
      <c r="H374" s="13" t="s">
        <v>5413</v>
      </c>
      <c r="I374" s="13" t="s">
        <v>5424</v>
      </c>
      <c r="J374" s="13">
        <v>270</v>
      </c>
      <c r="K374" s="13" t="s">
        <v>2029</v>
      </c>
      <c r="L374" s="13">
        <v>45</v>
      </c>
      <c r="M374" s="13">
        <v>35</v>
      </c>
      <c r="N374" s="13" t="s">
        <v>3764</v>
      </c>
      <c r="O374" s="13" t="s">
        <v>3792</v>
      </c>
      <c r="P374" s="13" t="s">
        <v>5977</v>
      </c>
      <c r="R374" s="13" t="s">
        <v>1414</v>
      </c>
      <c r="S374" s="13">
        <v>10455</v>
      </c>
      <c r="T374" s="13">
        <v>1.5</v>
      </c>
      <c r="U374" s="13">
        <v>102.6</v>
      </c>
      <c r="V374" s="13" t="s">
        <v>2056</v>
      </c>
      <c r="W374" s="13" t="s">
        <v>8732</v>
      </c>
      <c r="X374" s="13" t="s">
        <v>9134</v>
      </c>
      <c r="Y374" s="13" t="s">
        <v>9577</v>
      </c>
      <c r="Z374" s="13" t="s">
        <v>9577</v>
      </c>
      <c r="AA374" s="13" t="s">
        <v>9577</v>
      </c>
      <c r="AB374" s="13" t="s">
        <v>9577</v>
      </c>
      <c r="AC374" s="13" t="s">
        <v>9577</v>
      </c>
      <c r="AD374" s="13" t="s">
        <v>9577</v>
      </c>
      <c r="AE374" s="13" t="s">
        <v>9577</v>
      </c>
      <c r="AF374" s="13" t="s">
        <v>9577</v>
      </c>
      <c r="AG374" s="13" t="s">
        <v>9577</v>
      </c>
      <c r="AH374" s="14" t="str">
        <f t="shared" si="10"/>
        <v>373,0,0,0,0,0,0,0,0,0</v>
      </c>
      <c r="AI374" s="13" t="s">
        <v>1414</v>
      </c>
      <c r="AJ374" s="13" t="s">
        <v>8198</v>
      </c>
      <c r="AM374" s="13" t="s">
        <v>8196</v>
      </c>
      <c r="AO374" s="13">
        <v>0</v>
      </c>
      <c r="AP374" s="13">
        <v>25</v>
      </c>
      <c r="AQ374" s="13">
        <v>0</v>
      </c>
      <c r="AU374" s="14"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
      <c r="A375" s="13">
        <v>374</v>
      </c>
      <c r="C375" s="13" t="s">
        <v>715</v>
      </c>
      <c r="D375" s="13" t="s">
        <v>4182</v>
      </c>
      <c r="E375" s="13" t="s">
        <v>190</v>
      </c>
      <c r="F375" s="13" t="s">
        <v>185</v>
      </c>
      <c r="G375" s="13" t="s">
        <v>4763</v>
      </c>
      <c r="H375" s="13" t="s">
        <v>5425</v>
      </c>
      <c r="I375" s="13" t="s">
        <v>5424</v>
      </c>
      <c r="J375" s="13">
        <v>60</v>
      </c>
      <c r="K375" s="13" t="s">
        <v>2033</v>
      </c>
      <c r="L375" s="13">
        <v>3</v>
      </c>
      <c r="M375" s="13">
        <v>35</v>
      </c>
      <c r="N375" s="13" t="s">
        <v>5650</v>
      </c>
      <c r="O375" s="13" t="s">
        <v>5593</v>
      </c>
      <c r="P375" s="13" t="s">
        <v>5978</v>
      </c>
      <c r="R375" s="13" t="s">
        <v>2021</v>
      </c>
      <c r="S375" s="13">
        <v>10455</v>
      </c>
      <c r="T375" s="13">
        <v>0.6</v>
      </c>
      <c r="U375" s="13">
        <v>95.2</v>
      </c>
      <c r="V375" s="13" t="s">
        <v>2056</v>
      </c>
      <c r="W375" s="13" t="s">
        <v>8732</v>
      </c>
      <c r="X375" s="13" t="s">
        <v>9135</v>
      </c>
      <c r="Y375" s="13" t="s">
        <v>9577</v>
      </c>
      <c r="Z375" s="13" t="s">
        <v>9577</v>
      </c>
      <c r="AA375" s="13" t="s">
        <v>9577</v>
      </c>
      <c r="AB375" s="13" t="s">
        <v>9577</v>
      </c>
      <c r="AC375" s="13" t="s">
        <v>9577</v>
      </c>
      <c r="AD375" s="13" t="s">
        <v>9577</v>
      </c>
      <c r="AE375" s="13" t="s">
        <v>9577</v>
      </c>
      <c r="AF375" s="13" t="s">
        <v>9577</v>
      </c>
      <c r="AG375" s="13" t="s">
        <v>9577</v>
      </c>
      <c r="AH375" s="14" t="str">
        <f t="shared" si="10"/>
        <v>374,0,0,0,0,0,0,0,0,0</v>
      </c>
      <c r="AI375" s="13" t="s">
        <v>7153</v>
      </c>
      <c r="AJ375" s="13" t="s">
        <v>8199</v>
      </c>
      <c r="AM375" s="13" t="s">
        <v>3706</v>
      </c>
      <c r="AO375" s="13">
        <v>0</v>
      </c>
      <c r="AP375" s="13">
        <v>25</v>
      </c>
      <c r="AQ375" s="13">
        <v>12</v>
      </c>
      <c r="AR375" s="14" t="s">
        <v>8558</v>
      </c>
      <c r="AU375" s="14"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
      <c r="A376" s="13">
        <v>375</v>
      </c>
      <c r="C376" s="13" t="s">
        <v>716</v>
      </c>
      <c r="D376" s="13" t="s">
        <v>4183</v>
      </c>
      <c r="E376" s="13" t="s">
        <v>190</v>
      </c>
      <c r="F376" s="13" t="s">
        <v>185</v>
      </c>
      <c r="G376" s="13" t="s">
        <v>4764</v>
      </c>
      <c r="H376" s="13" t="s">
        <v>5425</v>
      </c>
      <c r="I376" s="13" t="s">
        <v>5424</v>
      </c>
      <c r="J376" s="13">
        <v>147</v>
      </c>
      <c r="K376" s="13" t="s">
        <v>2043</v>
      </c>
      <c r="L376" s="13">
        <v>3</v>
      </c>
      <c r="M376" s="13">
        <v>35</v>
      </c>
      <c r="N376" s="13" t="s">
        <v>5650</v>
      </c>
      <c r="O376" s="13" t="s">
        <v>5593</v>
      </c>
      <c r="P376" s="13" t="s">
        <v>5979</v>
      </c>
      <c r="R376" s="13" t="s">
        <v>2021</v>
      </c>
      <c r="S376" s="13">
        <v>10455</v>
      </c>
      <c r="T376" s="13">
        <v>1.2</v>
      </c>
      <c r="U376" s="13">
        <v>202.5</v>
      </c>
      <c r="V376" s="13" t="s">
        <v>2056</v>
      </c>
      <c r="W376" s="13" t="s">
        <v>8732</v>
      </c>
      <c r="X376" s="13" t="s">
        <v>9136</v>
      </c>
      <c r="Y376" s="13" t="s">
        <v>9577</v>
      </c>
      <c r="Z376" s="13" t="s">
        <v>9577</v>
      </c>
      <c r="AA376" s="13" t="s">
        <v>9577</v>
      </c>
      <c r="AB376" s="13" t="s">
        <v>9577</v>
      </c>
      <c r="AC376" s="13" t="s">
        <v>9577</v>
      </c>
      <c r="AD376" s="13" t="s">
        <v>9577</v>
      </c>
      <c r="AE376" s="13" t="s">
        <v>9577</v>
      </c>
      <c r="AF376" s="13" t="s">
        <v>9577</v>
      </c>
      <c r="AG376" s="13" t="s">
        <v>9577</v>
      </c>
      <c r="AH376" s="14" t="str">
        <f t="shared" si="10"/>
        <v>375,0,0,0,0,0,0,0,0,0</v>
      </c>
      <c r="AI376" s="13" t="s">
        <v>7154</v>
      </c>
      <c r="AJ376" s="13" t="s">
        <v>8200</v>
      </c>
      <c r="AM376" s="13" t="s">
        <v>3706</v>
      </c>
      <c r="AO376" s="13">
        <v>0</v>
      </c>
      <c r="AP376" s="13">
        <v>25</v>
      </c>
      <c r="AQ376" s="13">
        <v>3</v>
      </c>
      <c r="AR376" s="14" t="s">
        <v>8559</v>
      </c>
      <c r="AU376" s="14"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
      <c r="A377" s="13">
        <v>376</v>
      </c>
      <c r="C377" s="13" t="s">
        <v>717</v>
      </c>
      <c r="D377" s="13" t="s">
        <v>4184</v>
      </c>
      <c r="E377" s="13" t="s">
        <v>190</v>
      </c>
      <c r="F377" s="13" t="s">
        <v>185</v>
      </c>
      <c r="G377" s="13" t="s">
        <v>4765</v>
      </c>
      <c r="H377" s="13" t="s">
        <v>5425</v>
      </c>
      <c r="I377" s="13" t="s">
        <v>5424</v>
      </c>
      <c r="J377" s="13">
        <v>270</v>
      </c>
      <c r="K377" s="13" t="s">
        <v>2044</v>
      </c>
      <c r="L377" s="13">
        <v>3</v>
      </c>
      <c r="M377" s="13">
        <v>35</v>
      </c>
      <c r="N377" s="13" t="s">
        <v>5650</v>
      </c>
      <c r="O377" s="13" t="s">
        <v>5593</v>
      </c>
      <c r="P377" s="13" t="s">
        <v>5980</v>
      </c>
      <c r="R377" s="13" t="s">
        <v>2021</v>
      </c>
      <c r="S377" s="13">
        <v>10455</v>
      </c>
      <c r="T377" s="13">
        <v>1.6</v>
      </c>
      <c r="U377" s="13">
        <v>550</v>
      </c>
      <c r="V377" s="13" t="s">
        <v>2056</v>
      </c>
      <c r="W377" s="13" t="s">
        <v>8732</v>
      </c>
      <c r="X377" s="13" t="s">
        <v>9137</v>
      </c>
      <c r="Y377" s="13" t="s">
        <v>9577</v>
      </c>
      <c r="Z377" s="13" t="s">
        <v>9577</v>
      </c>
      <c r="AA377" s="13" t="s">
        <v>9577</v>
      </c>
      <c r="AB377" s="13" t="s">
        <v>9577</v>
      </c>
      <c r="AC377" s="13" t="s">
        <v>9577</v>
      </c>
      <c r="AD377" s="13" t="s">
        <v>9577</v>
      </c>
      <c r="AE377" s="13" t="s">
        <v>9577</v>
      </c>
      <c r="AF377" s="13" t="s">
        <v>9577</v>
      </c>
      <c r="AG377" s="13" t="s">
        <v>9577</v>
      </c>
      <c r="AH377" s="14" t="str">
        <f t="shared" si="10"/>
        <v>376,0,0,0,0,0,0,0,0,0</v>
      </c>
      <c r="AI377" s="13" t="s">
        <v>7155</v>
      </c>
      <c r="AJ377" s="13" t="s">
        <v>8201</v>
      </c>
      <c r="AM377" s="13" t="s">
        <v>3706</v>
      </c>
      <c r="AO377" s="13">
        <v>0</v>
      </c>
      <c r="AP377" s="13">
        <v>25</v>
      </c>
      <c r="AQ377" s="13">
        <v>0</v>
      </c>
      <c r="AU377" s="14"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
      <c r="A378" s="13">
        <v>377</v>
      </c>
      <c r="C378" s="13" t="s">
        <v>719</v>
      </c>
      <c r="D378" s="13" t="s">
        <v>4185</v>
      </c>
      <c r="E378" s="13" t="s">
        <v>186</v>
      </c>
      <c r="G378" s="13" t="s">
        <v>4766</v>
      </c>
      <c r="H378" s="13" t="s">
        <v>5425</v>
      </c>
      <c r="I378" s="13" t="s">
        <v>5424</v>
      </c>
      <c r="J378" s="13">
        <v>261</v>
      </c>
      <c r="K378" s="13" t="s">
        <v>2044</v>
      </c>
      <c r="L378" s="13">
        <v>3</v>
      </c>
      <c r="M378" s="13">
        <v>35</v>
      </c>
      <c r="N378" s="13" t="s">
        <v>5650</v>
      </c>
      <c r="O378" s="13" t="s">
        <v>3699</v>
      </c>
      <c r="P378" s="13" t="s">
        <v>5981</v>
      </c>
      <c r="R378" s="13" t="s">
        <v>6983</v>
      </c>
      <c r="S378" s="13">
        <v>20655</v>
      </c>
      <c r="T378" s="13">
        <v>1.7</v>
      </c>
      <c r="U378" s="13">
        <v>230</v>
      </c>
      <c r="V378" s="13" t="s">
        <v>2057</v>
      </c>
      <c r="W378" s="13" t="s">
        <v>7205</v>
      </c>
      <c r="X378" s="13" t="s">
        <v>9138</v>
      </c>
      <c r="Y378" s="13" t="s">
        <v>9577</v>
      </c>
      <c r="Z378" s="13" t="s">
        <v>9577</v>
      </c>
      <c r="AA378" s="13" t="s">
        <v>9577</v>
      </c>
      <c r="AB378" s="13" t="s">
        <v>9577</v>
      </c>
      <c r="AC378" s="13" t="s">
        <v>9577</v>
      </c>
      <c r="AD378" s="13" t="s">
        <v>9577</v>
      </c>
      <c r="AE378" s="13" t="s">
        <v>9577</v>
      </c>
      <c r="AF378" s="13" t="s">
        <v>9577</v>
      </c>
      <c r="AG378" s="13" t="s">
        <v>9577</v>
      </c>
      <c r="AH378" s="14" t="str">
        <f t="shared" si="10"/>
        <v>377,0,0,0,0,0,0,0,0,0</v>
      </c>
      <c r="AI378" s="13" t="s">
        <v>7156</v>
      </c>
      <c r="AJ378" s="13" t="s">
        <v>7704</v>
      </c>
      <c r="AO378" s="13">
        <v>0</v>
      </c>
      <c r="AP378" s="13">
        <v>25</v>
      </c>
      <c r="AQ378" s="13">
        <v>0</v>
      </c>
      <c r="AU378" s="14"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
      <c r="A379" s="13">
        <v>378</v>
      </c>
      <c r="C379" s="13" t="s">
        <v>720</v>
      </c>
      <c r="D379" s="13" t="s">
        <v>4186</v>
      </c>
      <c r="E379" s="13" t="s">
        <v>163</v>
      </c>
      <c r="G379" s="13" t="s">
        <v>4767</v>
      </c>
      <c r="H379" s="13" t="s">
        <v>5425</v>
      </c>
      <c r="I379" s="13" t="s">
        <v>5424</v>
      </c>
      <c r="J379" s="13">
        <v>261</v>
      </c>
      <c r="K379" s="13" t="s">
        <v>2012</v>
      </c>
      <c r="L379" s="13">
        <v>3</v>
      </c>
      <c r="M379" s="13">
        <v>35</v>
      </c>
      <c r="N379" s="13" t="s">
        <v>5650</v>
      </c>
      <c r="O379" s="13" t="s">
        <v>3770</v>
      </c>
      <c r="P379" s="13" t="s">
        <v>5982</v>
      </c>
      <c r="R379" s="13" t="s">
        <v>6983</v>
      </c>
      <c r="S379" s="13">
        <v>20655</v>
      </c>
      <c r="T379" s="13">
        <v>1.8</v>
      </c>
      <c r="U379" s="13">
        <v>175</v>
      </c>
      <c r="V379" s="13" t="s">
        <v>2056</v>
      </c>
      <c r="W379" s="13" t="s">
        <v>7205</v>
      </c>
      <c r="X379" s="13" t="s">
        <v>9139</v>
      </c>
      <c r="Y379" s="13" t="s">
        <v>9577</v>
      </c>
      <c r="Z379" s="13" t="s">
        <v>9577</v>
      </c>
      <c r="AA379" s="13" t="s">
        <v>9577</v>
      </c>
      <c r="AB379" s="13" t="s">
        <v>9577</v>
      </c>
      <c r="AC379" s="13" t="s">
        <v>9577</v>
      </c>
      <c r="AD379" s="13" t="s">
        <v>9577</v>
      </c>
      <c r="AE379" s="13" t="s">
        <v>9577</v>
      </c>
      <c r="AF379" s="13" t="s">
        <v>9577</v>
      </c>
      <c r="AG379" s="13" t="s">
        <v>9577</v>
      </c>
      <c r="AH379" s="14" t="str">
        <f t="shared" si="10"/>
        <v>378,0,0,0,0,0,0,0,0,0</v>
      </c>
      <c r="AI379" s="13" t="s">
        <v>7157</v>
      </c>
      <c r="AJ379" s="13" t="s">
        <v>7705</v>
      </c>
      <c r="AO379" s="13">
        <v>0</v>
      </c>
      <c r="AP379" s="13">
        <v>25</v>
      </c>
      <c r="AQ379" s="13">
        <v>5</v>
      </c>
      <c r="AU379" s="14"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
      <c r="A380" s="13">
        <v>379</v>
      </c>
      <c r="C380" s="13" t="s">
        <v>721</v>
      </c>
      <c r="D380" s="13" t="s">
        <v>4187</v>
      </c>
      <c r="E380" s="13" t="s">
        <v>190</v>
      </c>
      <c r="G380" s="13" t="s">
        <v>4768</v>
      </c>
      <c r="H380" s="13" t="s">
        <v>5425</v>
      </c>
      <c r="I380" s="13" t="s">
        <v>5424</v>
      </c>
      <c r="J380" s="13">
        <v>261</v>
      </c>
      <c r="K380" s="13" t="s">
        <v>5440</v>
      </c>
      <c r="L380" s="13">
        <v>3</v>
      </c>
      <c r="M380" s="13">
        <v>35</v>
      </c>
      <c r="N380" s="13" t="s">
        <v>5650</v>
      </c>
      <c r="O380" s="13" t="s">
        <v>5593</v>
      </c>
      <c r="P380" s="13" t="s">
        <v>5983</v>
      </c>
      <c r="R380" s="13" t="s">
        <v>6983</v>
      </c>
      <c r="S380" s="13">
        <v>20655</v>
      </c>
      <c r="T380" s="13">
        <v>1.9</v>
      </c>
      <c r="U380" s="13">
        <v>205</v>
      </c>
      <c r="V380" s="13" t="s">
        <v>8722</v>
      </c>
      <c r="W380" s="13" t="s">
        <v>7205</v>
      </c>
      <c r="X380" s="13" t="s">
        <v>9140</v>
      </c>
      <c r="Y380" s="13" t="s">
        <v>9577</v>
      </c>
      <c r="Z380" s="13" t="s">
        <v>9577</v>
      </c>
      <c r="AA380" s="13" t="s">
        <v>9577</v>
      </c>
      <c r="AB380" s="13" t="s">
        <v>9577</v>
      </c>
      <c r="AC380" s="13" t="s">
        <v>9577</v>
      </c>
      <c r="AD380" s="13" t="s">
        <v>9577</v>
      </c>
      <c r="AE380" s="13" t="s">
        <v>9577</v>
      </c>
      <c r="AF380" s="13" t="s">
        <v>9577</v>
      </c>
      <c r="AG380" s="13" t="s">
        <v>9577</v>
      </c>
      <c r="AH380" s="14" t="str">
        <f t="shared" si="10"/>
        <v>379,0,0,0,0,0,0,0,0,0</v>
      </c>
      <c r="AI380" s="13" t="s">
        <v>7158</v>
      </c>
      <c r="AJ380" s="13" t="s">
        <v>7706</v>
      </c>
      <c r="AO380" s="13">
        <v>0</v>
      </c>
      <c r="AP380" s="13">
        <v>25</v>
      </c>
      <c r="AQ380" s="13">
        <v>0</v>
      </c>
      <c r="AU380" s="14"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
      <c r="A381" s="13">
        <v>380</v>
      </c>
      <c r="C381" s="13" t="s">
        <v>722</v>
      </c>
      <c r="D381" s="13" t="s">
        <v>4188</v>
      </c>
      <c r="E381" s="13" t="s">
        <v>188</v>
      </c>
      <c r="F381" s="13" t="s">
        <v>185</v>
      </c>
      <c r="G381" s="13" t="s">
        <v>4769</v>
      </c>
      <c r="H381" s="13" t="s">
        <v>5416</v>
      </c>
      <c r="I381" s="13" t="s">
        <v>5424</v>
      </c>
      <c r="J381" s="13">
        <v>270</v>
      </c>
      <c r="K381" s="13" t="s">
        <v>2012</v>
      </c>
      <c r="L381" s="13">
        <v>3</v>
      </c>
      <c r="M381" s="13">
        <v>90</v>
      </c>
      <c r="N381" s="13" t="s">
        <v>2040</v>
      </c>
      <c r="P381" s="13" t="s">
        <v>5984</v>
      </c>
      <c r="R381" s="13" t="s">
        <v>6983</v>
      </c>
      <c r="S381" s="13">
        <v>30855</v>
      </c>
      <c r="T381" s="13">
        <v>1.4</v>
      </c>
      <c r="U381" s="13">
        <v>40</v>
      </c>
      <c r="V381" s="13" t="s">
        <v>2055</v>
      </c>
      <c r="W381" s="13" t="s">
        <v>8728</v>
      </c>
      <c r="X381" s="13" t="s">
        <v>9141</v>
      </c>
      <c r="Y381" s="13" t="s">
        <v>9577</v>
      </c>
      <c r="Z381" s="13" t="s">
        <v>9577</v>
      </c>
      <c r="AA381" s="13" t="s">
        <v>9577</v>
      </c>
      <c r="AB381" s="13" t="s">
        <v>9577</v>
      </c>
      <c r="AC381" s="13" t="s">
        <v>9577</v>
      </c>
      <c r="AD381" s="13" t="s">
        <v>9577</v>
      </c>
      <c r="AE381" s="13" t="s">
        <v>9577</v>
      </c>
      <c r="AF381" s="13" t="s">
        <v>9577</v>
      </c>
      <c r="AG381" s="13" t="s">
        <v>9577</v>
      </c>
      <c r="AH381" s="14" t="str">
        <f t="shared" si="10"/>
        <v>380,0,0,0,0,0,0,0,0,0</v>
      </c>
      <c r="AI381" s="13" t="s">
        <v>7159</v>
      </c>
      <c r="AJ381" s="13" t="s">
        <v>7707</v>
      </c>
      <c r="AO381" s="13">
        <v>0</v>
      </c>
      <c r="AP381" s="13">
        <v>25</v>
      </c>
      <c r="AQ381" s="13">
        <v>11</v>
      </c>
      <c r="AU381" s="14"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
      <c r="A382" s="13">
        <v>381</v>
      </c>
      <c r="C382" s="13" t="s">
        <v>724</v>
      </c>
      <c r="D382" s="13" t="s">
        <v>4189</v>
      </c>
      <c r="E382" s="13" t="s">
        <v>188</v>
      </c>
      <c r="F382" s="13" t="s">
        <v>185</v>
      </c>
      <c r="G382" s="13" t="s">
        <v>4770</v>
      </c>
      <c r="H382" s="13" t="s">
        <v>5417</v>
      </c>
      <c r="I382" s="13" t="s">
        <v>5424</v>
      </c>
      <c r="J382" s="13">
        <v>270</v>
      </c>
      <c r="K382" s="13" t="s">
        <v>5411</v>
      </c>
      <c r="L382" s="13">
        <v>3</v>
      </c>
      <c r="M382" s="13">
        <v>90</v>
      </c>
      <c r="N382" s="13" t="s">
        <v>2040</v>
      </c>
      <c r="P382" s="13" t="s">
        <v>5985</v>
      </c>
      <c r="R382" s="13" t="s">
        <v>6983</v>
      </c>
      <c r="S382" s="13">
        <v>30855</v>
      </c>
      <c r="T382" s="13">
        <v>2</v>
      </c>
      <c r="U382" s="13">
        <v>60</v>
      </c>
      <c r="V382" s="13" t="s">
        <v>2056</v>
      </c>
      <c r="W382" s="13" t="s">
        <v>8728</v>
      </c>
      <c r="X382" s="13" t="s">
        <v>9142</v>
      </c>
      <c r="Y382" s="13" t="s">
        <v>9577</v>
      </c>
      <c r="Z382" s="13" t="s">
        <v>9577</v>
      </c>
      <c r="AA382" s="13" t="s">
        <v>9577</v>
      </c>
      <c r="AB382" s="13" t="s">
        <v>9577</v>
      </c>
      <c r="AC382" s="13" t="s">
        <v>9577</v>
      </c>
      <c r="AD382" s="13" t="s">
        <v>9577</v>
      </c>
      <c r="AE382" s="13" t="s">
        <v>9577</v>
      </c>
      <c r="AF382" s="13" t="s">
        <v>9577</v>
      </c>
      <c r="AG382" s="13" t="s">
        <v>9577</v>
      </c>
      <c r="AH382" s="14" t="str">
        <f t="shared" si="10"/>
        <v>381,0,0,0,0,0,0,0,0,0</v>
      </c>
      <c r="AI382" s="13" t="s">
        <v>7159</v>
      </c>
      <c r="AJ382" s="13" t="s">
        <v>7708</v>
      </c>
      <c r="AO382" s="13">
        <v>0</v>
      </c>
      <c r="AP382" s="13">
        <v>25</v>
      </c>
      <c r="AQ382" s="13">
        <v>10</v>
      </c>
      <c r="AU382" s="14"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
      <c r="A383" s="13">
        <v>382</v>
      </c>
      <c r="C383" s="13" t="s">
        <v>726</v>
      </c>
      <c r="D383" s="13" t="s">
        <v>4190</v>
      </c>
      <c r="E383" s="13" t="s">
        <v>178</v>
      </c>
      <c r="F383" s="13" t="s">
        <v>192</v>
      </c>
      <c r="G383" s="13" t="s">
        <v>4771</v>
      </c>
      <c r="H383" s="13" t="s">
        <v>5425</v>
      </c>
      <c r="I383" s="13" t="s">
        <v>5424</v>
      </c>
      <c r="J383" s="13">
        <v>302</v>
      </c>
      <c r="K383" s="13" t="s">
        <v>5411</v>
      </c>
      <c r="L383" s="13">
        <v>5</v>
      </c>
      <c r="M383" s="13">
        <v>0</v>
      </c>
      <c r="N383" s="13" t="s">
        <v>5455</v>
      </c>
      <c r="P383" s="13" t="s">
        <v>5986</v>
      </c>
      <c r="R383" s="13" t="s">
        <v>6983</v>
      </c>
      <c r="S383" s="13">
        <v>30855</v>
      </c>
      <c r="T383" s="13">
        <v>4.5</v>
      </c>
      <c r="U383" s="13">
        <v>352</v>
      </c>
      <c r="V383" s="13" t="s">
        <v>2056</v>
      </c>
      <c r="W383" s="13" t="s">
        <v>8729</v>
      </c>
      <c r="X383" s="13" t="s">
        <v>9143</v>
      </c>
      <c r="Y383" s="13" t="s">
        <v>9577</v>
      </c>
      <c r="Z383" s="13" t="s">
        <v>9577</v>
      </c>
      <c r="AA383" s="13" t="s">
        <v>9577</v>
      </c>
      <c r="AB383" s="13" t="s">
        <v>9577</v>
      </c>
      <c r="AC383" s="13" t="s">
        <v>9577</v>
      </c>
      <c r="AD383" s="13" t="s">
        <v>9577</v>
      </c>
      <c r="AE383" s="13" t="s">
        <v>9577</v>
      </c>
      <c r="AF383" s="13" t="s">
        <v>9577</v>
      </c>
      <c r="AG383" s="13" t="s">
        <v>9577</v>
      </c>
      <c r="AH383" s="14" t="str">
        <f t="shared" si="10"/>
        <v>382,0,0,0,0,0,0,0,0,0</v>
      </c>
      <c r="AI383" s="13" t="s">
        <v>7160</v>
      </c>
      <c r="AJ383" s="13" t="s">
        <v>7709</v>
      </c>
      <c r="AO383" s="13">
        <v>0</v>
      </c>
      <c r="AP383" s="13">
        <v>25</v>
      </c>
      <c r="AQ383" s="13">
        <v>0</v>
      </c>
      <c r="AU383" s="14"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
      <c r="A384" s="13">
        <v>383</v>
      </c>
      <c r="C384" s="13" t="s">
        <v>728</v>
      </c>
      <c r="D384" s="13" t="s">
        <v>4191</v>
      </c>
      <c r="E384" s="13" t="s">
        <v>183</v>
      </c>
      <c r="F384" s="13" t="s">
        <v>192</v>
      </c>
      <c r="G384" s="13" t="s">
        <v>4772</v>
      </c>
      <c r="H384" s="13" t="s">
        <v>5425</v>
      </c>
      <c r="I384" s="13" t="s">
        <v>5424</v>
      </c>
      <c r="J384" s="13">
        <v>302</v>
      </c>
      <c r="K384" s="13" t="s">
        <v>2029</v>
      </c>
      <c r="L384" s="13">
        <v>5</v>
      </c>
      <c r="M384" s="13">
        <v>0</v>
      </c>
      <c r="N384" s="13" t="s">
        <v>5456</v>
      </c>
      <c r="P384" s="13" t="s">
        <v>5987</v>
      </c>
      <c r="R384" s="13" t="s">
        <v>6983</v>
      </c>
      <c r="S384" s="13">
        <v>30855</v>
      </c>
      <c r="T384" s="13">
        <v>3.5</v>
      </c>
      <c r="U384" s="13">
        <v>950</v>
      </c>
      <c r="V384" s="13" t="s">
        <v>2055</v>
      </c>
      <c r="W384" s="13" t="s">
        <v>8732</v>
      </c>
      <c r="X384" s="13" t="s">
        <v>9144</v>
      </c>
      <c r="Y384" s="13" t="s">
        <v>9577</v>
      </c>
      <c r="Z384" s="13" t="s">
        <v>9577</v>
      </c>
      <c r="AA384" s="13" t="s">
        <v>9577</v>
      </c>
      <c r="AB384" s="13" t="s">
        <v>9577</v>
      </c>
      <c r="AC384" s="13" t="s">
        <v>9577</v>
      </c>
      <c r="AD384" s="13" t="s">
        <v>9577</v>
      </c>
      <c r="AE384" s="13" t="s">
        <v>9577</v>
      </c>
      <c r="AF384" s="13" t="s">
        <v>9577</v>
      </c>
      <c r="AG384" s="13" t="s">
        <v>9577</v>
      </c>
      <c r="AH384" s="14" t="str">
        <f t="shared" si="10"/>
        <v>383,0,0,0,0,0,0,0,0,0</v>
      </c>
      <c r="AI384" s="13" t="s">
        <v>7161</v>
      </c>
      <c r="AJ384" s="13" t="s">
        <v>7710</v>
      </c>
      <c r="AO384" s="13">
        <v>0</v>
      </c>
      <c r="AP384" s="13">
        <v>25</v>
      </c>
      <c r="AQ384" s="13">
        <v>0</v>
      </c>
      <c r="AU384" s="14"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
      <c r="A385" s="13">
        <v>384</v>
      </c>
      <c r="C385" s="13" t="s">
        <v>730</v>
      </c>
      <c r="D385" s="13" t="s">
        <v>4192</v>
      </c>
      <c r="E385" s="13" t="s">
        <v>188</v>
      </c>
      <c r="F385" s="13" t="s">
        <v>184</v>
      </c>
      <c r="G385" s="13" t="s">
        <v>4773</v>
      </c>
      <c r="H385" s="13" t="s">
        <v>5425</v>
      </c>
      <c r="I385" s="13" t="s">
        <v>5424</v>
      </c>
      <c r="J385" s="13">
        <v>306</v>
      </c>
      <c r="K385" s="13" t="s">
        <v>5441</v>
      </c>
      <c r="L385" s="13">
        <v>3</v>
      </c>
      <c r="M385" s="13">
        <v>0</v>
      </c>
      <c r="N385" s="13" t="s">
        <v>5457</v>
      </c>
      <c r="P385" s="13" t="s">
        <v>5988</v>
      </c>
      <c r="R385" s="13" t="s">
        <v>6983</v>
      </c>
      <c r="S385" s="13">
        <v>30855</v>
      </c>
      <c r="T385" s="13">
        <v>7</v>
      </c>
      <c r="U385" s="13">
        <v>206.5</v>
      </c>
      <c r="V385" s="13" t="s">
        <v>2054</v>
      </c>
      <c r="W385" s="13" t="s">
        <v>8733</v>
      </c>
      <c r="X385" s="13" t="s">
        <v>9145</v>
      </c>
      <c r="Y385" s="13" t="s">
        <v>9577</v>
      </c>
      <c r="Z385" s="13" t="s">
        <v>9577</v>
      </c>
      <c r="AA385" s="13" t="s">
        <v>9577</v>
      </c>
      <c r="AB385" s="13" t="s">
        <v>9577</v>
      </c>
      <c r="AC385" s="13" t="s">
        <v>9577</v>
      </c>
      <c r="AD385" s="13" t="s">
        <v>9577</v>
      </c>
      <c r="AE385" s="13" t="s">
        <v>9577</v>
      </c>
      <c r="AF385" s="13" t="s">
        <v>9577</v>
      </c>
      <c r="AG385" s="13" t="s">
        <v>9577</v>
      </c>
      <c r="AH385" s="14" t="str">
        <f t="shared" si="10"/>
        <v>384,0,0,0,0,0,0,0,0,0</v>
      </c>
      <c r="AI385" s="13" t="s">
        <v>7162</v>
      </c>
      <c r="AJ385" s="13" t="s">
        <v>7711</v>
      </c>
      <c r="AO385" s="13">
        <v>0</v>
      </c>
      <c r="AP385" s="13">
        <v>25</v>
      </c>
      <c r="AQ385" s="13">
        <v>5</v>
      </c>
      <c r="AU385" s="14"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
      <c r="A386" s="13">
        <v>385</v>
      </c>
      <c r="C386" s="13" t="s">
        <v>732</v>
      </c>
      <c r="D386" s="13" t="s">
        <v>4193</v>
      </c>
      <c r="E386" s="13" t="s">
        <v>190</v>
      </c>
      <c r="F386" s="13" t="s">
        <v>185</v>
      </c>
      <c r="G386" s="13" t="s">
        <v>9570</v>
      </c>
      <c r="H386" s="13" t="s">
        <v>5425</v>
      </c>
      <c r="I386" s="13" t="s">
        <v>5424</v>
      </c>
      <c r="J386" s="13">
        <v>270</v>
      </c>
      <c r="K386" s="13" t="s">
        <v>2032</v>
      </c>
      <c r="L386" s="13">
        <v>3</v>
      </c>
      <c r="M386" s="13">
        <v>100</v>
      </c>
      <c r="N386" s="13" t="s">
        <v>3714</v>
      </c>
      <c r="P386" s="13" t="s">
        <v>5989</v>
      </c>
      <c r="R386" s="13" t="s">
        <v>6983</v>
      </c>
      <c r="S386" s="13">
        <v>30855</v>
      </c>
      <c r="T386" s="13">
        <v>0.3</v>
      </c>
      <c r="U386" s="13">
        <v>1.1000000000000001</v>
      </c>
      <c r="V386" s="13" t="s">
        <v>8723</v>
      </c>
      <c r="W386" s="13" t="s">
        <v>8731</v>
      </c>
      <c r="X386" s="13" t="s">
        <v>9146</v>
      </c>
      <c r="Y386" s="13" t="s">
        <v>9577</v>
      </c>
      <c r="Z386" s="13" t="s">
        <v>9577</v>
      </c>
      <c r="AA386" s="13" t="s">
        <v>9577</v>
      </c>
      <c r="AB386" s="13" t="s">
        <v>9577</v>
      </c>
      <c r="AC386" s="13" t="s">
        <v>9577</v>
      </c>
      <c r="AD386" s="13" t="s">
        <v>9577</v>
      </c>
      <c r="AE386" s="13" t="s">
        <v>9577</v>
      </c>
      <c r="AF386" s="13" t="s">
        <v>9577</v>
      </c>
      <c r="AG386" s="13" t="s">
        <v>9577</v>
      </c>
      <c r="AH386" s="14" t="str">
        <f t="shared" si="10"/>
        <v>385,0,0,0,0,0,0,0,0,0</v>
      </c>
      <c r="AI386" s="13" t="s">
        <v>1602</v>
      </c>
      <c r="AJ386" s="13" t="s">
        <v>8346</v>
      </c>
      <c r="AL386" s="13" t="s">
        <v>8036</v>
      </c>
      <c r="AM386" s="13" t="s">
        <v>8036</v>
      </c>
      <c r="AN386" s="13" t="s">
        <v>8036</v>
      </c>
      <c r="AO386" s="13">
        <v>0</v>
      </c>
      <c r="AP386" s="13">
        <v>25</v>
      </c>
      <c r="AQ386" s="13">
        <v>14</v>
      </c>
      <c r="AU386" s="14"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
      <c r="A387" s="13">
        <v>386</v>
      </c>
      <c r="C387" s="13" t="s">
        <v>3818</v>
      </c>
      <c r="D387" s="13" t="s">
        <v>4194</v>
      </c>
      <c r="E387" s="13" t="s">
        <v>185</v>
      </c>
      <c r="G387" s="13" t="s">
        <v>4774</v>
      </c>
      <c r="H387" s="13" t="s">
        <v>5425</v>
      </c>
      <c r="I387" s="13" t="s">
        <v>5424</v>
      </c>
      <c r="J387" s="13">
        <v>270</v>
      </c>
      <c r="K387" s="13" t="s">
        <v>5442</v>
      </c>
      <c r="L387" s="13">
        <v>3</v>
      </c>
      <c r="M387" s="13">
        <v>0</v>
      </c>
      <c r="N387" s="13" t="s">
        <v>3735</v>
      </c>
      <c r="P387" s="13" t="s">
        <v>5990</v>
      </c>
      <c r="R387" s="13" t="s">
        <v>6983</v>
      </c>
      <c r="S387" s="13">
        <v>30855</v>
      </c>
      <c r="T387" s="13">
        <v>1.7</v>
      </c>
      <c r="U387" s="13">
        <v>60.8</v>
      </c>
      <c r="V387" s="13" t="s">
        <v>2055</v>
      </c>
      <c r="W387" s="13" t="s">
        <v>8733</v>
      </c>
      <c r="X387" s="13" t="s">
        <v>9147</v>
      </c>
      <c r="Y387" s="13" t="s">
        <v>9577</v>
      </c>
      <c r="Z387" s="13" t="s">
        <v>9577</v>
      </c>
      <c r="AA387" s="13" t="s">
        <v>9577</v>
      </c>
      <c r="AB387" s="13" t="s">
        <v>9577</v>
      </c>
      <c r="AC387" s="13" t="s">
        <v>9577</v>
      </c>
      <c r="AD387" s="13" t="s">
        <v>9577</v>
      </c>
      <c r="AE387" s="13" t="s">
        <v>9577</v>
      </c>
      <c r="AF387" s="13" t="s">
        <v>9577</v>
      </c>
      <c r="AG387" s="13" t="s">
        <v>9577</v>
      </c>
      <c r="AH387" s="14" t="str">
        <f t="shared" ref="AH387:AH450" si="12">+X387&amp;","&amp;Y387&amp;","&amp;Z387&amp;","&amp;AA387&amp;","&amp;AB387&amp;","&amp;AC387&amp;","&amp;AD387&amp;","&amp;AE387&amp;","&amp;AF387&amp;","&amp;AG387</f>
        <v>386,0,0,0,0,0,0,0,0,0</v>
      </c>
      <c r="AI387" s="13" t="s">
        <v>7163</v>
      </c>
      <c r="AJ387" s="13" t="s">
        <v>7989</v>
      </c>
      <c r="AK387" s="13" t="s">
        <v>8013</v>
      </c>
      <c r="AO387" s="13">
        <v>0</v>
      </c>
      <c r="AP387" s="13">
        <v>25</v>
      </c>
      <c r="AQ387" s="13">
        <v>0</v>
      </c>
      <c r="AU387" s="14"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
      <c r="A388" s="13">
        <v>387</v>
      </c>
      <c r="C388" s="13" t="s">
        <v>737</v>
      </c>
      <c r="D388" s="13" t="s">
        <v>4195</v>
      </c>
      <c r="E388" s="13" t="s">
        <v>180</v>
      </c>
      <c r="G388" s="13" t="s">
        <v>4775</v>
      </c>
      <c r="H388" s="13" t="s">
        <v>1310</v>
      </c>
      <c r="I388" s="13" t="s">
        <v>1311</v>
      </c>
      <c r="J388" s="13">
        <v>64</v>
      </c>
      <c r="K388" s="13" t="s">
        <v>2027</v>
      </c>
      <c r="L388" s="13">
        <v>45</v>
      </c>
      <c r="M388" s="13">
        <v>70</v>
      </c>
      <c r="N388" s="13" t="s">
        <v>1312</v>
      </c>
      <c r="O388" s="13" t="s">
        <v>3707</v>
      </c>
      <c r="P388" s="13" t="s">
        <v>6579</v>
      </c>
      <c r="Q388" s="13" t="s">
        <v>6580</v>
      </c>
      <c r="R388" s="13" t="s">
        <v>6890</v>
      </c>
      <c r="S388" s="13">
        <v>5355</v>
      </c>
      <c r="T388" s="13">
        <v>0.4</v>
      </c>
      <c r="U388" s="13">
        <v>10.199999999999999</v>
      </c>
      <c r="V388" s="13" t="s">
        <v>2054</v>
      </c>
      <c r="X388" s="13" t="s">
        <v>9148</v>
      </c>
      <c r="Y388" s="13" t="s">
        <v>9577</v>
      </c>
      <c r="Z388" s="13" t="s">
        <v>9577</v>
      </c>
      <c r="AA388" s="13" t="s">
        <v>9577</v>
      </c>
      <c r="AB388" s="13" t="s">
        <v>9577</v>
      </c>
      <c r="AC388" s="13" t="s">
        <v>9577</v>
      </c>
      <c r="AD388" s="13" t="s">
        <v>9577</v>
      </c>
      <c r="AE388" s="13" t="s">
        <v>9577</v>
      </c>
      <c r="AF388" s="13" t="s">
        <v>9577</v>
      </c>
      <c r="AG388" s="13" t="s">
        <v>9577</v>
      </c>
      <c r="AH388" s="14" t="str">
        <f t="shared" si="12"/>
        <v>387,0,0,0,0,0,0,0,0,0</v>
      </c>
      <c r="AI388" s="13" t="s">
        <v>7164</v>
      </c>
      <c r="AJ388" s="13" t="s">
        <v>7712</v>
      </c>
      <c r="AO388" s="13">
        <v>0</v>
      </c>
      <c r="AP388" s="13">
        <v>25</v>
      </c>
      <c r="AQ388" s="13">
        <v>0</v>
      </c>
      <c r="AR388" s="14" t="s">
        <v>8560</v>
      </c>
      <c r="AU388" s="14"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
      <c r="A389" s="13">
        <v>388</v>
      </c>
      <c r="C389" s="13" t="s">
        <v>738</v>
      </c>
      <c r="D389" s="13" t="s">
        <v>4196</v>
      </c>
      <c r="E389" s="13" t="s">
        <v>180</v>
      </c>
      <c r="G389" s="13" t="s">
        <v>4776</v>
      </c>
      <c r="H389" s="13" t="s">
        <v>1310</v>
      </c>
      <c r="I389" s="13" t="s">
        <v>1311</v>
      </c>
      <c r="J389" s="13">
        <v>142</v>
      </c>
      <c r="K389" s="13" t="s">
        <v>5430</v>
      </c>
      <c r="L389" s="13">
        <v>45</v>
      </c>
      <c r="M389" s="13">
        <v>70</v>
      </c>
      <c r="N389" s="13" t="s">
        <v>1312</v>
      </c>
      <c r="O389" s="13" t="s">
        <v>3707</v>
      </c>
      <c r="P389" s="13" t="s">
        <v>5991</v>
      </c>
      <c r="R389" s="13" t="s">
        <v>6890</v>
      </c>
      <c r="S389" s="13">
        <v>5355</v>
      </c>
      <c r="T389" s="13">
        <v>1.1000000000000001</v>
      </c>
      <c r="U389" s="13">
        <v>97</v>
      </c>
      <c r="V389" s="13" t="s">
        <v>2054</v>
      </c>
      <c r="X389" s="13" t="s">
        <v>9149</v>
      </c>
      <c r="Y389" s="13" t="s">
        <v>9577</v>
      </c>
      <c r="Z389" s="13" t="s">
        <v>9577</v>
      </c>
      <c r="AA389" s="13" t="s">
        <v>9577</v>
      </c>
      <c r="AB389" s="13" t="s">
        <v>9577</v>
      </c>
      <c r="AC389" s="13" t="s">
        <v>9577</v>
      </c>
      <c r="AD389" s="13" t="s">
        <v>9577</v>
      </c>
      <c r="AE389" s="13" t="s">
        <v>9577</v>
      </c>
      <c r="AF389" s="13" t="s">
        <v>9577</v>
      </c>
      <c r="AG389" s="13" t="s">
        <v>9577</v>
      </c>
      <c r="AH389" s="14" t="str">
        <f t="shared" si="12"/>
        <v>388,0,0,0,0,0,0,0,0,0</v>
      </c>
      <c r="AI389" s="13" t="s">
        <v>7165</v>
      </c>
      <c r="AJ389" s="13" t="s">
        <v>7713</v>
      </c>
      <c r="AO389" s="13">
        <v>0</v>
      </c>
      <c r="AP389" s="13">
        <v>25</v>
      </c>
      <c r="AQ389" s="13">
        <v>0</v>
      </c>
      <c r="AR389" s="14" t="s">
        <v>8561</v>
      </c>
      <c r="AU389" s="14"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
      <c r="A390" s="13">
        <v>389</v>
      </c>
      <c r="C390" s="13" t="s">
        <v>739</v>
      </c>
      <c r="D390" s="13" t="s">
        <v>4197</v>
      </c>
      <c r="E390" s="13" t="s">
        <v>180</v>
      </c>
      <c r="F390" s="13" t="s">
        <v>183</v>
      </c>
      <c r="G390" s="13" t="s">
        <v>4777</v>
      </c>
      <c r="H390" s="13" t="s">
        <v>1310</v>
      </c>
      <c r="I390" s="13" t="s">
        <v>1311</v>
      </c>
      <c r="J390" s="13">
        <v>236</v>
      </c>
      <c r="K390" s="13" t="s">
        <v>5422</v>
      </c>
      <c r="L390" s="13">
        <v>45</v>
      </c>
      <c r="M390" s="13">
        <v>70</v>
      </c>
      <c r="N390" s="13" t="s">
        <v>1312</v>
      </c>
      <c r="O390" s="13" t="s">
        <v>3707</v>
      </c>
      <c r="P390" s="13" t="s">
        <v>5992</v>
      </c>
      <c r="R390" s="13" t="s">
        <v>6890</v>
      </c>
      <c r="S390" s="13">
        <v>5355</v>
      </c>
      <c r="T390" s="13">
        <v>2.2000000000000002</v>
      </c>
      <c r="U390" s="13">
        <v>310</v>
      </c>
      <c r="V390" s="13" t="s">
        <v>2054</v>
      </c>
      <c r="X390" s="13" t="s">
        <v>9150</v>
      </c>
      <c r="Y390" s="13" t="s">
        <v>9577</v>
      </c>
      <c r="Z390" s="13" t="s">
        <v>9577</v>
      </c>
      <c r="AA390" s="13" t="s">
        <v>9577</v>
      </c>
      <c r="AB390" s="13" t="s">
        <v>9577</v>
      </c>
      <c r="AC390" s="13" t="s">
        <v>9577</v>
      </c>
      <c r="AD390" s="13" t="s">
        <v>9577</v>
      </c>
      <c r="AE390" s="13" t="s">
        <v>9577</v>
      </c>
      <c r="AF390" s="13" t="s">
        <v>9577</v>
      </c>
      <c r="AG390" s="13" t="s">
        <v>9577</v>
      </c>
      <c r="AH390" s="14" t="str">
        <f t="shared" si="12"/>
        <v>389,0,0,0,0,0,0,0,0,0</v>
      </c>
      <c r="AI390" s="13" t="s">
        <v>7161</v>
      </c>
      <c r="AJ390" s="13" t="s">
        <v>7714</v>
      </c>
      <c r="AO390" s="13">
        <v>0</v>
      </c>
      <c r="AP390" s="13">
        <v>25</v>
      </c>
      <c r="AQ390" s="13">
        <v>0</v>
      </c>
      <c r="AU390" s="14"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
      <c r="A391" s="13">
        <v>390</v>
      </c>
      <c r="C391" s="13" t="s">
        <v>740</v>
      </c>
      <c r="D391" s="13" t="s">
        <v>4198</v>
      </c>
      <c r="E391" s="13" t="s">
        <v>177</v>
      </c>
      <c r="G391" s="13" t="s">
        <v>4778</v>
      </c>
      <c r="H391" s="13" t="s">
        <v>1310</v>
      </c>
      <c r="I391" s="13" t="s">
        <v>1311</v>
      </c>
      <c r="J391" s="13">
        <v>62</v>
      </c>
      <c r="K391" s="13" t="s">
        <v>2045</v>
      </c>
      <c r="L391" s="13">
        <v>45</v>
      </c>
      <c r="M391" s="13">
        <v>70</v>
      </c>
      <c r="N391" s="13" t="s">
        <v>2035</v>
      </c>
      <c r="O391" s="13" t="s">
        <v>3711</v>
      </c>
      <c r="P391" s="13" t="s">
        <v>6581</v>
      </c>
      <c r="Q391" s="13" t="s">
        <v>6582</v>
      </c>
      <c r="R391" s="13" t="s">
        <v>7109</v>
      </c>
      <c r="S391" s="13">
        <v>5355</v>
      </c>
      <c r="T391" s="13">
        <v>0.5</v>
      </c>
      <c r="U391" s="13">
        <v>6.2</v>
      </c>
      <c r="V391" s="13" t="s">
        <v>2057</v>
      </c>
      <c r="X391" s="13" t="s">
        <v>9151</v>
      </c>
      <c r="Y391" s="13" t="s">
        <v>9577</v>
      </c>
      <c r="Z391" s="13" t="s">
        <v>9577</v>
      </c>
      <c r="AA391" s="13" t="s">
        <v>9577</v>
      </c>
      <c r="AB391" s="13" t="s">
        <v>9577</v>
      </c>
      <c r="AC391" s="13" t="s">
        <v>9577</v>
      </c>
      <c r="AD391" s="13" t="s">
        <v>9577</v>
      </c>
      <c r="AE391" s="13" t="s">
        <v>9577</v>
      </c>
      <c r="AF391" s="13" t="s">
        <v>9577</v>
      </c>
      <c r="AG391" s="13" t="s">
        <v>9577</v>
      </c>
      <c r="AH391" s="14" t="str">
        <f t="shared" si="12"/>
        <v>390,0,0,0,0,0,0,0,0,0</v>
      </c>
      <c r="AI391" s="13" t="s">
        <v>7166</v>
      </c>
      <c r="AJ391" s="13" t="s">
        <v>7715</v>
      </c>
      <c r="AO391" s="13">
        <v>0</v>
      </c>
      <c r="AP391" s="13">
        <v>25</v>
      </c>
      <c r="AQ391" s="13">
        <v>0</v>
      </c>
      <c r="AR391" s="14" t="s">
        <v>8562</v>
      </c>
      <c r="AU391" s="14"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
      <c r="A392" s="13">
        <v>391</v>
      </c>
      <c r="C392" s="13" t="s">
        <v>741</v>
      </c>
      <c r="D392" s="13" t="s">
        <v>4199</v>
      </c>
      <c r="E392" s="13" t="s">
        <v>177</v>
      </c>
      <c r="F392" s="13" t="s">
        <v>181</v>
      </c>
      <c r="G392" s="13" t="s">
        <v>4779</v>
      </c>
      <c r="H392" s="13" t="s">
        <v>1310</v>
      </c>
      <c r="I392" s="13" t="s">
        <v>1311</v>
      </c>
      <c r="J392" s="13">
        <v>142</v>
      </c>
      <c r="K392" s="13" t="s">
        <v>5410</v>
      </c>
      <c r="L392" s="13">
        <v>45</v>
      </c>
      <c r="M392" s="13">
        <v>70</v>
      </c>
      <c r="N392" s="13" t="s">
        <v>2035</v>
      </c>
      <c r="O392" s="13" t="s">
        <v>3711</v>
      </c>
      <c r="P392" s="13" t="s">
        <v>5993</v>
      </c>
      <c r="R392" s="13" t="s">
        <v>7109</v>
      </c>
      <c r="S392" s="13">
        <v>5355</v>
      </c>
      <c r="T392" s="13">
        <v>0.9</v>
      </c>
      <c r="U392" s="13">
        <v>22</v>
      </c>
      <c r="V392" s="13" t="s">
        <v>2057</v>
      </c>
      <c r="X392" s="13" t="s">
        <v>9152</v>
      </c>
      <c r="Y392" s="13" t="s">
        <v>9577</v>
      </c>
      <c r="Z392" s="13" t="s">
        <v>9577</v>
      </c>
      <c r="AA392" s="13" t="s">
        <v>9577</v>
      </c>
      <c r="AB392" s="13" t="s">
        <v>9577</v>
      </c>
      <c r="AC392" s="13" t="s">
        <v>9577</v>
      </c>
      <c r="AD392" s="13" t="s">
        <v>9577</v>
      </c>
      <c r="AE392" s="13" t="s">
        <v>9577</v>
      </c>
      <c r="AF392" s="13" t="s">
        <v>9577</v>
      </c>
      <c r="AG392" s="13" t="s">
        <v>9577</v>
      </c>
      <c r="AH392" s="14" t="str">
        <f t="shared" si="12"/>
        <v>391,0,0,0,0,0,0,0,0,0</v>
      </c>
      <c r="AI392" s="13" t="s">
        <v>7167</v>
      </c>
      <c r="AJ392" s="13" t="s">
        <v>7716</v>
      </c>
      <c r="AO392" s="13">
        <v>0</v>
      </c>
      <c r="AP392" s="13">
        <v>25</v>
      </c>
      <c r="AQ392" s="13">
        <v>0</v>
      </c>
      <c r="AR392" s="14" t="s">
        <v>8563</v>
      </c>
      <c r="AU392" s="14"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
      <c r="A393" s="13">
        <v>392</v>
      </c>
      <c r="C393" s="13" t="s">
        <v>742</v>
      </c>
      <c r="D393" s="13" t="s">
        <v>4200</v>
      </c>
      <c r="E393" s="13" t="s">
        <v>177</v>
      </c>
      <c r="F393" s="13" t="s">
        <v>181</v>
      </c>
      <c r="G393" s="13" t="s">
        <v>4780</v>
      </c>
      <c r="H393" s="13" t="s">
        <v>1310</v>
      </c>
      <c r="I393" s="13" t="s">
        <v>1311</v>
      </c>
      <c r="J393" s="13">
        <v>240</v>
      </c>
      <c r="K393" s="13" t="s">
        <v>5442</v>
      </c>
      <c r="L393" s="13">
        <v>45</v>
      </c>
      <c r="M393" s="13">
        <v>70</v>
      </c>
      <c r="N393" s="13" t="s">
        <v>2035</v>
      </c>
      <c r="O393" s="13" t="s">
        <v>3711</v>
      </c>
      <c r="P393" s="13" t="s">
        <v>5994</v>
      </c>
      <c r="R393" s="13" t="s">
        <v>7109</v>
      </c>
      <c r="S393" s="13">
        <v>5355</v>
      </c>
      <c r="T393" s="13">
        <v>1.2</v>
      </c>
      <c r="U393" s="13">
        <v>55</v>
      </c>
      <c r="V393" s="13" t="s">
        <v>2057</v>
      </c>
      <c r="X393" s="13" t="s">
        <v>9153</v>
      </c>
      <c r="Y393" s="13" t="s">
        <v>9577</v>
      </c>
      <c r="Z393" s="13" t="s">
        <v>9577</v>
      </c>
      <c r="AA393" s="13" t="s">
        <v>9577</v>
      </c>
      <c r="AB393" s="13" t="s">
        <v>9577</v>
      </c>
      <c r="AC393" s="13" t="s">
        <v>9577</v>
      </c>
      <c r="AD393" s="13" t="s">
        <v>9577</v>
      </c>
      <c r="AE393" s="13" t="s">
        <v>9577</v>
      </c>
      <c r="AF393" s="13" t="s">
        <v>9577</v>
      </c>
      <c r="AG393" s="13" t="s">
        <v>9577</v>
      </c>
      <c r="AH393" s="14" t="str">
        <f t="shared" si="12"/>
        <v>392,0,0,0,0,0,0,0,0,0</v>
      </c>
      <c r="AI393" s="13" t="s">
        <v>6894</v>
      </c>
      <c r="AJ393" s="13" t="s">
        <v>7717</v>
      </c>
      <c r="AO393" s="13">
        <v>0</v>
      </c>
      <c r="AP393" s="13">
        <v>25</v>
      </c>
      <c r="AQ393" s="13">
        <v>0</v>
      </c>
      <c r="AU393" s="14"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
      <c r="A394" s="13">
        <v>393</v>
      </c>
      <c r="C394" s="13" t="s">
        <v>743</v>
      </c>
      <c r="D394" s="13" t="s">
        <v>4201</v>
      </c>
      <c r="E394" s="13" t="s">
        <v>178</v>
      </c>
      <c r="G394" s="13" t="s">
        <v>4781</v>
      </c>
      <c r="H394" s="13" t="s">
        <v>1310</v>
      </c>
      <c r="I394" s="13" t="s">
        <v>1311</v>
      </c>
      <c r="J394" s="13">
        <v>63</v>
      </c>
      <c r="K394" s="13" t="s">
        <v>5407</v>
      </c>
      <c r="L394" s="13">
        <v>45</v>
      </c>
      <c r="M394" s="13">
        <v>70</v>
      </c>
      <c r="N394" s="13" t="s">
        <v>2036</v>
      </c>
      <c r="O394" s="13" t="s">
        <v>5522</v>
      </c>
      <c r="P394" s="13" t="s">
        <v>6583</v>
      </c>
      <c r="Q394" s="13" t="s">
        <v>6584</v>
      </c>
      <c r="R394" s="13" t="s">
        <v>6927</v>
      </c>
      <c r="S394" s="13">
        <v>5355</v>
      </c>
      <c r="T394" s="13">
        <v>0.4</v>
      </c>
      <c r="U394" s="13">
        <v>5.2</v>
      </c>
      <c r="V394" s="13" t="s">
        <v>2056</v>
      </c>
      <c r="X394" s="13" t="s">
        <v>9154</v>
      </c>
      <c r="Y394" s="13" t="s">
        <v>9577</v>
      </c>
      <c r="Z394" s="13" t="s">
        <v>9577</v>
      </c>
      <c r="AA394" s="13" t="s">
        <v>9577</v>
      </c>
      <c r="AB394" s="13" t="s">
        <v>9577</v>
      </c>
      <c r="AC394" s="13" t="s">
        <v>9577</v>
      </c>
      <c r="AD394" s="13" t="s">
        <v>9577</v>
      </c>
      <c r="AE394" s="13" t="s">
        <v>9577</v>
      </c>
      <c r="AF394" s="13" t="s">
        <v>9577</v>
      </c>
      <c r="AG394" s="13" t="s">
        <v>9577</v>
      </c>
      <c r="AH394" s="14" t="str">
        <f t="shared" si="12"/>
        <v>393,0,0,0,0,0,0,0,0,0</v>
      </c>
      <c r="AI394" s="13" t="s">
        <v>7168</v>
      </c>
      <c r="AJ394" s="13" t="s">
        <v>7718</v>
      </c>
      <c r="AO394" s="13">
        <v>0</v>
      </c>
      <c r="AP394" s="13">
        <v>25</v>
      </c>
      <c r="AQ394" s="13">
        <v>0</v>
      </c>
      <c r="AR394" s="14" t="s">
        <v>8564</v>
      </c>
      <c r="AU394" s="14"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
      <c r="A395" s="13">
        <v>394</v>
      </c>
      <c r="C395" s="13" t="s">
        <v>744</v>
      </c>
      <c r="D395" s="13" t="s">
        <v>4202</v>
      </c>
      <c r="E395" s="13" t="s">
        <v>178</v>
      </c>
      <c r="G395" s="13" t="s">
        <v>4782</v>
      </c>
      <c r="H395" s="13" t="s">
        <v>1310</v>
      </c>
      <c r="I395" s="13" t="s">
        <v>1311</v>
      </c>
      <c r="J395" s="13">
        <v>142</v>
      </c>
      <c r="K395" s="13" t="s">
        <v>5421</v>
      </c>
      <c r="L395" s="13">
        <v>45</v>
      </c>
      <c r="M395" s="13">
        <v>70</v>
      </c>
      <c r="N395" s="13" t="s">
        <v>2036</v>
      </c>
      <c r="O395" s="13" t="s">
        <v>5522</v>
      </c>
      <c r="P395" s="13" t="s">
        <v>5995</v>
      </c>
      <c r="R395" s="13" t="s">
        <v>6927</v>
      </c>
      <c r="S395" s="13">
        <v>5355</v>
      </c>
      <c r="T395" s="13">
        <v>0.8</v>
      </c>
      <c r="U395" s="13">
        <v>23</v>
      </c>
      <c r="V395" s="13" t="s">
        <v>2056</v>
      </c>
      <c r="X395" s="13" t="s">
        <v>9155</v>
      </c>
      <c r="Y395" s="13" t="s">
        <v>9577</v>
      </c>
      <c r="Z395" s="13" t="s">
        <v>9577</v>
      </c>
      <c r="AA395" s="13" t="s">
        <v>9577</v>
      </c>
      <c r="AB395" s="13" t="s">
        <v>9577</v>
      </c>
      <c r="AC395" s="13" t="s">
        <v>9577</v>
      </c>
      <c r="AD395" s="13" t="s">
        <v>9577</v>
      </c>
      <c r="AE395" s="13" t="s">
        <v>9577</v>
      </c>
      <c r="AF395" s="13" t="s">
        <v>9577</v>
      </c>
      <c r="AG395" s="13" t="s">
        <v>9577</v>
      </c>
      <c r="AH395" s="14" t="str">
        <f t="shared" si="12"/>
        <v>394,0,0,0,0,0,0,0,0,0</v>
      </c>
      <c r="AI395" s="13" t="s">
        <v>7168</v>
      </c>
      <c r="AJ395" s="13" t="s">
        <v>7719</v>
      </c>
      <c r="AO395" s="13">
        <v>0</v>
      </c>
      <c r="AP395" s="13">
        <v>25</v>
      </c>
      <c r="AQ395" s="13">
        <v>0</v>
      </c>
      <c r="AR395" s="14" t="s">
        <v>8565</v>
      </c>
      <c r="AU395" s="14"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
      <c r="A396" s="13">
        <v>395</v>
      </c>
      <c r="C396" s="13" t="s">
        <v>745</v>
      </c>
      <c r="D396" s="13" t="s">
        <v>4203</v>
      </c>
      <c r="E396" s="13" t="s">
        <v>178</v>
      </c>
      <c r="F396" s="13" t="s">
        <v>190</v>
      </c>
      <c r="G396" s="13" t="s">
        <v>4783</v>
      </c>
      <c r="H396" s="13" t="s">
        <v>1310</v>
      </c>
      <c r="I396" s="13" t="s">
        <v>1311</v>
      </c>
      <c r="J396" s="13">
        <v>239</v>
      </c>
      <c r="K396" s="13" t="s">
        <v>5411</v>
      </c>
      <c r="L396" s="13">
        <v>45</v>
      </c>
      <c r="M396" s="13">
        <v>70</v>
      </c>
      <c r="N396" s="13" t="s">
        <v>2036</v>
      </c>
      <c r="O396" s="13" t="s">
        <v>5522</v>
      </c>
      <c r="P396" s="13" t="s">
        <v>5996</v>
      </c>
      <c r="R396" s="13" t="s">
        <v>6927</v>
      </c>
      <c r="S396" s="13">
        <v>5355</v>
      </c>
      <c r="T396" s="13">
        <v>1.7</v>
      </c>
      <c r="U396" s="13">
        <v>84.5</v>
      </c>
      <c r="V396" s="13" t="s">
        <v>2056</v>
      </c>
      <c r="X396" s="13" t="s">
        <v>9156</v>
      </c>
      <c r="Y396" s="13" t="s">
        <v>9577</v>
      </c>
      <c r="Z396" s="13" t="s">
        <v>9577</v>
      </c>
      <c r="AA396" s="13" t="s">
        <v>9577</v>
      </c>
      <c r="AB396" s="13" t="s">
        <v>9577</v>
      </c>
      <c r="AC396" s="13" t="s">
        <v>9577</v>
      </c>
      <c r="AD396" s="13" t="s">
        <v>9577</v>
      </c>
      <c r="AE396" s="13" t="s">
        <v>9577</v>
      </c>
      <c r="AF396" s="13" t="s">
        <v>9577</v>
      </c>
      <c r="AG396" s="13" t="s">
        <v>9577</v>
      </c>
      <c r="AH396" s="14" t="str">
        <f t="shared" si="12"/>
        <v>395,0,0,0,0,0,0,0,0,0</v>
      </c>
      <c r="AI396" s="13" t="s">
        <v>7169</v>
      </c>
      <c r="AJ396" s="13" t="s">
        <v>7720</v>
      </c>
      <c r="AO396" s="13">
        <v>0</v>
      </c>
      <c r="AP396" s="13">
        <v>25</v>
      </c>
      <c r="AQ396" s="13">
        <v>0</v>
      </c>
      <c r="AU396" s="14"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
      <c r="A397" s="13">
        <v>396</v>
      </c>
      <c r="B397" s="13" t="s">
        <v>8762</v>
      </c>
      <c r="C397" s="13" t="s">
        <v>746</v>
      </c>
      <c r="D397" s="13" t="s">
        <v>4204</v>
      </c>
      <c r="E397" s="13" t="s">
        <v>176</v>
      </c>
      <c r="F397" s="13" t="s">
        <v>184</v>
      </c>
      <c r="G397" s="13" t="s">
        <v>4784</v>
      </c>
      <c r="H397" s="13" t="s">
        <v>5413</v>
      </c>
      <c r="I397" s="13" t="s">
        <v>1311</v>
      </c>
      <c r="J397" s="13">
        <v>49</v>
      </c>
      <c r="K397" s="13" t="s">
        <v>2045</v>
      </c>
      <c r="L397" s="13">
        <v>255</v>
      </c>
      <c r="M397" s="13">
        <v>70</v>
      </c>
      <c r="N397" s="13" t="s">
        <v>3737</v>
      </c>
      <c r="P397" s="13" t="s">
        <v>6585</v>
      </c>
      <c r="Q397" s="13" t="s">
        <v>6586</v>
      </c>
      <c r="R397" s="13" t="s">
        <v>1344</v>
      </c>
      <c r="S397" s="13">
        <v>4080</v>
      </c>
      <c r="T397" s="13">
        <v>0.3</v>
      </c>
      <c r="U397" s="13">
        <v>2</v>
      </c>
      <c r="V397" s="13" t="s">
        <v>2057</v>
      </c>
      <c r="X397" s="13" t="s">
        <v>9157</v>
      </c>
      <c r="Y397" s="13" t="s">
        <v>9577</v>
      </c>
      <c r="Z397" s="13" t="s">
        <v>9577</v>
      </c>
      <c r="AA397" s="13" t="s">
        <v>9577</v>
      </c>
      <c r="AB397" s="13" t="s">
        <v>9577</v>
      </c>
      <c r="AC397" s="13" t="s">
        <v>9577</v>
      </c>
      <c r="AD397" s="13" t="s">
        <v>9577</v>
      </c>
      <c r="AE397" s="13" t="s">
        <v>9577</v>
      </c>
      <c r="AF397" s="13" t="s">
        <v>9577</v>
      </c>
      <c r="AG397" s="13" t="s">
        <v>9577</v>
      </c>
      <c r="AH397" s="14" t="str">
        <f t="shared" si="12"/>
        <v>396,0,0,0,0,0,0,0,0,0</v>
      </c>
      <c r="AI397" s="13" t="s">
        <v>7170</v>
      </c>
      <c r="AJ397" s="13" t="s">
        <v>8202</v>
      </c>
      <c r="AM397" s="13" t="s">
        <v>8203</v>
      </c>
      <c r="AO397" s="13">
        <v>0</v>
      </c>
      <c r="AP397" s="13">
        <v>25</v>
      </c>
      <c r="AQ397" s="13">
        <v>0</v>
      </c>
      <c r="AR397" s="14" t="s">
        <v>8566</v>
      </c>
      <c r="AU397" s="14"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
      <c r="A398" s="13">
        <v>397</v>
      </c>
      <c r="B398" s="13" t="s">
        <v>8762</v>
      </c>
      <c r="C398" s="13" t="s">
        <v>747</v>
      </c>
      <c r="D398" s="13" t="s">
        <v>4205</v>
      </c>
      <c r="E398" s="13" t="s">
        <v>176</v>
      </c>
      <c r="F398" s="13" t="s">
        <v>184</v>
      </c>
      <c r="G398" s="13" t="s">
        <v>4785</v>
      </c>
      <c r="H398" s="13" t="s">
        <v>5413</v>
      </c>
      <c r="I398" s="13" t="s">
        <v>1311</v>
      </c>
      <c r="J398" s="13">
        <v>119</v>
      </c>
      <c r="K398" s="13" t="s">
        <v>2046</v>
      </c>
      <c r="L398" s="13">
        <v>120</v>
      </c>
      <c r="M398" s="13">
        <v>70</v>
      </c>
      <c r="N398" s="13" t="s">
        <v>3764</v>
      </c>
      <c r="O398" s="13" t="s">
        <v>3710</v>
      </c>
      <c r="P398" s="13" t="s">
        <v>5997</v>
      </c>
      <c r="R398" s="13" t="s">
        <v>1344</v>
      </c>
      <c r="S398" s="13">
        <v>4080</v>
      </c>
      <c r="T398" s="13">
        <v>0.6</v>
      </c>
      <c r="U398" s="13">
        <v>15.5</v>
      </c>
      <c r="V398" s="13" t="s">
        <v>2057</v>
      </c>
      <c r="X398" s="13" t="s">
        <v>9158</v>
      </c>
      <c r="Y398" s="13" t="s">
        <v>9577</v>
      </c>
      <c r="Z398" s="13" t="s">
        <v>9577</v>
      </c>
      <c r="AA398" s="13" t="s">
        <v>9577</v>
      </c>
      <c r="AB398" s="13" t="s">
        <v>9577</v>
      </c>
      <c r="AC398" s="13" t="s">
        <v>9577</v>
      </c>
      <c r="AD398" s="13" t="s">
        <v>9577</v>
      </c>
      <c r="AE398" s="13" t="s">
        <v>9577</v>
      </c>
      <c r="AF398" s="13" t="s">
        <v>9577</v>
      </c>
      <c r="AG398" s="13" t="s">
        <v>9577</v>
      </c>
      <c r="AH398" s="14" t="str">
        <f t="shared" si="12"/>
        <v>397,0,0,0,0,0,0,0,0,0</v>
      </c>
      <c r="AI398" s="13" t="s">
        <v>7170</v>
      </c>
      <c r="AJ398" s="13" t="s">
        <v>8204</v>
      </c>
      <c r="AM398" s="13" t="s">
        <v>8203</v>
      </c>
      <c r="AO398" s="13">
        <v>0</v>
      </c>
      <c r="AP398" s="13">
        <v>25</v>
      </c>
      <c r="AQ398" s="13">
        <v>0</v>
      </c>
      <c r="AR398" s="14" t="s">
        <v>8567</v>
      </c>
      <c r="AU398" s="14"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
      <c r="A399" s="13">
        <v>398</v>
      </c>
      <c r="B399" s="13" t="s">
        <v>8762</v>
      </c>
      <c r="C399" s="13" t="s">
        <v>748</v>
      </c>
      <c r="D399" s="13" t="s">
        <v>4206</v>
      </c>
      <c r="E399" s="13" t="s">
        <v>176</v>
      </c>
      <c r="F399" s="13" t="s">
        <v>184</v>
      </c>
      <c r="G399" s="13" t="s">
        <v>4786</v>
      </c>
      <c r="H399" s="13" t="s">
        <v>5413</v>
      </c>
      <c r="I399" s="13" t="s">
        <v>1311</v>
      </c>
      <c r="J399" s="13">
        <v>214</v>
      </c>
      <c r="K399" s="13" t="s">
        <v>2029</v>
      </c>
      <c r="L399" s="13">
        <v>45</v>
      </c>
      <c r="M399" s="13">
        <v>70</v>
      </c>
      <c r="N399" s="13" t="s">
        <v>3764</v>
      </c>
      <c r="O399" s="13" t="s">
        <v>3710</v>
      </c>
      <c r="P399" s="13" t="s">
        <v>5998</v>
      </c>
      <c r="R399" s="13" t="s">
        <v>1344</v>
      </c>
      <c r="S399" s="13">
        <v>4080</v>
      </c>
      <c r="T399" s="13">
        <v>1.2</v>
      </c>
      <c r="U399" s="13">
        <v>24.9</v>
      </c>
      <c r="V399" s="13" t="s">
        <v>2057</v>
      </c>
      <c r="X399" s="13" t="s">
        <v>9159</v>
      </c>
      <c r="Y399" s="13" t="s">
        <v>9577</v>
      </c>
      <c r="Z399" s="13" t="s">
        <v>9577</v>
      </c>
      <c r="AA399" s="13" t="s">
        <v>9577</v>
      </c>
      <c r="AB399" s="13" t="s">
        <v>9577</v>
      </c>
      <c r="AC399" s="13" t="s">
        <v>9577</v>
      </c>
      <c r="AD399" s="13" t="s">
        <v>9577</v>
      </c>
      <c r="AE399" s="13" t="s">
        <v>9577</v>
      </c>
      <c r="AF399" s="13" t="s">
        <v>9577</v>
      </c>
      <c r="AG399" s="13" t="s">
        <v>9577</v>
      </c>
      <c r="AH399" s="14" t="str">
        <f t="shared" si="12"/>
        <v>398,0,0,0,0,0,0,0,0,0</v>
      </c>
      <c r="AI399" s="13" t="s">
        <v>7171</v>
      </c>
      <c r="AJ399" s="13" t="s">
        <v>8205</v>
      </c>
      <c r="AM399" s="13" t="s">
        <v>8203</v>
      </c>
      <c r="AO399" s="13">
        <v>0</v>
      </c>
      <c r="AP399" s="13">
        <v>25</v>
      </c>
      <c r="AQ399" s="13">
        <v>0</v>
      </c>
      <c r="AU399" s="14"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
      <c r="A400" s="13">
        <v>399</v>
      </c>
      <c r="B400" s="13" t="s">
        <v>8762</v>
      </c>
      <c r="C400" s="13" t="s">
        <v>749</v>
      </c>
      <c r="D400" s="13" t="s">
        <v>4207</v>
      </c>
      <c r="E400" s="13" t="s">
        <v>176</v>
      </c>
      <c r="G400" s="13" t="s">
        <v>4787</v>
      </c>
      <c r="H400" s="13" t="s">
        <v>5413</v>
      </c>
      <c r="I400" s="13" t="s">
        <v>5414</v>
      </c>
      <c r="J400" s="13">
        <v>50</v>
      </c>
      <c r="K400" s="13" t="s">
        <v>2030</v>
      </c>
      <c r="L400" s="13">
        <v>255</v>
      </c>
      <c r="M400" s="13">
        <v>70</v>
      </c>
      <c r="N400" s="13" t="s">
        <v>5651</v>
      </c>
      <c r="O400" s="13" t="s">
        <v>5606</v>
      </c>
      <c r="P400" s="13" t="s">
        <v>6587</v>
      </c>
      <c r="Q400" s="13" t="s">
        <v>6588</v>
      </c>
      <c r="R400" s="13" t="s">
        <v>6927</v>
      </c>
      <c r="S400" s="13">
        <v>4080</v>
      </c>
      <c r="T400" s="13">
        <v>0.5</v>
      </c>
      <c r="U400" s="13">
        <v>20</v>
      </c>
      <c r="V400" s="13" t="s">
        <v>2057</v>
      </c>
      <c r="X400" s="13" t="s">
        <v>9160</v>
      </c>
      <c r="Y400" s="13" t="s">
        <v>9577</v>
      </c>
      <c r="Z400" s="13" t="s">
        <v>9577</v>
      </c>
      <c r="AA400" s="13" t="s">
        <v>9577</v>
      </c>
      <c r="AB400" s="13" t="s">
        <v>9577</v>
      </c>
      <c r="AC400" s="13" t="s">
        <v>9577</v>
      </c>
      <c r="AD400" s="13" t="s">
        <v>9577</v>
      </c>
      <c r="AE400" s="13" t="s">
        <v>9577</v>
      </c>
      <c r="AF400" s="13" t="s">
        <v>9577</v>
      </c>
      <c r="AG400" s="13" t="s">
        <v>9577</v>
      </c>
      <c r="AH400" s="14" t="str">
        <f t="shared" si="12"/>
        <v>399,0,0,0,0,0,0,0,0,0</v>
      </c>
      <c r="AI400" s="13" t="s">
        <v>7172</v>
      </c>
      <c r="AJ400" s="13" t="s">
        <v>7721</v>
      </c>
      <c r="AO400" s="13">
        <v>0</v>
      </c>
      <c r="AP400" s="13">
        <v>25</v>
      </c>
      <c r="AQ400" s="13">
        <v>0</v>
      </c>
      <c r="AR400" s="14" t="s">
        <v>8568</v>
      </c>
      <c r="AU400" s="14"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
      <c r="A401" s="13">
        <v>400</v>
      </c>
      <c r="B401" s="13" t="s">
        <v>8762</v>
      </c>
      <c r="C401" s="13" t="s">
        <v>750</v>
      </c>
      <c r="D401" s="13" t="s">
        <v>4208</v>
      </c>
      <c r="E401" s="13" t="s">
        <v>176</v>
      </c>
      <c r="F401" s="13" t="s">
        <v>178</v>
      </c>
      <c r="G401" s="13" t="s">
        <v>4788</v>
      </c>
      <c r="H401" s="13" t="s">
        <v>5413</v>
      </c>
      <c r="I401" s="13" t="s">
        <v>5414</v>
      </c>
      <c r="J401" s="13">
        <v>144</v>
      </c>
      <c r="K401" s="13" t="s">
        <v>2028</v>
      </c>
      <c r="L401" s="13">
        <v>127</v>
      </c>
      <c r="M401" s="13">
        <v>70</v>
      </c>
      <c r="N401" s="13" t="s">
        <v>5651</v>
      </c>
      <c r="O401" s="13" t="s">
        <v>5606</v>
      </c>
      <c r="P401" s="13" t="s">
        <v>5999</v>
      </c>
      <c r="R401" s="13" t="s">
        <v>6927</v>
      </c>
      <c r="S401" s="13">
        <v>4080</v>
      </c>
      <c r="T401" s="13">
        <v>1</v>
      </c>
      <c r="U401" s="13">
        <v>31.5</v>
      </c>
      <c r="V401" s="13" t="s">
        <v>2057</v>
      </c>
      <c r="X401" s="13" t="s">
        <v>9161</v>
      </c>
      <c r="Y401" s="13" t="s">
        <v>9577</v>
      </c>
      <c r="Z401" s="13" t="s">
        <v>9577</v>
      </c>
      <c r="AA401" s="13" t="s">
        <v>9577</v>
      </c>
      <c r="AB401" s="13" t="s">
        <v>9577</v>
      </c>
      <c r="AC401" s="13" t="s">
        <v>9577</v>
      </c>
      <c r="AD401" s="13" t="s">
        <v>9577</v>
      </c>
      <c r="AE401" s="13" t="s">
        <v>9577</v>
      </c>
      <c r="AF401" s="13" t="s">
        <v>9577</v>
      </c>
      <c r="AG401" s="13" t="s">
        <v>9577</v>
      </c>
      <c r="AH401" s="14" t="str">
        <f t="shared" si="12"/>
        <v>400,0,0,0,0,0,0,0,0,0</v>
      </c>
      <c r="AI401" s="13" t="s">
        <v>7173</v>
      </c>
      <c r="AJ401" s="13" t="s">
        <v>8347</v>
      </c>
      <c r="AL401" s="13" t="s">
        <v>8112</v>
      </c>
      <c r="AM401" s="13" t="s">
        <v>8113</v>
      </c>
      <c r="AO401" s="13">
        <v>0</v>
      </c>
      <c r="AP401" s="13">
        <v>25</v>
      </c>
      <c r="AQ401" s="13">
        <v>0</v>
      </c>
      <c r="AU401" s="14"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
      <c r="A402" s="13">
        <v>401</v>
      </c>
      <c r="C402" s="13" t="s">
        <v>751</v>
      </c>
      <c r="D402" s="13" t="s">
        <v>4209</v>
      </c>
      <c r="E402" s="13" t="s">
        <v>169</v>
      </c>
      <c r="G402" s="13" t="s">
        <v>4789</v>
      </c>
      <c r="H402" s="13" t="s">
        <v>5413</v>
      </c>
      <c r="I402" s="13" t="s">
        <v>1311</v>
      </c>
      <c r="J402" s="13">
        <v>39</v>
      </c>
      <c r="K402" s="13" t="s">
        <v>2033</v>
      </c>
      <c r="L402" s="13">
        <v>255</v>
      </c>
      <c r="M402" s="13">
        <v>70</v>
      </c>
      <c r="N402" s="13" t="s">
        <v>3682</v>
      </c>
      <c r="O402" s="13" t="s">
        <v>3744</v>
      </c>
      <c r="P402" s="13" t="s">
        <v>6000</v>
      </c>
      <c r="R402" s="13" t="s">
        <v>1371</v>
      </c>
      <c r="S402" s="13">
        <v>4080</v>
      </c>
      <c r="T402" s="13">
        <v>0.3</v>
      </c>
      <c r="U402" s="13">
        <v>2.2000000000000002</v>
      </c>
      <c r="V402" s="13" t="s">
        <v>2055</v>
      </c>
      <c r="X402" s="13" t="s">
        <v>9162</v>
      </c>
      <c r="Y402" s="13" t="s">
        <v>9577</v>
      </c>
      <c r="Z402" s="13" t="s">
        <v>9577</v>
      </c>
      <c r="AA402" s="13" t="s">
        <v>9577</v>
      </c>
      <c r="AB402" s="13" t="s">
        <v>9577</v>
      </c>
      <c r="AC402" s="13" t="s">
        <v>9577</v>
      </c>
      <c r="AD402" s="13" t="s">
        <v>9577</v>
      </c>
      <c r="AE402" s="13" t="s">
        <v>9577</v>
      </c>
      <c r="AF402" s="13" t="s">
        <v>9577</v>
      </c>
      <c r="AG402" s="13" t="s">
        <v>9577</v>
      </c>
      <c r="AH402" s="14" t="str">
        <f t="shared" si="12"/>
        <v>401,0,0,0,0,0,0,0,0,0</v>
      </c>
      <c r="AI402" s="13" t="s">
        <v>7174</v>
      </c>
      <c r="AJ402" s="13" t="s">
        <v>8206</v>
      </c>
      <c r="AM402" s="13" t="s">
        <v>2967</v>
      </c>
      <c r="AO402" s="13">
        <v>0</v>
      </c>
      <c r="AP402" s="13">
        <v>25</v>
      </c>
      <c r="AQ402" s="13">
        <v>0</v>
      </c>
      <c r="AR402" s="14" t="s">
        <v>8569</v>
      </c>
      <c r="AU402" s="14"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
      <c r="A403" s="13">
        <v>402</v>
      </c>
      <c r="C403" s="13" t="s">
        <v>752</v>
      </c>
      <c r="D403" s="13" t="s">
        <v>4210</v>
      </c>
      <c r="E403" s="13" t="s">
        <v>169</v>
      </c>
      <c r="G403" s="13" t="s">
        <v>4790</v>
      </c>
      <c r="H403" s="13" t="s">
        <v>5413</v>
      </c>
      <c r="I403" s="13" t="s">
        <v>1311</v>
      </c>
      <c r="J403" s="13">
        <v>134</v>
      </c>
      <c r="K403" s="13" t="s">
        <v>2028</v>
      </c>
      <c r="L403" s="13">
        <v>45</v>
      </c>
      <c r="M403" s="13">
        <v>70</v>
      </c>
      <c r="N403" s="13" t="s">
        <v>3765</v>
      </c>
      <c r="O403" s="13" t="s">
        <v>3690</v>
      </c>
      <c r="P403" s="13" t="s">
        <v>6001</v>
      </c>
      <c r="R403" s="13" t="s">
        <v>1371</v>
      </c>
      <c r="S403" s="13">
        <v>4080</v>
      </c>
      <c r="T403" s="13">
        <v>1</v>
      </c>
      <c r="U403" s="13">
        <v>25.5</v>
      </c>
      <c r="V403" s="13" t="s">
        <v>2055</v>
      </c>
      <c r="X403" s="13" t="s">
        <v>9163</v>
      </c>
      <c r="Y403" s="13" t="s">
        <v>9577</v>
      </c>
      <c r="Z403" s="13" t="s">
        <v>9577</v>
      </c>
      <c r="AA403" s="13" t="s">
        <v>9577</v>
      </c>
      <c r="AB403" s="13" t="s">
        <v>9577</v>
      </c>
      <c r="AC403" s="13" t="s">
        <v>9577</v>
      </c>
      <c r="AD403" s="13" t="s">
        <v>9577</v>
      </c>
      <c r="AE403" s="13" t="s">
        <v>9577</v>
      </c>
      <c r="AF403" s="13" t="s">
        <v>9577</v>
      </c>
      <c r="AG403" s="13" t="s">
        <v>9577</v>
      </c>
      <c r="AH403" s="14" t="str">
        <f t="shared" si="12"/>
        <v>402,0,0,0,0,0,0,0,0,0</v>
      </c>
      <c r="AI403" s="13" t="s">
        <v>7174</v>
      </c>
      <c r="AJ403" s="13" t="s">
        <v>8207</v>
      </c>
      <c r="AM403" s="13" t="s">
        <v>2967</v>
      </c>
      <c r="AO403" s="13">
        <v>0</v>
      </c>
      <c r="AP403" s="13">
        <v>25</v>
      </c>
      <c r="AQ403" s="13">
        <v>0</v>
      </c>
      <c r="AU403" s="14"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
      <c r="A404" s="13">
        <v>403</v>
      </c>
      <c r="C404" s="13" t="s">
        <v>753</v>
      </c>
      <c r="D404" s="13" t="s">
        <v>4211</v>
      </c>
      <c r="E404" s="13" t="s">
        <v>179</v>
      </c>
      <c r="G404" s="13" t="s">
        <v>4791</v>
      </c>
      <c r="H404" s="13" t="s">
        <v>5413</v>
      </c>
      <c r="I404" s="13" t="s">
        <v>1311</v>
      </c>
      <c r="J404" s="13">
        <v>53</v>
      </c>
      <c r="K404" s="13" t="s">
        <v>2027</v>
      </c>
      <c r="L404" s="13">
        <v>235</v>
      </c>
      <c r="M404" s="13">
        <v>70</v>
      </c>
      <c r="N404" s="13" t="s">
        <v>5652</v>
      </c>
      <c r="O404" s="13" t="s">
        <v>3681</v>
      </c>
      <c r="P404" s="13" t="s">
        <v>6589</v>
      </c>
      <c r="Q404" s="13" t="s">
        <v>6590</v>
      </c>
      <c r="R404" s="13" t="s">
        <v>2023</v>
      </c>
      <c r="S404" s="13">
        <v>5355</v>
      </c>
      <c r="T404" s="13">
        <v>0.5</v>
      </c>
      <c r="U404" s="13">
        <v>9.5</v>
      </c>
      <c r="V404" s="13" t="s">
        <v>2056</v>
      </c>
      <c r="X404" s="13" t="s">
        <v>9164</v>
      </c>
      <c r="Y404" s="13" t="s">
        <v>9577</v>
      </c>
      <c r="Z404" s="13" t="s">
        <v>9577</v>
      </c>
      <c r="AA404" s="13" t="s">
        <v>9577</v>
      </c>
      <c r="AB404" s="13" t="s">
        <v>9577</v>
      </c>
      <c r="AC404" s="13" t="s">
        <v>9577</v>
      </c>
      <c r="AD404" s="13" t="s">
        <v>9577</v>
      </c>
      <c r="AE404" s="13" t="s">
        <v>9577</v>
      </c>
      <c r="AF404" s="13" t="s">
        <v>9577</v>
      </c>
      <c r="AG404" s="13" t="s">
        <v>9577</v>
      </c>
      <c r="AH404" s="14" t="str">
        <f t="shared" si="12"/>
        <v>403,0,0,0,0,0,0,0,0,0</v>
      </c>
      <c r="AI404" s="13" t="s">
        <v>1480</v>
      </c>
      <c r="AJ404" s="13" t="s">
        <v>7722</v>
      </c>
      <c r="AO404" s="13">
        <v>0</v>
      </c>
      <c r="AP404" s="13">
        <v>25</v>
      </c>
      <c r="AQ404" s="13">
        <v>0</v>
      </c>
      <c r="AR404" s="14" t="s">
        <v>8570</v>
      </c>
      <c r="AU404" s="14"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
      <c r="A405" s="13">
        <v>404</v>
      </c>
      <c r="C405" s="13" t="s">
        <v>754</v>
      </c>
      <c r="D405" s="13" t="s">
        <v>4212</v>
      </c>
      <c r="E405" s="13" t="s">
        <v>179</v>
      </c>
      <c r="G405" s="13" t="s">
        <v>4792</v>
      </c>
      <c r="H405" s="13" t="s">
        <v>5413</v>
      </c>
      <c r="I405" s="13" t="s">
        <v>1311</v>
      </c>
      <c r="J405" s="13">
        <v>127</v>
      </c>
      <c r="K405" s="13" t="s">
        <v>2028</v>
      </c>
      <c r="L405" s="13">
        <v>120</v>
      </c>
      <c r="M405" s="13">
        <v>100</v>
      </c>
      <c r="N405" s="13" t="s">
        <v>5652</v>
      </c>
      <c r="O405" s="13" t="s">
        <v>3681</v>
      </c>
      <c r="P405" s="13" t="s">
        <v>6002</v>
      </c>
      <c r="R405" s="13" t="s">
        <v>2023</v>
      </c>
      <c r="S405" s="13">
        <v>5355</v>
      </c>
      <c r="T405" s="13">
        <v>0.9</v>
      </c>
      <c r="U405" s="13">
        <v>30.5</v>
      </c>
      <c r="V405" s="13" t="s">
        <v>2056</v>
      </c>
      <c r="X405" s="13" t="s">
        <v>9165</v>
      </c>
      <c r="Y405" s="13" t="s">
        <v>9577</v>
      </c>
      <c r="Z405" s="13" t="s">
        <v>9577</v>
      </c>
      <c r="AA405" s="13" t="s">
        <v>9577</v>
      </c>
      <c r="AB405" s="13" t="s">
        <v>9577</v>
      </c>
      <c r="AC405" s="13" t="s">
        <v>9577</v>
      </c>
      <c r="AD405" s="13" t="s">
        <v>9577</v>
      </c>
      <c r="AE405" s="13" t="s">
        <v>9577</v>
      </c>
      <c r="AF405" s="13" t="s">
        <v>9577</v>
      </c>
      <c r="AG405" s="13" t="s">
        <v>9577</v>
      </c>
      <c r="AH405" s="14" t="str">
        <f t="shared" si="12"/>
        <v>404,0,0,0,0,0,0,0,0,0</v>
      </c>
      <c r="AI405" s="13" t="s">
        <v>1538</v>
      </c>
      <c r="AJ405" s="13" t="s">
        <v>7723</v>
      </c>
      <c r="AO405" s="13">
        <v>0</v>
      </c>
      <c r="AP405" s="13">
        <v>25</v>
      </c>
      <c r="AQ405" s="13">
        <v>0</v>
      </c>
      <c r="AR405" s="14" t="s">
        <v>8571</v>
      </c>
      <c r="AU405" s="14"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
      <c r="A406" s="13">
        <v>405</v>
      </c>
      <c r="C406" s="13" t="s">
        <v>755</v>
      </c>
      <c r="D406" s="13" t="s">
        <v>4213</v>
      </c>
      <c r="E406" s="13" t="s">
        <v>179</v>
      </c>
      <c r="F406" s="13" t="s">
        <v>192</v>
      </c>
      <c r="G406" s="13" t="s">
        <v>4793</v>
      </c>
      <c r="H406" s="13" t="s">
        <v>5413</v>
      </c>
      <c r="I406" s="13" t="s">
        <v>1311</v>
      </c>
      <c r="J406" s="13">
        <v>235</v>
      </c>
      <c r="K406" s="13" t="s">
        <v>2029</v>
      </c>
      <c r="L406" s="13">
        <v>45</v>
      </c>
      <c r="M406" s="13">
        <v>70</v>
      </c>
      <c r="N406" s="13" t="s">
        <v>5652</v>
      </c>
      <c r="O406" s="13" t="s">
        <v>3681</v>
      </c>
      <c r="P406" s="13" t="s">
        <v>6003</v>
      </c>
      <c r="R406" s="13" t="s">
        <v>2023</v>
      </c>
      <c r="S406" s="13">
        <v>5355</v>
      </c>
      <c r="T406" s="13">
        <v>1.4</v>
      </c>
      <c r="U406" s="13">
        <v>42</v>
      </c>
      <c r="V406" s="13" t="s">
        <v>2056</v>
      </c>
      <c r="X406" s="13" t="s">
        <v>9166</v>
      </c>
      <c r="Y406" s="13" t="s">
        <v>9577</v>
      </c>
      <c r="Z406" s="13" t="s">
        <v>9577</v>
      </c>
      <c r="AA406" s="13" t="s">
        <v>9577</v>
      </c>
      <c r="AB406" s="13" t="s">
        <v>9577</v>
      </c>
      <c r="AC406" s="13" t="s">
        <v>9577</v>
      </c>
      <c r="AD406" s="13" t="s">
        <v>9577</v>
      </c>
      <c r="AE406" s="13" t="s">
        <v>9577</v>
      </c>
      <c r="AF406" s="13" t="s">
        <v>9577</v>
      </c>
      <c r="AG406" s="13" t="s">
        <v>9577</v>
      </c>
      <c r="AH406" s="14" t="str">
        <f t="shared" si="12"/>
        <v>405,0,0,0,0,0,0,0,0,0</v>
      </c>
      <c r="AI406" s="13" t="s">
        <v>7175</v>
      </c>
      <c r="AJ406" s="13" t="s">
        <v>7724</v>
      </c>
      <c r="AO406" s="13">
        <v>0</v>
      </c>
      <c r="AP406" s="13">
        <v>25</v>
      </c>
      <c r="AQ406" s="13">
        <v>0</v>
      </c>
      <c r="AU406" s="14"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
      <c r="A407" s="13">
        <v>406</v>
      </c>
      <c r="C407" s="13" t="s">
        <v>756</v>
      </c>
      <c r="D407" s="13" t="s">
        <v>4214</v>
      </c>
      <c r="E407" s="13" t="s">
        <v>180</v>
      </c>
      <c r="F407" s="13" t="s">
        <v>182</v>
      </c>
      <c r="G407" s="13" t="s">
        <v>4794</v>
      </c>
      <c r="H407" s="13" t="s">
        <v>5413</v>
      </c>
      <c r="I407" s="13" t="s">
        <v>1311</v>
      </c>
      <c r="J407" s="13">
        <v>56</v>
      </c>
      <c r="K407" s="13" t="s">
        <v>5407</v>
      </c>
      <c r="L407" s="13">
        <v>255</v>
      </c>
      <c r="M407" s="13">
        <v>70</v>
      </c>
      <c r="N407" s="13" t="s">
        <v>5633</v>
      </c>
      <c r="O407" s="13" t="s">
        <v>3715</v>
      </c>
      <c r="P407" s="13" t="s">
        <v>6591</v>
      </c>
      <c r="Q407" s="13" t="s">
        <v>6592</v>
      </c>
      <c r="R407" s="13" t="s">
        <v>6983</v>
      </c>
      <c r="S407" s="13">
        <v>5355</v>
      </c>
      <c r="T407" s="13">
        <v>0.2</v>
      </c>
      <c r="U407" s="13">
        <v>1.2</v>
      </c>
      <c r="V407" s="13" t="s">
        <v>2054</v>
      </c>
      <c r="X407" s="13" t="s">
        <v>9167</v>
      </c>
      <c r="Y407" s="13" t="s">
        <v>9577</v>
      </c>
      <c r="Z407" s="13" t="s">
        <v>9577</v>
      </c>
      <c r="AA407" s="13" t="s">
        <v>9577</v>
      </c>
      <c r="AB407" s="13" t="s">
        <v>9577</v>
      </c>
      <c r="AC407" s="13" t="s">
        <v>9577</v>
      </c>
      <c r="AD407" s="13" t="s">
        <v>9577</v>
      </c>
      <c r="AE407" s="13" t="s">
        <v>9577</v>
      </c>
      <c r="AF407" s="13" t="s">
        <v>9577</v>
      </c>
      <c r="AG407" s="13" t="s">
        <v>9577</v>
      </c>
      <c r="AH407" s="14" t="str">
        <f t="shared" si="12"/>
        <v>406,0,0,0,0,0,0,0,0,0</v>
      </c>
      <c r="AI407" s="13" t="s">
        <v>7176</v>
      </c>
      <c r="AJ407" s="13" t="s">
        <v>8208</v>
      </c>
      <c r="AM407" s="13" t="s">
        <v>8046</v>
      </c>
      <c r="AO407" s="13">
        <v>0</v>
      </c>
      <c r="AP407" s="13">
        <v>25</v>
      </c>
      <c r="AQ407" s="13">
        <v>0</v>
      </c>
      <c r="AR407" s="14" t="s">
        <v>8742</v>
      </c>
      <c r="AS407" s="13" t="s">
        <v>8743</v>
      </c>
      <c r="AU407" s="14"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
      <c r="A408" s="13">
        <v>407</v>
      </c>
      <c r="C408" s="13" t="s">
        <v>757</v>
      </c>
      <c r="D408" s="13" t="s">
        <v>4215</v>
      </c>
      <c r="E408" s="13" t="s">
        <v>180</v>
      </c>
      <c r="F408" s="13" t="s">
        <v>182</v>
      </c>
      <c r="G408" s="13" t="s">
        <v>4795</v>
      </c>
      <c r="H408" s="13" t="s">
        <v>5413</v>
      </c>
      <c r="I408" s="13" t="s">
        <v>1311</v>
      </c>
      <c r="J408" s="13">
        <v>227</v>
      </c>
      <c r="K408" s="13" t="s">
        <v>5411</v>
      </c>
      <c r="L408" s="13">
        <v>75</v>
      </c>
      <c r="M408" s="13">
        <v>70</v>
      </c>
      <c r="N408" s="13" t="s">
        <v>5633</v>
      </c>
      <c r="O408" s="13" t="s">
        <v>3690</v>
      </c>
      <c r="P408" s="13" t="s">
        <v>6004</v>
      </c>
      <c r="R408" s="13" t="s">
        <v>7010</v>
      </c>
      <c r="S408" s="13">
        <v>5355</v>
      </c>
      <c r="T408" s="13">
        <v>0.9</v>
      </c>
      <c r="U408" s="13">
        <v>14.5</v>
      </c>
      <c r="V408" s="13" t="s">
        <v>2054</v>
      </c>
      <c r="X408" s="13" t="s">
        <v>9168</v>
      </c>
      <c r="Y408" s="13" t="s">
        <v>9577</v>
      </c>
      <c r="Z408" s="13" t="s">
        <v>9577</v>
      </c>
      <c r="AA408" s="13" t="s">
        <v>9577</v>
      </c>
      <c r="AB408" s="13" t="s">
        <v>9577</v>
      </c>
      <c r="AC408" s="13" t="s">
        <v>9577</v>
      </c>
      <c r="AD408" s="13" t="s">
        <v>9577</v>
      </c>
      <c r="AE408" s="13" t="s">
        <v>9577</v>
      </c>
      <c r="AF408" s="13" t="s">
        <v>9577</v>
      </c>
      <c r="AG408" s="13" t="s">
        <v>9577</v>
      </c>
      <c r="AH408" s="14" t="str">
        <f t="shared" si="12"/>
        <v>407,0,0,0,0,0,0,0,0,0</v>
      </c>
      <c r="AI408" s="13" t="s">
        <v>7177</v>
      </c>
      <c r="AJ408" s="13" t="s">
        <v>8209</v>
      </c>
      <c r="AM408" s="13" t="s">
        <v>8046</v>
      </c>
      <c r="AO408" s="13">
        <v>0</v>
      </c>
      <c r="AP408" s="13">
        <v>25</v>
      </c>
      <c r="AQ408" s="13">
        <v>0</v>
      </c>
      <c r="AU408" s="14"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
      <c r="A409" s="13">
        <v>408</v>
      </c>
      <c r="C409" s="13" t="s">
        <v>758</v>
      </c>
      <c r="D409" s="13" t="s">
        <v>4216</v>
      </c>
      <c r="E409" s="13" t="s">
        <v>186</v>
      </c>
      <c r="G409" s="13" t="s">
        <v>4796</v>
      </c>
      <c r="H409" s="13" t="s">
        <v>1310</v>
      </c>
      <c r="I409" s="13" t="s">
        <v>5436</v>
      </c>
      <c r="J409" s="13">
        <v>70</v>
      </c>
      <c r="K409" s="13" t="s">
        <v>2027</v>
      </c>
      <c r="L409" s="13">
        <v>45</v>
      </c>
      <c r="M409" s="13">
        <v>70</v>
      </c>
      <c r="N409" s="13" t="s">
        <v>3723</v>
      </c>
      <c r="O409" s="13" t="s">
        <v>3788</v>
      </c>
      <c r="P409" s="13" t="s">
        <v>6593</v>
      </c>
      <c r="Q409" s="13" t="s">
        <v>6594</v>
      </c>
      <c r="R409" s="13" t="s">
        <v>2017</v>
      </c>
      <c r="S409" s="13">
        <v>7905</v>
      </c>
      <c r="T409" s="13">
        <v>0.9</v>
      </c>
      <c r="U409" s="13">
        <v>31.5</v>
      </c>
      <c r="V409" s="13" t="s">
        <v>2056</v>
      </c>
      <c r="X409" s="13" t="s">
        <v>9169</v>
      </c>
      <c r="Y409" s="13" t="s">
        <v>9577</v>
      </c>
      <c r="Z409" s="13" t="s">
        <v>9577</v>
      </c>
      <c r="AA409" s="13" t="s">
        <v>9577</v>
      </c>
      <c r="AB409" s="13" t="s">
        <v>9577</v>
      </c>
      <c r="AC409" s="13" t="s">
        <v>9577</v>
      </c>
      <c r="AD409" s="13" t="s">
        <v>9577</v>
      </c>
      <c r="AE409" s="13" t="s">
        <v>9577</v>
      </c>
      <c r="AF409" s="13" t="s">
        <v>9577</v>
      </c>
      <c r="AG409" s="13" t="s">
        <v>9577</v>
      </c>
      <c r="AH409" s="14" t="str">
        <f t="shared" si="12"/>
        <v>408,0,0,0,0,0,0,0,0,0</v>
      </c>
      <c r="AI409" s="13" t="s">
        <v>7178</v>
      </c>
      <c r="AJ409" s="13" t="s">
        <v>7725</v>
      </c>
      <c r="AO409" s="13">
        <v>0</v>
      </c>
      <c r="AP409" s="13">
        <v>25</v>
      </c>
      <c r="AQ409" s="13">
        <v>0</v>
      </c>
      <c r="AR409" s="14" t="s">
        <v>8572</v>
      </c>
      <c r="AU409" s="14"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
      <c r="A410" s="13">
        <v>409</v>
      </c>
      <c r="C410" s="13" t="s">
        <v>759</v>
      </c>
      <c r="D410" s="13" t="s">
        <v>4217</v>
      </c>
      <c r="E410" s="13" t="s">
        <v>186</v>
      </c>
      <c r="F410" s="13" t="s">
        <v>192</v>
      </c>
      <c r="G410" s="13" t="s">
        <v>4797</v>
      </c>
      <c r="H410" s="13" t="s">
        <v>1310</v>
      </c>
      <c r="I410" s="13" t="s">
        <v>5436</v>
      </c>
      <c r="J410" s="13">
        <v>173</v>
      </c>
      <c r="K410" s="13" t="s">
        <v>2028</v>
      </c>
      <c r="L410" s="13">
        <v>45</v>
      </c>
      <c r="M410" s="13">
        <v>70</v>
      </c>
      <c r="N410" s="13" t="s">
        <v>3723</v>
      </c>
      <c r="O410" s="13" t="s">
        <v>3788</v>
      </c>
      <c r="P410" s="13" t="s">
        <v>6005</v>
      </c>
      <c r="R410" s="13" t="s">
        <v>2017</v>
      </c>
      <c r="S410" s="13">
        <v>7905</v>
      </c>
      <c r="T410" s="13">
        <v>1.6</v>
      </c>
      <c r="U410" s="13">
        <v>102.5</v>
      </c>
      <c r="V410" s="13" t="s">
        <v>2056</v>
      </c>
      <c r="X410" s="13" t="s">
        <v>9170</v>
      </c>
      <c r="Y410" s="13" t="s">
        <v>9577</v>
      </c>
      <c r="Z410" s="13" t="s">
        <v>9577</v>
      </c>
      <c r="AA410" s="13" t="s">
        <v>9577</v>
      </c>
      <c r="AB410" s="13" t="s">
        <v>9577</v>
      </c>
      <c r="AC410" s="13" t="s">
        <v>9577</v>
      </c>
      <c r="AD410" s="13" t="s">
        <v>9577</v>
      </c>
      <c r="AE410" s="13" t="s">
        <v>9577</v>
      </c>
      <c r="AF410" s="13" t="s">
        <v>9577</v>
      </c>
      <c r="AG410" s="13" t="s">
        <v>9577</v>
      </c>
      <c r="AH410" s="14" t="str">
        <f t="shared" si="12"/>
        <v>409,0,0,0,0,0,0,0,0,0</v>
      </c>
      <c r="AI410" s="13" t="s">
        <v>7178</v>
      </c>
      <c r="AJ410" s="13" t="s">
        <v>7726</v>
      </c>
      <c r="AO410" s="13">
        <v>0</v>
      </c>
      <c r="AP410" s="13">
        <v>25</v>
      </c>
      <c r="AQ410" s="13">
        <v>0</v>
      </c>
      <c r="AU410" s="14"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
      <c r="A411" s="13">
        <v>410</v>
      </c>
      <c r="C411" s="13" t="s">
        <v>760</v>
      </c>
      <c r="D411" s="13" t="s">
        <v>4218</v>
      </c>
      <c r="E411" s="13" t="s">
        <v>186</v>
      </c>
      <c r="F411" s="13" t="s">
        <v>190</v>
      </c>
      <c r="G411" s="13" t="s">
        <v>4798</v>
      </c>
      <c r="H411" s="13" t="s">
        <v>1310</v>
      </c>
      <c r="I411" s="13" t="s">
        <v>5436</v>
      </c>
      <c r="J411" s="13">
        <v>70</v>
      </c>
      <c r="K411" s="13" t="s">
        <v>2033</v>
      </c>
      <c r="L411" s="13">
        <v>45</v>
      </c>
      <c r="M411" s="13">
        <v>70</v>
      </c>
      <c r="N411" s="13" t="s">
        <v>3699</v>
      </c>
      <c r="O411" s="13" t="s">
        <v>3814</v>
      </c>
      <c r="P411" s="13" t="s">
        <v>6595</v>
      </c>
      <c r="Q411" s="13" t="s">
        <v>6596</v>
      </c>
      <c r="R411" s="13" t="s">
        <v>2017</v>
      </c>
      <c r="S411" s="13">
        <v>7905</v>
      </c>
      <c r="T411" s="13">
        <v>0.5</v>
      </c>
      <c r="U411" s="13">
        <v>57</v>
      </c>
      <c r="V411" s="13" t="s">
        <v>8722</v>
      </c>
      <c r="X411" s="13" t="s">
        <v>9171</v>
      </c>
      <c r="Y411" s="13" t="s">
        <v>9577</v>
      </c>
      <c r="Z411" s="13" t="s">
        <v>9577</v>
      </c>
      <c r="AA411" s="13" t="s">
        <v>9577</v>
      </c>
      <c r="AB411" s="13" t="s">
        <v>9577</v>
      </c>
      <c r="AC411" s="13" t="s">
        <v>9577</v>
      </c>
      <c r="AD411" s="13" t="s">
        <v>9577</v>
      </c>
      <c r="AE411" s="13" t="s">
        <v>9577</v>
      </c>
      <c r="AF411" s="13" t="s">
        <v>9577</v>
      </c>
      <c r="AG411" s="13" t="s">
        <v>9577</v>
      </c>
      <c r="AH411" s="14" t="str">
        <f t="shared" si="12"/>
        <v>410,0,0,0,0,0,0,0,0,0</v>
      </c>
      <c r="AI411" s="13" t="s">
        <v>7179</v>
      </c>
      <c r="AJ411" s="13" t="s">
        <v>7727</v>
      </c>
      <c r="AO411" s="13">
        <v>0</v>
      </c>
      <c r="AP411" s="13">
        <v>25</v>
      </c>
      <c r="AQ411" s="13">
        <v>0</v>
      </c>
      <c r="AR411" s="14" t="s">
        <v>8573</v>
      </c>
      <c r="AU411" s="14"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
      <c r="A412" s="13">
        <v>411</v>
      </c>
      <c r="C412" s="13" t="s">
        <v>761</v>
      </c>
      <c r="D412" s="13" t="s">
        <v>4219</v>
      </c>
      <c r="E412" s="13" t="s">
        <v>186</v>
      </c>
      <c r="F412" s="13" t="s">
        <v>190</v>
      </c>
      <c r="G412" s="13" t="s">
        <v>4799</v>
      </c>
      <c r="H412" s="13" t="s">
        <v>1310</v>
      </c>
      <c r="I412" s="13" t="s">
        <v>5436</v>
      </c>
      <c r="J412" s="13">
        <v>173</v>
      </c>
      <c r="K412" s="13" t="s">
        <v>2043</v>
      </c>
      <c r="L412" s="13">
        <v>45</v>
      </c>
      <c r="M412" s="13">
        <v>70</v>
      </c>
      <c r="N412" s="13" t="s">
        <v>3699</v>
      </c>
      <c r="O412" s="13" t="s">
        <v>3814</v>
      </c>
      <c r="P412" s="13" t="s">
        <v>6006</v>
      </c>
      <c r="R412" s="13" t="s">
        <v>2017</v>
      </c>
      <c r="S412" s="13">
        <v>7905</v>
      </c>
      <c r="T412" s="13">
        <v>1.3</v>
      </c>
      <c r="U412" s="13">
        <v>149.5</v>
      </c>
      <c r="V412" s="13" t="s">
        <v>8722</v>
      </c>
      <c r="X412" s="13" t="s">
        <v>9172</v>
      </c>
      <c r="Y412" s="13" t="s">
        <v>9577</v>
      </c>
      <c r="Z412" s="13" t="s">
        <v>9577</v>
      </c>
      <c r="AA412" s="13" t="s">
        <v>9577</v>
      </c>
      <c r="AB412" s="13" t="s">
        <v>9577</v>
      </c>
      <c r="AC412" s="13" t="s">
        <v>9577</v>
      </c>
      <c r="AD412" s="13" t="s">
        <v>9577</v>
      </c>
      <c r="AE412" s="13" t="s">
        <v>9577</v>
      </c>
      <c r="AF412" s="13" t="s">
        <v>9577</v>
      </c>
      <c r="AG412" s="13" t="s">
        <v>9577</v>
      </c>
      <c r="AH412" s="14" t="str">
        <f t="shared" si="12"/>
        <v>411,0,0,0,0,0,0,0,0,0</v>
      </c>
      <c r="AI412" s="13" t="s">
        <v>7179</v>
      </c>
      <c r="AJ412" s="13" t="s">
        <v>7728</v>
      </c>
      <c r="AO412" s="13">
        <v>0</v>
      </c>
      <c r="AP412" s="13">
        <v>25</v>
      </c>
      <c r="AQ412" s="13">
        <v>0</v>
      </c>
      <c r="AU412" s="14"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
      <c r="A413" s="13">
        <v>412</v>
      </c>
      <c r="C413" s="13" t="s">
        <v>762</v>
      </c>
      <c r="D413" s="13" t="s">
        <v>4220</v>
      </c>
      <c r="E413" s="13" t="s">
        <v>169</v>
      </c>
      <c r="G413" s="13" t="s">
        <v>4800</v>
      </c>
      <c r="H413" s="13" t="s">
        <v>5413</v>
      </c>
      <c r="I413" s="13" t="s">
        <v>5414</v>
      </c>
      <c r="J413" s="13">
        <v>45</v>
      </c>
      <c r="K413" s="13" t="s">
        <v>1313</v>
      </c>
      <c r="L413" s="13">
        <v>120</v>
      </c>
      <c r="M413" s="13">
        <v>70</v>
      </c>
      <c r="N413" s="13" t="s">
        <v>3682</v>
      </c>
      <c r="O413" s="13" t="s">
        <v>3803</v>
      </c>
      <c r="P413" s="13" t="s">
        <v>6007</v>
      </c>
      <c r="R413" s="13" t="s">
        <v>1371</v>
      </c>
      <c r="S413" s="13">
        <v>4080</v>
      </c>
      <c r="T413" s="13">
        <v>0.2</v>
      </c>
      <c r="U413" s="13">
        <v>3.4</v>
      </c>
      <c r="V413" s="13" t="s">
        <v>8722</v>
      </c>
      <c r="X413" s="13" t="s">
        <v>9173</v>
      </c>
      <c r="Y413" s="13" t="s">
        <v>9577</v>
      </c>
      <c r="Z413" s="13" t="s">
        <v>9577</v>
      </c>
      <c r="AA413" s="13" t="s">
        <v>9577</v>
      </c>
      <c r="AB413" s="13" t="s">
        <v>9577</v>
      </c>
      <c r="AC413" s="13" t="s">
        <v>9577</v>
      </c>
      <c r="AD413" s="13" t="s">
        <v>9577</v>
      </c>
      <c r="AE413" s="13" t="s">
        <v>9577</v>
      </c>
      <c r="AF413" s="13" t="s">
        <v>9577</v>
      </c>
      <c r="AG413" s="13" t="s">
        <v>9577</v>
      </c>
      <c r="AH413" s="14" t="str">
        <f t="shared" si="12"/>
        <v>412,0,0,0,0,0,0,0,0,0</v>
      </c>
      <c r="AI413" s="13" t="s">
        <v>7021</v>
      </c>
      <c r="AJ413" s="13" t="s">
        <v>7990</v>
      </c>
      <c r="AK413" s="13" t="s">
        <v>8014</v>
      </c>
      <c r="AO413" s="13">
        <v>0</v>
      </c>
      <c r="AP413" s="13">
        <v>25</v>
      </c>
      <c r="AQ413" s="13">
        <v>15</v>
      </c>
      <c r="AR413" s="14" t="s">
        <v>8574</v>
      </c>
      <c r="AU413" s="14"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
      <c r="A414" s="13">
        <v>413</v>
      </c>
      <c r="C414" s="13" t="s">
        <v>3819</v>
      </c>
      <c r="D414" s="13" t="s">
        <v>4221</v>
      </c>
      <c r="E414" s="13" t="s">
        <v>169</v>
      </c>
      <c r="F414" s="13" t="s">
        <v>180</v>
      </c>
      <c r="G414" s="13" t="s">
        <v>4801</v>
      </c>
      <c r="H414" s="13" t="s">
        <v>5416</v>
      </c>
      <c r="I414" s="13" t="s">
        <v>5414</v>
      </c>
      <c r="J414" s="13">
        <v>148</v>
      </c>
      <c r="K414" s="13" t="s">
        <v>1314</v>
      </c>
      <c r="L414" s="13">
        <v>45</v>
      </c>
      <c r="M414" s="13">
        <v>70</v>
      </c>
      <c r="N414" s="13" t="s">
        <v>3768</v>
      </c>
      <c r="O414" s="13" t="s">
        <v>3803</v>
      </c>
      <c r="P414" s="13" t="s">
        <v>6008</v>
      </c>
      <c r="R414" s="13" t="s">
        <v>1371</v>
      </c>
      <c r="S414" s="13">
        <v>4080</v>
      </c>
      <c r="T414" s="13">
        <v>0.5</v>
      </c>
      <c r="U414" s="13">
        <v>6.5</v>
      </c>
      <c r="V414" s="13" t="s">
        <v>8722</v>
      </c>
      <c r="X414" s="13" t="s">
        <v>9174</v>
      </c>
      <c r="Y414" s="13" t="s">
        <v>9577</v>
      </c>
      <c r="Z414" s="13" t="s">
        <v>9577</v>
      </c>
      <c r="AA414" s="13" t="s">
        <v>9577</v>
      </c>
      <c r="AB414" s="13" t="s">
        <v>9577</v>
      </c>
      <c r="AC414" s="13" t="s">
        <v>9577</v>
      </c>
      <c r="AD414" s="13" t="s">
        <v>9577</v>
      </c>
      <c r="AE414" s="13" t="s">
        <v>9577</v>
      </c>
      <c r="AF414" s="13" t="s">
        <v>9577</v>
      </c>
      <c r="AG414" s="13" t="s">
        <v>9577</v>
      </c>
      <c r="AH414" s="14" t="str">
        <f t="shared" si="12"/>
        <v>413,0,0,0,0,0,0,0,0,0</v>
      </c>
      <c r="AI414" s="13" t="s">
        <v>7021</v>
      </c>
      <c r="AJ414" s="13" t="s">
        <v>7991</v>
      </c>
      <c r="AK414" s="13" t="s">
        <v>8014</v>
      </c>
      <c r="AM414" s="13" t="s">
        <v>8043</v>
      </c>
      <c r="AO414" s="13">
        <v>0</v>
      </c>
      <c r="AP414" s="13">
        <v>25</v>
      </c>
      <c r="AQ414" s="13">
        <v>12</v>
      </c>
      <c r="AU414" s="14"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
      <c r="A415" s="13">
        <v>414</v>
      </c>
      <c r="C415" s="13" t="s">
        <v>766</v>
      </c>
      <c r="D415" s="13" t="s">
        <v>3776</v>
      </c>
      <c r="E415" s="13" t="s">
        <v>169</v>
      </c>
      <c r="F415" s="13" t="s">
        <v>184</v>
      </c>
      <c r="G415" s="13" t="s">
        <v>4802</v>
      </c>
      <c r="H415" s="13" t="s">
        <v>5417</v>
      </c>
      <c r="I415" s="13" t="s">
        <v>5414</v>
      </c>
      <c r="J415" s="13">
        <v>148</v>
      </c>
      <c r="K415" s="13" t="s">
        <v>5431</v>
      </c>
      <c r="L415" s="13">
        <v>45</v>
      </c>
      <c r="M415" s="13">
        <v>70</v>
      </c>
      <c r="N415" s="13" t="s">
        <v>3765</v>
      </c>
      <c r="O415" s="13" t="s">
        <v>3689</v>
      </c>
      <c r="P415" s="13" t="s">
        <v>6009</v>
      </c>
      <c r="R415" s="13" t="s">
        <v>1371</v>
      </c>
      <c r="S415" s="13">
        <v>4080</v>
      </c>
      <c r="T415" s="13">
        <v>0.9</v>
      </c>
      <c r="U415" s="13">
        <v>23.3</v>
      </c>
      <c r="V415" s="13" t="s">
        <v>8723</v>
      </c>
      <c r="X415" s="13" t="s">
        <v>9175</v>
      </c>
      <c r="Y415" s="13" t="s">
        <v>9577</v>
      </c>
      <c r="Z415" s="13" t="s">
        <v>9577</v>
      </c>
      <c r="AA415" s="13" t="s">
        <v>9577</v>
      </c>
      <c r="AB415" s="13" t="s">
        <v>9577</v>
      </c>
      <c r="AC415" s="13" t="s">
        <v>9577</v>
      </c>
      <c r="AD415" s="13" t="s">
        <v>9577</v>
      </c>
      <c r="AE415" s="13" t="s">
        <v>9577</v>
      </c>
      <c r="AF415" s="13" t="s">
        <v>9577</v>
      </c>
      <c r="AG415" s="13" t="s">
        <v>9577</v>
      </c>
      <c r="AH415" s="14" t="str">
        <f t="shared" si="12"/>
        <v>414,0,0,0,0,0,0,0,0,0</v>
      </c>
      <c r="AI415" s="13" t="s">
        <v>7180</v>
      </c>
      <c r="AJ415" s="13" t="s">
        <v>8210</v>
      </c>
      <c r="AM415" s="13" t="s">
        <v>8043</v>
      </c>
      <c r="AO415" s="13">
        <v>0</v>
      </c>
      <c r="AP415" s="13">
        <v>25</v>
      </c>
      <c r="AQ415" s="13">
        <v>14</v>
      </c>
      <c r="AU415" s="14"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
      <c r="A416" s="13">
        <v>415</v>
      </c>
      <c r="C416" s="13" t="s">
        <v>767</v>
      </c>
      <c r="D416" s="13" t="s">
        <v>4222</v>
      </c>
      <c r="E416" s="13" t="s">
        <v>169</v>
      </c>
      <c r="F416" s="13" t="s">
        <v>184</v>
      </c>
      <c r="G416" s="13" t="s">
        <v>4803</v>
      </c>
      <c r="H416" s="13" t="s">
        <v>1310</v>
      </c>
      <c r="I416" s="13" t="s">
        <v>1311</v>
      </c>
      <c r="J416" s="13">
        <v>49</v>
      </c>
      <c r="K416" s="13" t="s">
        <v>2045</v>
      </c>
      <c r="L416" s="13">
        <v>120</v>
      </c>
      <c r="M416" s="13">
        <v>70</v>
      </c>
      <c r="N416" s="13" t="s">
        <v>5600</v>
      </c>
      <c r="O416" s="13" t="s">
        <v>2041</v>
      </c>
      <c r="P416" s="13" t="s">
        <v>6010</v>
      </c>
      <c r="R416" s="13" t="s">
        <v>1371</v>
      </c>
      <c r="S416" s="13">
        <v>4080</v>
      </c>
      <c r="T416" s="13">
        <v>0.3</v>
      </c>
      <c r="U416" s="13">
        <v>5.5</v>
      </c>
      <c r="V416" s="13" t="s">
        <v>8723</v>
      </c>
      <c r="X416" s="13" t="s">
        <v>9176</v>
      </c>
      <c r="Y416" s="13" t="s">
        <v>9577</v>
      </c>
      <c r="Z416" s="13" t="s">
        <v>9577</v>
      </c>
      <c r="AA416" s="13" t="s">
        <v>9577</v>
      </c>
      <c r="AB416" s="13" t="s">
        <v>9577</v>
      </c>
      <c r="AC416" s="13" t="s">
        <v>9577</v>
      </c>
      <c r="AD416" s="13" t="s">
        <v>9577</v>
      </c>
      <c r="AE416" s="13" t="s">
        <v>9577</v>
      </c>
      <c r="AF416" s="13" t="s">
        <v>9577</v>
      </c>
      <c r="AG416" s="13" t="s">
        <v>9577</v>
      </c>
      <c r="AH416" s="14" t="str">
        <f t="shared" si="12"/>
        <v>415,0,0,0,0,0,0,0,0,0</v>
      </c>
      <c r="AI416" s="13" t="s">
        <v>7181</v>
      </c>
      <c r="AJ416" s="13" t="s">
        <v>8348</v>
      </c>
      <c r="AL416" s="13" t="s">
        <v>8037</v>
      </c>
      <c r="AM416" s="13" t="s">
        <v>8037</v>
      </c>
      <c r="AN416" s="13" t="s">
        <v>8037</v>
      </c>
      <c r="AO416" s="13">
        <v>0</v>
      </c>
      <c r="AP416" s="13">
        <v>25</v>
      </c>
      <c r="AQ416" s="13">
        <v>13</v>
      </c>
      <c r="AR416" s="14" t="s">
        <v>8575</v>
      </c>
      <c r="AU416" s="14"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
      <c r="A417" s="13">
        <v>416</v>
      </c>
      <c r="C417" s="13" t="s">
        <v>768</v>
      </c>
      <c r="D417" s="13" t="s">
        <v>4223</v>
      </c>
      <c r="E417" s="13" t="s">
        <v>169</v>
      </c>
      <c r="F417" s="13" t="s">
        <v>184</v>
      </c>
      <c r="G417" s="13" t="s">
        <v>4804</v>
      </c>
      <c r="H417" s="13" t="s">
        <v>5416</v>
      </c>
      <c r="I417" s="13" t="s">
        <v>1311</v>
      </c>
      <c r="J417" s="13">
        <v>166</v>
      </c>
      <c r="K417" s="13" t="s">
        <v>5412</v>
      </c>
      <c r="L417" s="13">
        <v>45</v>
      </c>
      <c r="M417" s="13">
        <v>70</v>
      </c>
      <c r="N417" s="13" t="s">
        <v>3735</v>
      </c>
      <c r="O417" s="13" t="s">
        <v>3799</v>
      </c>
      <c r="P417" s="13" t="s">
        <v>6011</v>
      </c>
      <c r="R417" s="13" t="s">
        <v>1371</v>
      </c>
      <c r="S417" s="13">
        <v>4080</v>
      </c>
      <c r="T417" s="13">
        <v>1.2</v>
      </c>
      <c r="U417" s="13">
        <v>38.5</v>
      </c>
      <c r="V417" s="13" t="s">
        <v>8723</v>
      </c>
      <c r="X417" s="13" t="s">
        <v>9177</v>
      </c>
      <c r="Y417" s="13" t="s">
        <v>9577</v>
      </c>
      <c r="Z417" s="13" t="s">
        <v>9577</v>
      </c>
      <c r="AA417" s="13" t="s">
        <v>9577</v>
      </c>
      <c r="AB417" s="13" t="s">
        <v>9577</v>
      </c>
      <c r="AC417" s="13" t="s">
        <v>9577</v>
      </c>
      <c r="AD417" s="13" t="s">
        <v>9577</v>
      </c>
      <c r="AE417" s="13" t="s">
        <v>9577</v>
      </c>
      <c r="AF417" s="13" t="s">
        <v>9577</v>
      </c>
      <c r="AG417" s="13" t="s">
        <v>9577</v>
      </c>
      <c r="AH417" s="14" t="str">
        <f t="shared" si="12"/>
        <v>416,0,0,0,0,0,0,0,0,0</v>
      </c>
      <c r="AI417" s="13" t="s">
        <v>7182</v>
      </c>
      <c r="AJ417" s="13" t="s">
        <v>8211</v>
      </c>
      <c r="AM417" s="13" t="s">
        <v>8046</v>
      </c>
      <c r="AO417" s="13">
        <v>0</v>
      </c>
      <c r="AP417" s="13">
        <v>25</v>
      </c>
      <c r="AQ417" s="13">
        <v>14</v>
      </c>
      <c r="AU417" s="14"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
      <c r="A418" s="13">
        <v>417</v>
      </c>
      <c r="B418" s="13" t="s">
        <v>8762</v>
      </c>
      <c r="C418" s="13" t="s">
        <v>769</v>
      </c>
      <c r="D418" s="13" t="s">
        <v>4224</v>
      </c>
      <c r="E418" s="13" t="s">
        <v>179</v>
      </c>
      <c r="G418" s="13" t="s">
        <v>4805</v>
      </c>
      <c r="H418" s="13" t="s">
        <v>5413</v>
      </c>
      <c r="I418" s="13" t="s">
        <v>5414</v>
      </c>
      <c r="J418" s="13">
        <v>142</v>
      </c>
      <c r="K418" s="13" t="s">
        <v>2045</v>
      </c>
      <c r="L418" s="13">
        <v>200</v>
      </c>
      <c r="M418" s="13">
        <v>100</v>
      </c>
      <c r="N418" s="13" t="s">
        <v>5579</v>
      </c>
      <c r="O418" s="13" t="s">
        <v>5506</v>
      </c>
      <c r="P418" s="13" t="s">
        <v>6597</v>
      </c>
      <c r="Q418" s="13" t="s">
        <v>6598</v>
      </c>
      <c r="R418" s="13" t="s">
        <v>6911</v>
      </c>
      <c r="S418" s="13">
        <v>2805</v>
      </c>
      <c r="T418" s="13">
        <v>0.4</v>
      </c>
      <c r="U418" s="13">
        <v>3.9</v>
      </c>
      <c r="V418" s="13" t="s">
        <v>8724</v>
      </c>
      <c r="X418" s="13" t="s">
        <v>9178</v>
      </c>
      <c r="Y418" s="13" t="s">
        <v>9577</v>
      </c>
      <c r="Z418" s="13" t="s">
        <v>9577</v>
      </c>
      <c r="AA418" s="13" t="s">
        <v>9577</v>
      </c>
      <c r="AB418" s="13" t="s">
        <v>9577</v>
      </c>
      <c r="AC418" s="13" t="s">
        <v>9577</v>
      </c>
      <c r="AD418" s="13" t="s">
        <v>9577</v>
      </c>
      <c r="AE418" s="13" t="s">
        <v>9577</v>
      </c>
      <c r="AF418" s="13" t="s">
        <v>9577</v>
      </c>
      <c r="AG418" s="13" t="s">
        <v>9577</v>
      </c>
      <c r="AH418" s="14" t="str">
        <f t="shared" si="12"/>
        <v>417,0,0,0,0,0,0,0,0,0</v>
      </c>
      <c r="AI418" s="13" t="s">
        <v>7183</v>
      </c>
      <c r="AJ418" s="13" t="s">
        <v>7729</v>
      </c>
      <c r="AO418" s="13">
        <v>0</v>
      </c>
      <c r="AP418" s="13">
        <v>25</v>
      </c>
      <c r="AQ418" s="13">
        <v>0</v>
      </c>
      <c r="AR418" s="14" t="str">
        <f>+D991&amp;",Location,17"</f>
        <v>RAICHIRISU,Location,17</v>
      </c>
      <c r="AU418" s="14"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
      <c r="A419" s="13">
        <v>418</v>
      </c>
      <c r="C419" s="13" t="s">
        <v>770</v>
      </c>
      <c r="D419" s="13" t="s">
        <v>4225</v>
      </c>
      <c r="E419" s="13" t="s">
        <v>178</v>
      </c>
      <c r="G419" s="13" t="s">
        <v>4806</v>
      </c>
      <c r="H419" s="13" t="s">
        <v>5413</v>
      </c>
      <c r="I419" s="13" t="s">
        <v>5414</v>
      </c>
      <c r="J419" s="13">
        <v>66</v>
      </c>
      <c r="K419" s="13" t="s">
        <v>2045</v>
      </c>
      <c r="L419" s="13">
        <v>190</v>
      </c>
      <c r="M419" s="13">
        <v>70</v>
      </c>
      <c r="N419" s="13" t="s">
        <v>3748</v>
      </c>
      <c r="O419" s="13" t="s">
        <v>3719</v>
      </c>
      <c r="P419" s="13" t="s">
        <v>6599</v>
      </c>
      <c r="Q419" s="13" t="s">
        <v>6600</v>
      </c>
      <c r="R419" s="13" t="s">
        <v>6927</v>
      </c>
      <c r="S419" s="13">
        <v>5355</v>
      </c>
      <c r="T419" s="13">
        <v>0.7</v>
      </c>
      <c r="U419" s="13">
        <v>29.5</v>
      </c>
      <c r="V419" s="13" t="s">
        <v>2057</v>
      </c>
      <c r="X419" s="13" t="s">
        <v>9179</v>
      </c>
      <c r="Y419" s="13" t="s">
        <v>9577</v>
      </c>
      <c r="Z419" s="13" t="s">
        <v>9577</v>
      </c>
      <c r="AA419" s="13" t="s">
        <v>9577</v>
      </c>
      <c r="AB419" s="13" t="s">
        <v>9577</v>
      </c>
      <c r="AC419" s="13" t="s">
        <v>9577</v>
      </c>
      <c r="AD419" s="13" t="s">
        <v>9577</v>
      </c>
      <c r="AE419" s="13" t="s">
        <v>9577</v>
      </c>
      <c r="AF419" s="13" t="s">
        <v>9577</v>
      </c>
      <c r="AG419" s="13" t="s">
        <v>9577</v>
      </c>
      <c r="AH419" s="14" t="str">
        <f t="shared" si="12"/>
        <v>418,0,0,0,0,0,0,0,0,0</v>
      </c>
      <c r="AI419" s="13" t="s">
        <v>7184</v>
      </c>
      <c r="AJ419" s="13" t="s">
        <v>8212</v>
      </c>
      <c r="AM419" s="13" t="s">
        <v>8213</v>
      </c>
      <c r="AO419" s="13">
        <v>0</v>
      </c>
      <c r="AP419" s="13">
        <v>25</v>
      </c>
      <c r="AQ419" s="13">
        <v>0</v>
      </c>
      <c r="AR419" s="14" t="s">
        <v>8576</v>
      </c>
      <c r="AU419" s="14"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
      <c r="A420" s="13">
        <v>419</v>
      </c>
      <c r="C420" s="13" t="s">
        <v>771</v>
      </c>
      <c r="D420" s="13" t="s">
        <v>4226</v>
      </c>
      <c r="E420" s="13" t="s">
        <v>178</v>
      </c>
      <c r="G420" s="13" t="s">
        <v>4807</v>
      </c>
      <c r="H420" s="13" t="s">
        <v>5413</v>
      </c>
      <c r="I420" s="13" t="s">
        <v>5414</v>
      </c>
      <c r="J420" s="13">
        <v>173</v>
      </c>
      <c r="K420" s="13" t="s">
        <v>2046</v>
      </c>
      <c r="L420" s="13">
        <v>75</v>
      </c>
      <c r="M420" s="13">
        <v>70</v>
      </c>
      <c r="N420" s="13" t="s">
        <v>3748</v>
      </c>
      <c r="O420" s="13" t="s">
        <v>3719</v>
      </c>
      <c r="P420" s="13" t="s">
        <v>6012</v>
      </c>
      <c r="R420" s="13" t="s">
        <v>6927</v>
      </c>
      <c r="S420" s="13">
        <v>5355</v>
      </c>
      <c r="T420" s="13">
        <v>1.1000000000000001</v>
      </c>
      <c r="U420" s="13">
        <v>33.5</v>
      </c>
      <c r="V420" s="13" t="s">
        <v>2057</v>
      </c>
      <c r="X420" s="13" t="s">
        <v>9180</v>
      </c>
      <c r="Y420" s="13" t="s">
        <v>9577</v>
      </c>
      <c r="Z420" s="13" t="s">
        <v>9577</v>
      </c>
      <c r="AA420" s="13" t="s">
        <v>9577</v>
      </c>
      <c r="AB420" s="13" t="s">
        <v>9577</v>
      </c>
      <c r="AC420" s="13" t="s">
        <v>9577</v>
      </c>
      <c r="AD420" s="13" t="s">
        <v>9577</v>
      </c>
      <c r="AE420" s="13" t="s">
        <v>9577</v>
      </c>
      <c r="AF420" s="13" t="s">
        <v>9577</v>
      </c>
      <c r="AG420" s="13" t="s">
        <v>9577</v>
      </c>
      <c r="AH420" s="14" t="str">
        <f t="shared" si="12"/>
        <v>419,0,0,0,0,0,0,0,0,0</v>
      </c>
      <c r="AI420" s="13" t="s">
        <v>7184</v>
      </c>
      <c r="AJ420" s="13" t="s">
        <v>8214</v>
      </c>
      <c r="AM420" s="13" t="s">
        <v>8213</v>
      </c>
      <c r="AO420" s="13">
        <v>0</v>
      </c>
      <c r="AP420" s="13">
        <v>25</v>
      </c>
      <c r="AQ420" s="13">
        <v>0</v>
      </c>
      <c r="AU420" s="14"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
      <c r="A421" s="13">
        <v>420</v>
      </c>
      <c r="C421" s="13" t="s">
        <v>772</v>
      </c>
      <c r="D421" s="13" t="s">
        <v>4227</v>
      </c>
      <c r="E421" s="13" t="s">
        <v>180</v>
      </c>
      <c r="G421" s="13" t="s">
        <v>4808</v>
      </c>
      <c r="H421" s="13" t="s">
        <v>5413</v>
      </c>
      <c r="I421" s="13" t="s">
        <v>5414</v>
      </c>
      <c r="J421" s="13">
        <v>55</v>
      </c>
      <c r="K421" s="13" t="s">
        <v>5407</v>
      </c>
      <c r="L421" s="13">
        <v>190</v>
      </c>
      <c r="M421" s="13">
        <v>70</v>
      </c>
      <c r="N421" s="13" t="s">
        <v>3790</v>
      </c>
      <c r="P421" s="13" t="s">
        <v>6601</v>
      </c>
      <c r="Q421" s="13" t="s">
        <v>6602</v>
      </c>
      <c r="R421" s="13" t="s">
        <v>7010</v>
      </c>
      <c r="S421" s="13">
        <v>5355</v>
      </c>
      <c r="T421" s="13">
        <v>0.4</v>
      </c>
      <c r="U421" s="13">
        <v>3.3</v>
      </c>
      <c r="V421" s="13" t="s">
        <v>8725</v>
      </c>
      <c r="X421" s="13" t="s">
        <v>9181</v>
      </c>
      <c r="Y421" s="13" t="s">
        <v>9577</v>
      </c>
      <c r="Z421" s="13" t="s">
        <v>9577</v>
      </c>
      <c r="AA421" s="13" t="s">
        <v>9577</v>
      </c>
      <c r="AB421" s="13" t="s">
        <v>9577</v>
      </c>
      <c r="AC421" s="13" t="s">
        <v>9577</v>
      </c>
      <c r="AD421" s="13" t="s">
        <v>9577</v>
      </c>
      <c r="AE421" s="13" t="s">
        <v>9577</v>
      </c>
      <c r="AF421" s="13" t="s">
        <v>9577</v>
      </c>
      <c r="AG421" s="13" t="s">
        <v>9577</v>
      </c>
      <c r="AH421" s="14" t="str">
        <f t="shared" si="12"/>
        <v>420,0,0,0,0,0,0,0,0,0</v>
      </c>
      <c r="AI421" s="13" t="s">
        <v>7185</v>
      </c>
      <c r="AJ421" s="13" t="s">
        <v>8215</v>
      </c>
      <c r="AM421" s="13" t="s">
        <v>8216</v>
      </c>
      <c r="AO421" s="13">
        <v>0</v>
      </c>
      <c r="AP421" s="13">
        <v>25</v>
      </c>
      <c r="AQ421" s="13">
        <v>0</v>
      </c>
      <c r="AR421" s="14" t="s">
        <v>8577</v>
      </c>
      <c r="AU421" s="14"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
      <c r="A422" s="13">
        <v>421</v>
      </c>
      <c r="C422" s="13" t="s">
        <v>773</v>
      </c>
      <c r="D422" s="13" t="s">
        <v>4228</v>
      </c>
      <c r="E422" s="13" t="s">
        <v>180</v>
      </c>
      <c r="G422" s="13" t="s">
        <v>4809</v>
      </c>
      <c r="H422" s="13" t="s">
        <v>5413</v>
      </c>
      <c r="I422" s="13" t="s">
        <v>5414</v>
      </c>
      <c r="J422" s="13">
        <v>158</v>
      </c>
      <c r="K422" s="13" t="s">
        <v>5421</v>
      </c>
      <c r="L422" s="13">
        <v>75</v>
      </c>
      <c r="M422" s="13">
        <v>70</v>
      </c>
      <c r="N422" s="13" t="s">
        <v>5458</v>
      </c>
      <c r="P422" s="13" t="s">
        <v>6013</v>
      </c>
      <c r="R422" s="13" t="s">
        <v>7010</v>
      </c>
      <c r="S422" s="13">
        <v>5355</v>
      </c>
      <c r="T422" s="13">
        <v>0.5</v>
      </c>
      <c r="U422" s="13">
        <v>9.3000000000000007</v>
      </c>
      <c r="V422" s="13" t="s">
        <v>8725</v>
      </c>
      <c r="X422" s="13" t="s">
        <v>9182</v>
      </c>
      <c r="Y422" s="13" t="s">
        <v>9577</v>
      </c>
      <c r="Z422" s="13" t="s">
        <v>9577</v>
      </c>
      <c r="AA422" s="13" t="s">
        <v>9577</v>
      </c>
      <c r="AB422" s="13" t="s">
        <v>9577</v>
      </c>
      <c r="AC422" s="13" t="s">
        <v>9577</v>
      </c>
      <c r="AD422" s="13" t="s">
        <v>9577</v>
      </c>
      <c r="AE422" s="13" t="s">
        <v>9577</v>
      </c>
      <c r="AF422" s="13" t="s">
        <v>9577</v>
      </c>
      <c r="AG422" s="13" t="s">
        <v>9577</v>
      </c>
      <c r="AH422" s="14" t="str">
        <f t="shared" si="12"/>
        <v>421,0,0,0,0,0,0,0,0,0</v>
      </c>
      <c r="AI422" s="13" t="s">
        <v>7186</v>
      </c>
      <c r="AJ422" s="13" t="s">
        <v>7992</v>
      </c>
      <c r="AK422" s="13" t="s">
        <v>8383</v>
      </c>
      <c r="AM422" s="13" t="s">
        <v>8216</v>
      </c>
      <c r="AO422" s="13">
        <v>0</v>
      </c>
      <c r="AP422" s="13">
        <v>25</v>
      </c>
      <c r="AQ422" s="13">
        <v>0</v>
      </c>
      <c r="AU422" s="14"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
      <c r="A423" s="13">
        <v>422</v>
      </c>
      <c r="C423" s="13" t="s">
        <v>774</v>
      </c>
      <c r="D423" s="13" t="s">
        <v>4229</v>
      </c>
      <c r="E423" s="13" t="s">
        <v>178</v>
      </c>
      <c r="G423" s="13" t="s">
        <v>4810</v>
      </c>
      <c r="H423" s="13" t="s">
        <v>5413</v>
      </c>
      <c r="I423" s="13" t="s">
        <v>5414</v>
      </c>
      <c r="J423" s="13">
        <v>65</v>
      </c>
      <c r="K423" s="13" t="s">
        <v>2030</v>
      </c>
      <c r="L423" s="13">
        <v>190</v>
      </c>
      <c r="M423" s="13">
        <v>70</v>
      </c>
      <c r="N423" s="13" t="s">
        <v>5653</v>
      </c>
      <c r="O423" s="13" t="s">
        <v>3786</v>
      </c>
      <c r="P423" s="13" t="s">
        <v>6603</v>
      </c>
      <c r="Q423" s="13" t="s">
        <v>6604</v>
      </c>
      <c r="R423" s="13" t="s">
        <v>7187</v>
      </c>
      <c r="S423" s="13">
        <v>5355</v>
      </c>
      <c r="T423" s="13">
        <v>0.3</v>
      </c>
      <c r="U423" s="13">
        <v>6.3</v>
      </c>
      <c r="V423" s="13" t="s">
        <v>8726</v>
      </c>
      <c r="X423" s="13" t="s">
        <v>9183</v>
      </c>
      <c r="Y423" s="13" t="s">
        <v>9577</v>
      </c>
      <c r="Z423" s="13" t="s">
        <v>9577</v>
      </c>
      <c r="AA423" s="13" t="s">
        <v>9577</v>
      </c>
      <c r="AB423" s="13" t="s">
        <v>9577</v>
      </c>
      <c r="AC423" s="13" t="s">
        <v>9577</v>
      </c>
      <c r="AD423" s="13" t="s">
        <v>9577</v>
      </c>
      <c r="AE423" s="13" t="s">
        <v>9577</v>
      </c>
      <c r="AF423" s="13" t="s">
        <v>9577</v>
      </c>
      <c r="AG423" s="13" t="s">
        <v>9577</v>
      </c>
      <c r="AH423" s="14" t="str">
        <f t="shared" si="12"/>
        <v>422,0,0,0,0,0,0,0,0,0</v>
      </c>
      <c r="AI423" s="13" t="s">
        <v>7188</v>
      </c>
      <c r="AJ423" s="13" t="s">
        <v>7993</v>
      </c>
      <c r="AK423" s="13" t="s">
        <v>8015</v>
      </c>
      <c r="AO423" s="13">
        <v>0</v>
      </c>
      <c r="AP423" s="13">
        <v>25</v>
      </c>
      <c r="AQ423" s="13">
        <v>0</v>
      </c>
      <c r="AR423" s="14" t="s">
        <v>8578</v>
      </c>
      <c r="AU423" s="14"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
      <c r="A424" s="13">
        <v>423</v>
      </c>
      <c r="C424" s="13" t="s">
        <v>775</v>
      </c>
      <c r="D424" s="13" t="s">
        <v>4230</v>
      </c>
      <c r="E424" s="13" t="s">
        <v>178</v>
      </c>
      <c r="F424" s="13" t="s">
        <v>183</v>
      </c>
      <c r="G424" s="13" t="s">
        <v>4811</v>
      </c>
      <c r="H424" s="13" t="s">
        <v>5413</v>
      </c>
      <c r="I424" s="13" t="s">
        <v>5414</v>
      </c>
      <c r="J424" s="13">
        <v>166</v>
      </c>
      <c r="K424" s="13" t="s">
        <v>2031</v>
      </c>
      <c r="L424" s="13">
        <v>75</v>
      </c>
      <c r="M424" s="13">
        <v>70</v>
      </c>
      <c r="N424" s="13" t="s">
        <v>5653</v>
      </c>
      <c r="O424" s="13" t="s">
        <v>3786</v>
      </c>
      <c r="P424" s="13" t="s">
        <v>6014</v>
      </c>
      <c r="R424" s="13" t="s">
        <v>7187</v>
      </c>
      <c r="S424" s="13">
        <v>5355</v>
      </c>
      <c r="T424" s="13">
        <v>0.9</v>
      </c>
      <c r="U424" s="13">
        <v>29.9</v>
      </c>
      <c r="V424" s="13" t="s">
        <v>8726</v>
      </c>
      <c r="X424" s="13" t="s">
        <v>9184</v>
      </c>
      <c r="Y424" s="13" t="s">
        <v>9577</v>
      </c>
      <c r="Z424" s="13" t="s">
        <v>9577</v>
      </c>
      <c r="AA424" s="13" t="s">
        <v>9577</v>
      </c>
      <c r="AB424" s="13" t="s">
        <v>9577</v>
      </c>
      <c r="AC424" s="13" t="s">
        <v>9577</v>
      </c>
      <c r="AD424" s="13" t="s">
        <v>9577</v>
      </c>
      <c r="AE424" s="13" t="s">
        <v>9577</v>
      </c>
      <c r="AF424" s="13" t="s">
        <v>9577</v>
      </c>
      <c r="AG424" s="13" t="s">
        <v>9577</v>
      </c>
      <c r="AH424" s="14" t="str">
        <f t="shared" si="12"/>
        <v>423,0,0,0,0,0,0,0,0,0</v>
      </c>
      <c r="AI424" s="13" t="s">
        <v>7188</v>
      </c>
      <c r="AJ424" s="13" t="s">
        <v>7994</v>
      </c>
      <c r="AK424" s="13" t="s">
        <v>8015</v>
      </c>
      <c r="AO424" s="13">
        <v>0</v>
      </c>
      <c r="AP424" s="13">
        <v>25</v>
      </c>
      <c r="AQ424" s="13">
        <v>0</v>
      </c>
      <c r="AU424" s="14"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
      <c r="A425" s="13">
        <v>424</v>
      </c>
      <c r="C425" s="13" t="s">
        <v>776</v>
      </c>
      <c r="D425" s="13" t="s">
        <v>4231</v>
      </c>
      <c r="E425" s="13" t="s">
        <v>176</v>
      </c>
      <c r="G425" s="13" t="s">
        <v>4812</v>
      </c>
      <c r="H425" s="13" t="s">
        <v>5413</v>
      </c>
      <c r="I425" s="13" t="s">
        <v>5419</v>
      </c>
      <c r="J425" s="13">
        <v>169</v>
      </c>
      <c r="K425" s="13" t="s">
        <v>2046</v>
      </c>
      <c r="L425" s="13">
        <v>45</v>
      </c>
      <c r="M425" s="13">
        <v>100</v>
      </c>
      <c r="N425" s="13" t="s">
        <v>5654</v>
      </c>
      <c r="O425" s="13" t="s">
        <v>3705</v>
      </c>
      <c r="P425" s="13" t="s">
        <v>6015</v>
      </c>
      <c r="R425" s="13" t="s">
        <v>2023</v>
      </c>
      <c r="S425" s="13">
        <v>5355</v>
      </c>
      <c r="T425" s="13">
        <v>1.2</v>
      </c>
      <c r="U425" s="13">
        <v>20.3</v>
      </c>
      <c r="V425" s="13" t="s">
        <v>8726</v>
      </c>
      <c r="X425" s="13" t="s">
        <v>9185</v>
      </c>
      <c r="Y425" s="13" t="s">
        <v>9577</v>
      </c>
      <c r="Z425" s="13" t="s">
        <v>9577</v>
      </c>
      <c r="AA425" s="13" t="s">
        <v>9577</v>
      </c>
      <c r="AB425" s="13" t="s">
        <v>9577</v>
      </c>
      <c r="AC425" s="13" t="s">
        <v>9577</v>
      </c>
      <c r="AD425" s="13" t="s">
        <v>9577</v>
      </c>
      <c r="AE425" s="13" t="s">
        <v>9577</v>
      </c>
      <c r="AF425" s="13" t="s">
        <v>9577</v>
      </c>
      <c r="AG425" s="13" t="s">
        <v>9577</v>
      </c>
      <c r="AH425" s="14" t="str">
        <f t="shared" si="12"/>
        <v>424,0,0,0,0,0,0,0,0,0</v>
      </c>
      <c r="AI425" s="13" t="s">
        <v>7012</v>
      </c>
      <c r="AJ425" s="13" t="s">
        <v>7730</v>
      </c>
      <c r="AO425" s="13">
        <v>0</v>
      </c>
      <c r="AP425" s="13">
        <v>25</v>
      </c>
      <c r="AQ425" s="13">
        <v>0</v>
      </c>
      <c r="AU425" s="14"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
      <c r="A426" s="13">
        <v>425</v>
      </c>
      <c r="C426" s="13" t="s">
        <v>777</v>
      </c>
      <c r="D426" s="13" t="s">
        <v>4232</v>
      </c>
      <c r="E426" s="13" t="s">
        <v>187</v>
      </c>
      <c r="F426" s="13" t="s">
        <v>184</v>
      </c>
      <c r="G426" s="13" t="s">
        <v>4813</v>
      </c>
      <c r="H426" s="13" t="s">
        <v>5413</v>
      </c>
      <c r="I426" s="13" t="s">
        <v>5435</v>
      </c>
      <c r="J426" s="13">
        <v>70</v>
      </c>
      <c r="K426" s="13" t="s">
        <v>2030</v>
      </c>
      <c r="L426" s="13">
        <v>125</v>
      </c>
      <c r="M426" s="13">
        <v>70</v>
      </c>
      <c r="N426" s="13" t="s">
        <v>5655</v>
      </c>
      <c r="O426" s="13" t="s">
        <v>5656</v>
      </c>
      <c r="P426" s="13" t="s">
        <v>6605</v>
      </c>
      <c r="Q426" s="13" t="s">
        <v>6606</v>
      </c>
      <c r="R426" s="13" t="s">
        <v>2022</v>
      </c>
      <c r="S426" s="13">
        <v>7905</v>
      </c>
      <c r="T426" s="13">
        <v>0.4</v>
      </c>
      <c r="U426" s="13">
        <v>1.2</v>
      </c>
      <c r="V426" s="13" t="s">
        <v>8726</v>
      </c>
      <c r="X426" s="13" t="s">
        <v>9186</v>
      </c>
      <c r="Y426" s="13" t="s">
        <v>9577</v>
      </c>
      <c r="Z426" s="13" t="s">
        <v>9577</v>
      </c>
      <c r="AA426" s="13" t="s">
        <v>9577</v>
      </c>
      <c r="AB426" s="13" t="s">
        <v>9577</v>
      </c>
      <c r="AC426" s="13" t="s">
        <v>9577</v>
      </c>
      <c r="AD426" s="13" t="s">
        <v>9577</v>
      </c>
      <c r="AE426" s="13" t="s">
        <v>9577</v>
      </c>
      <c r="AF426" s="13" t="s">
        <v>9577</v>
      </c>
      <c r="AG426" s="13" t="s">
        <v>9577</v>
      </c>
      <c r="AH426" s="14" t="str">
        <f t="shared" si="12"/>
        <v>425,0,0,0,0,0,0,0,0,0</v>
      </c>
      <c r="AI426" s="13" t="s">
        <v>6916</v>
      </c>
      <c r="AJ426" s="13" t="s">
        <v>7731</v>
      </c>
      <c r="AO426" s="13">
        <v>0</v>
      </c>
      <c r="AP426" s="13">
        <v>25</v>
      </c>
      <c r="AQ426" s="13">
        <v>9</v>
      </c>
      <c r="AR426" s="14" t="s">
        <v>8579</v>
      </c>
      <c r="AU426" s="14"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
      <c r="A427" s="13">
        <v>426</v>
      </c>
      <c r="C427" s="13" t="s">
        <v>778</v>
      </c>
      <c r="D427" s="13" t="s">
        <v>4233</v>
      </c>
      <c r="E427" s="13" t="s">
        <v>187</v>
      </c>
      <c r="F427" s="13" t="s">
        <v>184</v>
      </c>
      <c r="G427" s="13" t="s">
        <v>4814</v>
      </c>
      <c r="H427" s="13" t="s">
        <v>5413</v>
      </c>
      <c r="I427" s="13" t="s">
        <v>5435</v>
      </c>
      <c r="J427" s="13">
        <v>174</v>
      </c>
      <c r="K427" s="13" t="s">
        <v>2031</v>
      </c>
      <c r="L427" s="13">
        <v>60</v>
      </c>
      <c r="M427" s="13">
        <v>70</v>
      </c>
      <c r="N427" s="13" t="s">
        <v>5655</v>
      </c>
      <c r="O427" s="13" t="s">
        <v>5656</v>
      </c>
      <c r="P427" s="13" t="s">
        <v>6016</v>
      </c>
      <c r="R427" s="13" t="s">
        <v>2022</v>
      </c>
      <c r="S427" s="13">
        <v>7905</v>
      </c>
      <c r="T427" s="13">
        <v>1.2</v>
      </c>
      <c r="U427" s="13">
        <v>15</v>
      </c>
      <c r="V427" s="13" t="s">
        <v>8726</v>
      </c>
      <c r="X427" s="13" t="s">
        <v>9187</v>
      </c>
      <c r="Y427" s="13" t="s">
        <v>9577</v>
      </c>
      <c r="Z427" s="13" t="s">
        <v>9577</v>
      </c>
      <c r="AA427" s="13" t="s">
        <v>9577</v>
      </c>
      <c r="AB427" s="13" t="s">
        <v>9577</v>
      </c>
      <c r="AC427" s="13" t="s">
        <v>9577</v>
      </c>
      <c r="AD427" s="13" t="s">
        <v>9577</v>
      </c>
      <c r="AE427" s="13" t="s">
        <v>9577</v>
      </c>
      <c r="AF427" s="13" t="s">
        <v>9577</v>
      </c>
      <c r="AG427" s="13" t="s">
        <v>9577</v>
      </c>
      <c r="AH427" s="14" t="str">
        <f t="shared" si="12"/>
        <v>426,0,0,0,0,0,0,0,0,0</v>
      </c>
      <c r="AI427" s="13" t="s">
        <v>7189</v>
      </c>
      <c r="AJ427" s="13" t="s">
        <v>7732</v>
      </c>
      <c r="AO427" s="13">
        <v>0</v>
      </c>
      <c r="AP427" s="13">
        <v>25</v>
      </c>
      <c r="AQ427" s="13">
        <v>15</v>
      </c>
      <c r="AU427" s="14"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
      <c r="A428" s="13">
        <v>427</v>
      </c>
      <c r="C428" s="13" t="s">
        <v>779</v>
      </c>
      <c r="D428" s="13" t="s">
        <v>4234</v>
      </c>
      <c r="E428" s="13" t="s">
        <v>176</v>
      </c>
      <c r="G428" s="13" t="s">
        <v>4815</v>
      </c>
      <c r="H428" s="13" t="s">
        <v>5413</v>
      </c>
      <c r="I428" s="13" t="s">
        <v>5414</v>
      </c>
      <c r="J428" s="13">
        <v>70</v>
      </c>
      <c r="K428" s="13" t="s">
        <v>2045</v>
      </c>
      <c r="L428" s="13">
        <v>190</v>
      </c>
      <c r="M428" s="13">
        <v>0</v>
      </c>
      <c r="N428" s="13" t="s">
        <v>5657</v>
      </c>
      <c r="O428" s="13" t="s">
        <v>3802</v>
      </c>
      <c r="P428" s="13" t="s">
        <v>6607</v>
      </c>
      <c r="Q428" s="13" t="s">
        <v>6608</v>
      </c>
      <c r="R428" s="13" t="s">
        <v>7109</v>
      </c>
      <c r="S428" s="13">
        <v>5355</v>
      </c>
      <c r="T428" s="13">
        <v>0.4</v>
      </c>
      <c r="U428" s="13">
        <v>5.5</v>
      </c>
      <c r="V428" s="13" t="s">
        <v>2057</v>
      </c>
      <c r="X428" s="13" t="s">
        <v>9188</v>
      </c>
      <c r="Y428" s="13" t="s">
        <v>9577</v>
      </c>
      <c r="Z428" s="13" t="s">
        <v>9577</v>
      </c>
      <c r="AA428" s="13" t="s">
        <v>9577</v>
      </c>
      <c r="AB428" s="13" t="s">
        <v>9577</v>
      </c>
      <c r="AC428" s="13" t="s">
        <v>9577</v>
      </c>
      <c r="AD428" s="13" t="s">
        <v>9577</v>
      </c>
      <c r="AE428" s="13" t="s">
        <v>9577</v>
      </c>
      <c r="AF428" s="13" t="s">
        <v>9577</v>
      </c>
      <c r="AG428" s="13" t="s">
        <v>9577</v>
      </c>
      <c r="AH428" s="14" t="str">
        <f t="shared" si="12"/>
        <v>427,0,0,0,0,0,0,0,0,0</v>
      </c>
      <c r="AI428" s="13" t="s">
        <v>7190</v>
      </c>
      <c r="AJ428" s="13" t="s">
        <v>8217</v>
      </c>
      <c r="AM428" s="13" t="s">
        <v>8218</v>
      </c>
      <c r="AO428" s="13">
        <v>0</v>
      </c>
      <c r="AP428" s="13">
        <v>25</v>
      </c>
      <c r="AQ428" s="13">
        <v>0</v>
      </c>
      <c r="AR428" s="14" t="s">
        <v>8580</v>
      </c>
      <c r="AU428" s="14"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
      <c r="A429" s="13">
        <v>428</v>
      </c>
      <c r="C429" s="13" t="s">
        <v>780</v>
      </c>
      <c r="D429" s="13" t="s">
        <v>4235</v>
      </c>
      <c r="E429" s="13" t="s">
        <v>176</v>
      </c>
      <c r="G429" s="13" t="s">
        <v>4816</v>
      </c>
      <c r="H429" s="13" t="s">
        <v>5413</v>
      </c>
      <c r="I429" s="13" t="s">
        <v>5414</v>
      </c>
      <c r="J429" s="13">
        <v>168</v>
      </c>
      <c r="K429" s="13" t="s">
        <v>2046</v>
      </c>
      <c r="L429" s="13">
        <v>60</v>
      </c>
      <c r="M429" s="13">
        <v>140</v>
      </c>
      <c r="N429" s="13" t="s">
        <v>5658</v>
      </c>
      <c r="O429" s="13" t="s">
        <v>3802</v>
      </c>
      <c r="P429" s="13" t="s">
        <v>6017</v>
      </c>
      <c r="R429" s="13" t="s">
        <v>7109</v>
      </c>
      <c r="S429" s="13">
        <v>5355</v>
      </c>
      <c r="T429" s="13">
        <v>1.2</v>
      </c>
      <c r="U429" s="13">
        <v>33.299999999999997</v>
      </c>
      <c r="V429" s="13" t="s">
        <v>2057</v>
      </c>
      <c r="X429" s="13" t="s">
        <v>9189</v>
      </c>
      <c r="Y429" s="13" t="s">
        <v>9577</v>
      </c>
      <c r="Z429" s="13" t="s">
        <v>9577</v>
      </c>
      <c r="AA429" s="13" t="s">
        <v>9577</v>
      </c>
      <c r="AB429" s="13" t="s">
        <v>9577</v>
      </c>
      <c r="AC429" s="13" t="s">
        <v>9577</v>
      </c>
      <c r="AD429" s="13" t="s">
        <v>9577</v>
      </c>
      <c r="AE429" s="13" t="s">
        <v>9577</v>
      </c>
      <c r="AF429" s="13" t="s">
        <v>9577</v>
      </c>
      <c r="AG429" s="13" t="s">
        <v>9577</v>
      </c>
      <c r="AH429" s="14" t="str">
        <f t="shared" si="12"/>
        <v>428,0,0,0,0,0,0,0,0,0</v>
      </c>
      <c r="AI429" s="13" t="s">
        <v>7190</v>
      </c>
      <c r="AJ429" s="13" t="s">
        <v>8219</v>
      </c>
      <c r="AM429" s="13" t="s">
        <v>8218</v>
      </c>
      <c r="AO429" s="13">
        <v>0</v>
      </c>
      <c r="AP429" s="13">
        <v>25</v>
      </c>
      <c r="AQ429" s="13">
        <v>0</v>
      </c>
      <c r="AU429" s="14"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
      <c r="A430" s="13">
        <v>429</v>
      </c>
      <c r="C430" s="13" t="s">
        <v>782</v>
      </c>
      <c r="D430" s="13" t="s">
        <v>4236</v>
      </c>
      <c r="E430" s="13" t="s">
        <v>187</v>
      </c>
      <c r="G430" s="13" t="s">
        <v>4817</v>
      </c>
      <c r="H430" s="13" t="s">
        <v>5413</v>
      </c>
      <c r="I430" s="13" t="s">
        <v>5419</v>
      </c>
      <c r="J430" s="13">
        <v>173</v>
      </c>
      <c r="K430" s="13" t="s">
        <v>5408</v>
      </c>
      <c r="L430" s="13">
        <v>45</v>
      </c>
      <c r="M430" s="13">
        <v>35</v>
      </c>
      <c r="N430" s="13" t="s">
        <v>2040</v>
      </c>
      <c r="P430" s="13" t="s">
        <v>6018</v>
      </c>
      <c r="R430" s="13" t="s">
        <v>2022</v>
      </c>
      <c r="S430" s="13">
        <v>6630</v>
      </c>
      <c r="T430" s="13">
        <v>0.9</v>
      </c>
      <c r="U430" s="13">
        <v>4.4000000000000004</v>
      </c>
      <c r="V430" s="13" t="s">
        <v>8726</v>
      </c>
      <c r="X430" s="13" t="s">
        <v>9190</v>
      </c>
      <c r="Y430" s="13" t="s">
        <v>9577</v>
      </c>
      <c r="Z430" s="13" t="s">
        <v>9577</v>
      </c>
      <c r="AA430" s="13" t="s">
        <v>9577</v>
      </c>
      <c r="AB430" s="13" t="s">
        <v>9577</v>
      </c>
      <c r="AC430" s="13" t="s">
        <v>9577</v>
      </c>
      <c r="AD430" s="13" t="s">
        <v>9577</v>
      </c>
      <c r="AE430" s="13" t="s">
        <v>9577</v>
      </c>
      <c r="AF430" s="13" t="s">
        <v>9577</v>
      </c>
      <c r="AG430" s="13" t="s">
        <v>9577</v>
      </c>
      <c r="AH430" s="14" t="str">
        <f t="shared" si="12"/>
        <v>429,0,0,0,0,0,0,0,0,0</v>
      </c>
      <c r="AI430" s="13" t="s">
        <v>7191</v>
      </c>
      <c r="AJ430" s="13" t="s">
        <v>7733</v>
      </c>
      <c r="AO430" s="13">
        <v>0</v>
      </c>
      <c r="AP430" s="13">
        <v>25</v>
      </c>
      <c r="AQ430" s="13">
        <v>8</v>
      </c>
      <c r="AU430" s="14"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
      <c r="A431" s="13">
        <v>430</v>
      </c>
      <c r="C431" s="13" t="s">
        <v>783</v>
      </c>
      <c r="D431" s="13" t="s">
        <v>4237</v>
      </c>
      <c r="E431" s="13" t="s">
        <v>189</v>
      </c>
      <c r="F431" s="13" t="s">
        <v>184</v>
      </c>
      <c r="G431" s="13" t="s">
        <v>4818</v>
      </c>
      <c r="H431" s="13" t="s">
        <v>5413</v>
      </c>
      <c r="I431" s="13" t="s">
        <v>1311</v>
      </c>
      <c r="J431" s="13">
        <v>177</v>
      </c>
      <c r="K431" s="13" t="s">
        <v>2028</v>
      </c>
      <c r="L431" s="13">
        <v>30</v>
      </c>
      <c r="M431" s="13">
        <v>35</v>
      </c>
      <c r="N431" s="13" t="s">
        <v>5583</v>
      </c>
      <c r="O431" s="13" t="s">
        <v>3792</v>
      </c>
      <c r="P431" s="13" t="s">
        <v>6019</v>
      </c>
      <c r="R431" s="13" t="s">
        <v>1344</v>
      </c>
      <c r="S431" s="13">
        <v>5355</v>
      </c>
      <c r="T431" s="13">
        <v>0.9</v>
      </c>
      <c r="U431" s="13">
        <v>27.3</v>
      </c>
      <c r="V431" s="13" t="s">
        <v>8727</v>
      </c>
      <c r="X431" s="13" t="s">
        <v>9191</v>
      </c>
      <c r="Y431" s="13" t="s">
        <v>9577</v>
      </c>
      <c r="Z431" s="13" t="s">
        <v>9577</v>
      </c>
      <c r="AA431" s="13" t="s">
        <v>9577</v>
      </c>
      <c r="AB431" s="13" t="s">
        <v>9577</v>
      </c>
      <c r="AC431" s="13" t="s">
        <v>9577</v>
      </c>
      <c r="AD431" s="13" t="s">
        <v>9577</v>
      </c>
      <c r="AE431" s="13" t="s">
        <v>9577</v>
      </c>
      <c r="AF431" s="13" t="s">
        <v>9577</v>
      </c>
      <c r="AG431" s="13" t="s">
        <v>9577</v>
      </c>
      <c r="AH431" s="14" t="str">
        <f t="shared" si="12"/>
        <v>430,0,0,0,0,0,0,0,0,0</v>
      </c>
      <c r="AI431" s="13" t="s">
        <v>7192</v>
      </c>
      <c r="AJ431" s="13" t="s">
        <v>7734</v>
      </c>
      <c r="AO431" s="13">
        <v>0</v>
      </c>
      <c r="AP431" s="13">
        <v>25</v>
      </c>
      <c r="AQ431" s="13">
        <v>0</v>
      </c>
      <c r="AU431" s="14"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
      <c r="A432" s="13">
        <v>431</v>
      </c>
      <c r="C432" s="13" t="s">
        <v>784</v>
      </c>
      <c r="D432" s="13" t="s">
        <v>4238</v>
      </c>
      <c r="E432" s="13" t="s">
        <v>176</v>
      </c>
      <c r="G432" s="13" t="s">
        <v>4819</v>
      </c>
      <c r="H432" s="13" t="s">
        <v>5418</v>
      </c>
      <c r="I432" s="13" t="s">
        <v>5419</v>
      </c>
      <c r="J432" s="13">
        <v>62</v>
      </c>
      <c r="K432" s="13" t="s">
        <v>2045</v>
      </c>
      <c r="L432" s="13">
        <v>190</v>
      </c>
      <c r="M432" s="13">
        <v>70</v>
      </c>
      <c r="N432" s="13" t="s">
        <v>5659</v>
      </c>
      <c r="O432" s="13" t="s">
        <v>3737</v>
      </c>
      <c r="P432" s="13" t="s">
        <v>6609</v>
      </c>
      <c r="Q432" s="13" t="s">
        <v>6610</v>
      </c>
      <c r="R432" s="13" t="s">
        <v>2023</v>
      </c>
      <c r="S432" s="13">
        <v>5355</v>
      </c>
      <c r="T432" s="13">
        <v>0.5</v>
      </c>
      <c r="U432" s="13">
        <v>3.9</v>
      </c>
      <c r="V432" s="13" t="s">
        <v>8722</v>
      </c>
      <c r="X432" s="13" t="s">
        <v>9192</v>
      </c>
      <c r="Y432" s="13" t="s">
        <v>9577</v>
      </c>
      <c r="Z432" s="13" t="s">
        <v>9577</v>
      </c>
      <c r="AA432" s="13" t="s">
        <v>9577</v>
      </c>
      <c r="AB432" s="13" t="s">
        <v>9577</v>
      </c>
      <c r="AC432" s="13" t="s">
        <v>9577</v>
      </c>
      <c r="AD432" s="13" t="s">
        <v>9577</v>
      </c>
      <c r="AE432" s="13" t="s">
        <v>9577</v>
      </c>
      <c r="AF432" s="13" t="s">
        <v>9577</v>
      </c>
      <c r="AG432" s="13" t="s">
        <v>9577</v>
      </c>
      <c r="AH432" s="14" t="str">
        <f t="shared" si="12"/>
        <v>431,0,0,0,0,0,0,0,0,0</v>
      </c>
      <c r="AI432" s="13" t="s">
        <v>7193</v>
      </c>
      <c r="AJ432" s="13" t="s">
        <v>8220</v>
      </c>
      <c r="AM432" s="13" t="s">
        <v>8042</v>
      </c>
      <c r="AO432" s="13">
        <v>0</v>
      </c>
      <c r="AP432" s="13">
        <v>25</v>
      </c>
      <c r="AQ432" s="13">
        <v>0</v>
      </c>
      <c r="AR432" s="14" t="s">
        <v>8581</v>
      </c>
      <c r="AU432" s="14"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
      <c r="A433" s="13">
        <v>432</v>
      </c>
      <c r="C433" s="13" t="s">
        <v>785</v>
      </c>
      <c r="D433" s="13" t="s">
        <v>4239</v>
      </c>
      <c r="E433" s="13" t="s">
        <v>176</v>
      </c>
      <c r="G433" s="13" t="s">
        <v>4820</v>
      </c>
      <c r="H433" s="13" t="s">
        <v>5418</v>
      </c>
      <c r="I433" s="13" t="s">
        <v>5419</v>
      </c>
      <c r="J433" s="13">
        <v>158</v>
      </c>
      <c r="K433" s="13" t="s">
        <v>2046</v>
      </c>
      <c r="L433" s="13">
        <v>75</v>
      </c>
      <c r="M433" s="13">
        <v>70</v>
      </c>
      <c r="N433" s="13" t="s">
        <v>5640</v>
      </c>
      <c r="O433" s="13" t="s">
        <v>5522</v>
      </c>
      <c r="P433" s="13" t="s">
        <v>6020</v>
      </c>
      <c r="R433" s="13" t="s">
        <v>2023</v>
      </c>
      <c r="S433" s="13">
        <v>5355</v>
      </c>
      <c r="T433" s="13">
        <v>1</v>
      </c>
      <c r="U433" s="13">
        <v>43.8</v>
      </c>
      <c r="V433" s="13" t="s">
        <v>8722</v>
      </c>
      <c r="X433" s="13" t="s">
        <v>9193</v>
      </c>
      <c r="Y433" s="13" t="s">
        <v>9577</v>
      </c>
      <c r="Z433" s="13" t="s">
        <v>9577</v>
      </c>
      <c r="AA433" s="13" t="s">
        <v>9577</v>
      </c>
      <c r="AB433" s="13" t="s">
        <v>9577</v>
      </c>
      <c r="AC433" s="13" t="s">
        <v>9577</v>
      </c>
      <c r="AD433" s="13" t="s">
        <v>9577</v>
      </c>
      <c r="AE433" s="13" t="s">
        <v>9577</v>
      </c>
      <c r="AF433" s="13" t="s">
        <v>9577</v>
      </c>
      <c r="AG433" s="13" t="s">
        <v>9577</v>
      </c>
      <c r="AH433" s="14" t="str">
        <f t="shared" si="12"/>
        <v>432,0,0,0,0,0,0,0,0,0</v>
      </c>
      <c r="AI433" s="13" t="s">
        <v>7194</v>
      </c>
      <c r="AJ433" s="13" t="s">
        <v>8221</v>
      </c>
      <c r="AM433" s="13" t="s">
        <v>8042</v>
      </c>
      <c r="AO433" s="13">
        <v>0</v>
      </c>
      <c r="AP433" s="13">
        <v>25</v>
      </c>
      <c r="AQ433" s="13">
        <v>0</v>
      </c>
      <c r="AU433" s="14"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
      <c r="A434" s="13">
        <v>433</v>
      </c>
      <c r="C434" s="13" t="s">
        <v>786</v>
      </c>
      <c r="D434" s="13" t="s">
        <v>4240</v>
      </c>
      <c r="E434" s="13" t="s">
        <v>185</v>
      </c>
      <c r="G434" s="13" t="s">
        <v>4821</v>
      </c>
      <c r="H434" s="13" t="s">
        <v>5413</v>
      </c>
      <c r="I434" s="13" t="s">
        <v>5419</v>
      </c>
      <c r="J434" s="13">
        <v>57</v>
      </c>
      <c r="K434" s="13" t="s">
        <v>5407</v>
      </c>
      <c r="L434" s="13">
        <v>120</v>
      </c>
      <c r="M434" s="13">
        <v>70</v>
      </c>
      <c r="N434" s="13" t="s">
        <v>2040</v>
      </c>
      <c r="P434" s="13" t="s">
        <v>6611</v>
      </c>
      <c r="Q434" s="13" t="s">
        <v>6564</v>
      </c>
      <c r="R434" s="13" t="s">
        <v>6983</v>
      </c>
      <c r="S434" s="13">
        <v>6630</v>
      </c>
      <c r="T434" s="13">
        <v>0.2</v>
      </c>
      <c r="U434" s="13">
        <v>0.6</v>
      </c>
      <c r="V434" s="13" t="s">
        <v>8723</v>
      </c>
      <c r="X434" s="13" t="s">
        <v>9194</v>
      </c>
      <c r="Y434" s="13" t="s">
        <v>9577</v>
      </c>
      <c r="Z434" s="13" t="s">
        <v>9577</v>
      </c>
      <c r="AA434" s="13" t="s">
        <v>9577</v>
      </c>
      <c r="AB434" s="13" t="s">
        <v>9577</v>
      </c>
      <c r="AC434" s="13" t="s">
        <v>9577</v>
      </c>
      <c r="AD434" s="13" t="s">
        <v>9577</v>
      </c>
      <c r="AE434" s="13" t="s">
        <v>9577</v>
      </c>
      <c r="AF434" s="13" t="s">
        <v>9577</v>
      </c>
      <c r="AG434" s="13" t="s">
        <v>9577</v>
      </c>
      <c r="AH434" s="14" t="str">
        <f t="shared" si="12"/>
        <v>433,0,0,0,0,0,0,0,0,0</v>
      </c>
      <c r="AI434" s="13" t="s">
        <v>7195</v>
      </c>
      <c r="AJ434" s="13" t="s">
        <v>8222</v>
      </c>
      <c r="AM434" s="13" t="s">
        <v>8187</v>
      </c>
      <c r="AO434" s="13">
        <v>0</v>
      </c>
      <c r="AP434" s="13">
        <v>25</v>
      </c>
      <c r="AQ434" s="13">
        <v>12</v>
      </c>
      <c r="AR434" s="14" t="s">
        <v>8744</v>
      </c>
      <c r="AS434" s="13" t="s">
        <v>8745</v>
      </c>
      <c r="AU434" s="14"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
      <c r="A435" s="13">
        <v>434</v>
      </c>
      <c r="C435" s="13" t="s">
        <v>787</v>
      </c>
      <c r="D435" s="13" t="s">
        <v>4241</v>
      </c>
      <c r="E435" s="13" t="s">
        <v>182</v>
      </c>
      <c r="F435" s="13" t="s">
        <v>189</v>
      </c>
      <c r="G435" s="13" t="s">
        <v>4822</v>
      </c>
      <c r="H435" s="13" t="s">
        <v>5413</v>
      </c>
      <c r="I435" s="13" t="s">
        <v>5414</v>
      </c>
      <c r="J435" s="13">
        <v>66</v>
      </c>
      <c r="K435" s="13" t="s">
        <v>2045</v>
      </c>
      <c r="L435" s="13">
        <v>225</v>
      </c>
      <c r="M435" s="13">
        <v>70</v>
      </c>
      <c r="N435" s="13" t="s">
        <v>5660</v>
      </c>
      <c r="O435" s="13" t="s">
        <v>3737</v>
      </c>
      <c r="P435" s="13" t="s">
        <v>6612</v>
      </c>
      <c r="Q435" s="13" t="s">
        <v>6613</v>
      </c>
      <c r="R435" s="13" t="s">
        <v>2023</v>
      </c>
      <c r="S435" s="13">
        <v>5355</v>
      </c>
      <c r="T435" s="13">
        <v>0.4</v>
      </c>
      <c r="U435" s="13">
        <v>19.2</v>
      </c>
      <c r="V435" s="13" t="s">
        <v>8726</v>
      </c>
      <c r="X435" s="13" t="s">
        <v>9195</v>
      </c>
      <c r="Y435" s="13" t="s">
        <v>9577</v>
      </c>
      <c r="Z435" s="13" t="s">
        <v>9577</v>
      </c>
      <c r="AA435" s="13" t="s">
        <v>9577</v>
      </c>
      <c r="AB435" s="13" t="s">
        <v>9577</v>
      </c>
      <c r="AC435" s="13" t="s">
        <v>9577</v>
      </c>
      <c r="AD435" s="13" t="s">
        <v>9577</v>
      </c>
      <c r="AE435" s="13" t="s">
        <v>9577</v>
      </c>
      <c r="AF435" s="13" t="s">
        <v>9577</v>
      </c>
      <c r="AG435" s="13" t="s">
        <v>9577</v>
      </c>
      <c r="AH435" s="14" t="str">
        <f t="shared" si="12"/>
        <v>434,0,0,0,0,0,0,0,0,0</v>
      </c>
      <c r="AI435" s="13" t="s">
        <v>7196</v>
      </c>
      <c r="AJ435" s="13" t="s">
        <v>8223</v>
      </c>
      <c r="AM435" s="13" t="s">
        <v>8135</v>
      </c>
      <c r="AO435" s="13">
        <v>0</v>
      </c>
      <c r="AP435" s="13">
        <v>25</v>
      </c>
      <c r="AQ435" s="13">
        <v>0</v>
      </c>
      <c r="AR435" s="14" t="s">
        <v>8582</v>
      </c>
      <c r="AU435" s="14"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
      <c r="A436" s="13">
        <v>435</v>
      </c>
      <c r="C436" s="13" t="s">
        <v>788</v>
      </c>
      <c r="D436" s="13" t="s">
        <v>4242</v>
      </c>
      <c r="E436" s="13" t="s">
        <v>182</v>
      </c>
      <c r="F436" s="13" t="s">
        <v>189</v>
      </c>
      <c r="G436" s="13" t="s">
        <v>4823</v>
      </c>
      <c r="H436" s="13" t="s">
        <v>5413</v>
      </c>
      <c r="I436" s="13" t="s">
        <v>5414</v>
      </c>
      <c r="J436" s="13">
        <v>168</v>
      </c>
      <c r="K436" s="13" t="s">
        <v>2031</v>
      </c>
      <c r="L436" s="13">
        <v>60</v>
      </c>
      <c r="M436" s="13">
        <v>70</v>
      </c>
      <c r="N436" s="13" t="s">
        <v>5660</v>
      </c>
      <c r="O436" s="13" t="s">
        <v>3737</v>
      </c>
      <c r="P436" s="13" t="s">
        <v>6021</v>
      </c>
      <c r="R436" s="13" t="s">
        <v>2023</v>
      </c>
      <c r="S436" s="13">
        <v>5355</v>
      </c>
      <c r="T436" s="13">
        <v>1</v>
      </c>
      <c r="U436" s="13">
        <v>38</v>
      </c>
      <c r="V436" s="13" t="s">
        <v>8726</v>
      </c>
      <c r="X436" s="13" t="s">
        <v>9196</v>
      </c>
      <c r="Y436" s="13" t="s">
        <v>9577</v>
      </c>
      <c r="Z436" s="13" t="s">
        <v>9577</v>
      </c>
      <c r="AA436" s="13" t="s">
        <v>9577</v>
      </c>
      <c r="AB436" s="13" t="s">
        <v>9577</v>
      </c>
      <c r="AC436" s="13" t="s">
        <v>9577</v>
      </c>
      <c r="AD436" s="13" t="s">
        <v>9577</v>
      </c>
      <c r="AE436" s="13" t="s">
        <v>9577</v>
      </c>
      <c r="AF436" s="13" t="s">
        <v>9577</v>
      </c>
      <c r="AG436" s="13" t="s">
        <v>9577</v>
      </c>
      <c r="AH436" s="14" t="str">
        <f t="shared" si="12"/>
        <v>435,0,0,0,0,0,0,0,0,0</v>
      </c>
      <c r="AI436" s="13" t="s">
        <v>7196</v>
      </c>
      <c r="AJ436" s="13" t="s">
        <v>8224</v>
      </c>
      <c r="AM436" s="13" t="s">
        <v>8135</v>
      </c>
      <c r="AO436" s="13">
        <v>0</v>
      </c>
      <c r="AP436" s="13">
        <v>25</v>
      </c>
      <c r="AQ436" s="13">
        <v>0</v>
      </c>
      <c r="AU436" s="14"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
      <c r="A437" s="13">
        <v>436</v>
      </c>
      <c r="C437" s="13" t="s">
        <v>789</v>
      </c>
      <c r="D437" s="13" t="s">
        <v>4243</v>
      </c>
      <c r="E437" s="13" t="s">
        <v>190</v>
      </c>
      <c r="F437" s="13" t="s">
        <v>185</v>
      </c>
      <c r="G437" s="13" t="s">
        <v>4824</v>
      </c>
      <c r="H437" s="13" t="s">
        <v>5425</v>
      </c>
      <c r="I437" s="13" t="s">
        <v>5414</v>
      </c>
      <c r="J437" s="13">
        <v>60</v>
      </c>
      <c r="K437" s="13" t="s">
        <v>2033</v>
      </c>
      <c r="L437" s="13">
        <v>255</v>
      </c>
      <c r="M437" s="13">
        <v>70</v>
      </c>
      <c r="N437" s="13" t="s">
        <v>5661</v>
      </c>
      <c r="O437" s="13" t="s">
        <v>5629</v>
      </c>
      <c r="P437" s="13" t="s">
        <v>6022</v>
      </c>
      <c r="R437" s="13" t="s">
        <v>2021</v>
      </c>
      <c r="S437" s="13">
        <v>5355</v>
      </c>
      <c r="T437" s="13">
        <v>0.5</v>
      </c>
      <c r="U437" s="13">
        <v>60.5</v>
      </c>
      <c r="V437" s="13" t="s">
        <v>2054</v>
      </c>
      <c r="X437" s="13" t="s">
        <v>9197</v>
      </c>
      <c r="Y437" s="13" t="s">
        <v>9577</v>
      </c>
      <c r="Z437" s="13" t="s">
        <v>9577</v>
      </c>
      <c r="AA437" s="13" t="s">
        <v>9577</v>
      </c>
      <c r="AB437" s="13" t="s">
        <v>9577</v>
      </c>
      <c r="AC437" s="13" t="s">
        <v>9577</v>
      </c>
      <c r="AD437" s="13" t="s">
        <v>9577</v>
      </c>
      <c r="AE437" s="13" t="s">
        <v>9577</v>
      </c>
      <c r="AF437" s="13" t="s">
        <v>9577</v>
      </c>
      <c r="AG437" s="13" t="s">
        <v>9577</v>
      </c>
      <c r="AH437" s="14" t="str">
        <f t="shared" si="12"/>
        <v>436,0,0,0,0,0,0,0,0,0</v>
      </c>
      <c r="AI437" s="13" t="s">
        <v>7197</v>
      </c>
      <c r="AJ437" s="13" t="s">
        <v>8225</v>
      </c>
      <c r="AM437" s="13" t="s">
        <v>3706</v>
      </c>
      <c r="AO437" s="13">
        <v>0</v>
      </c>
      <c r="AP437" s="13">
        <v>25</v>
      </c>
      <c r="AQ437" s="13">
        <v>25</v>
      </c>
      <c r="AR437" s="14" t="s">
        <v>8583</v>
      </c>
      <c r="AU437" s="14"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
      <c r="A438" s="13">
        <v>437</v>
      </c>
      <c r="C438" s="13" t="s">
        <v>790</v>
      </c>
      <c r="D438" s="13" t="s">
        <v>4244</v>
      </c>
      <c r="E438" s="13" t="s">
        <v>190</v>
      </c>
      <c r="F438" s="13" t="s">
        <v>185</v>
      </c>
      <c r="G438" s="13" t="s">
        <v>4825</v>
      </c>
      <c r="H438" s="13" t="s">
        <v>5425</v>
      </c>
      <c r="I438" s="13" t="s">
        <v>5414</v>
      </c>
      <c r="J438" s="13">
        <v>175</v>
      </c>
      <c r="K438" s="13" t="s">
        <v>5412</v>
      </c>
      <c r="L438" s="13">
        <v>90</v>
      </c>
      <c r="M438" s="13">
        <v>70</v>
      </c>
      <c r="N438" s="13" t="s">
        <v>5661</v>
      </c>
      <c r="O438" s="13" t="s">
        <v>5629</v>
      </c>
      <c r="P438" s="13" t="s">
        <v>6023</v>
      </c>
      <c r="R438" s="13" t="s">
        <v>2021</v>
      </c>
      <c r="S438" s="13">
        <v>5355</v>
      </c>
      <c r="T438" s="13">
        <v>1.3</v>
      </c>
      <c r="U438" s="13">
        <v>187</v>
      </c>
      <c r="V438" s="13" t="s">
        <v>2054</v>
      </c>
      <c r="X438" s="13" t="s">
        <v>9198</v>
      </c>
      <c r="Y438" s="13" t="s">
        <v>9577</v>
      </c>
      <c r="Z438" s="13" t="s">
        <v>9577</v>
      </c>
      <c r="AA438" s="13" t="s">
        <v>9577</v>
      </c>
      <c r="AB438" s="13" t="s">
        <v>9577</v>
      </c>
      <c r="AC438" s="13" t="s">
        <v>9577</v>
      </c>
      <c r="AD438" s="13" t="s">
        <v>9577</v>
      </c>
      <c r="AE438" s="13" t="s">
        <v>9577</v>
      </c>
      <c r="AF438" s="13" t="s">
        <v>9577</v>
      </c>
      <c r="AG438" s="13" t="s">
        <v>9577</v>
      </c>
      <c r="AH438" s="14" t="str">
        <f t="shared" si="12"/>
        <v>437,0,0,0,0,0,0,0,0,0</v>
      </c>
      <c r="AI438" s="13" t="s">
        <v>7198</v>
      </c>
      <c r="AJ438" s="13" t="s">
        <v>8226</v>
      </c>
      <c r="AM438" s="13" t="s">
        <v>3706</v>
      </c>
      <c r="AO438" s="13">
        <v>0</v>
      </c>
      <c r="AP438" s="13">
        <v>25</v>
      </c>
      <c r="AQ438" s="13">
        <v>15</v>
      </c>
      <c r="AU438" s="14"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
      <c r="A439" s="13">
        <v>438</v>
      </c>
      <c r="C439" s="13" t="s">
        <v>791</v>
      </c>
      <c r="D439" s="13" t="s">
        <v>4245</v>
      </c>
      <c r="E439" s="13" t="s">
        <v>186</v>
      </c>
      <c r="G439" s="13" t="s">
        <v>4826</v>
      </c>
      <c r="H439" s="13" t="s">
        <v>5413</v>
      </c>
      <c r="I439" s="13" t="s">
        <v>5414</v>
      </c>
      <c r="J439" s="13">
        <v>58</v>
      </c>
      <c r="K439" s="13" t="s">
        <v>2033</v>
      </c>
      <c r="L439" s="13">
        <v>255</v>
      </c>
      <c r="M439" s="13">
        <v>70</v>
      </c>
      <c r="N439" s="13" t="s">
        <v>5578</v>
      </c>
      <c r="O439" s="13" t="s">
        <v>5559</v>
      </c>
      <c r="P439" s="13" t="s">
        <v>6614</v>
      </c>
      <c r="Q439" s="13" t="s">
        <v>6396</v>
      </c>
      <c r="R439" s="13" t="s">
        <v>6983</v>
      </c>
      <c r="S439" s="13">
        <v>5355</v>
      </c>
      <c r="T439" s="13">
        <v>0.5</v>
      </c>
      <c r="U439" s="13">
        <v>15</v>
      </c>
      <c r="V439" s="13" t="s">
        <v>2057</v>
      </c>
      <c r="X439" s="13" t="s">
        <v>9199</v>
      </c>
      <c r="Y439" s="13" t="s">
        <v>9577</v>
      </c>
      <c r="Z439" s="13" t="s">
        <v>9577</v>
      </c>
      <c r="AA439" s="13" t="s">
        <v>9577</v>
      </c>
      <c r="AB439" s="13" t="s">
        <v>9577</v>
      </c>
      <c r="AC439" s="13" t="s">
        <v>9577</v>
      </c>
      <c r="AD439" s="13" t="s">
        <v>9577</v>
      </c>
      <c r="AE439" s="13" t="s">
        <v>9577</v>
      </c>
      <c r="AF439" s="13" t="s">
        <v>9577</v>
      </c>
      <c r="AG439" s="13" t="s">
        <v>9577</v>
      </c>
      <c r="AH439" s="14" t="str">
        <f t="shared" si="12"/>
        <v>438,0,0,0,0,0,0,0,0,0</v>
      </c>
      <c r="AI439" s="13" t="s">
        <v>7199</v>
      </c>
      <c r="AJ439" s="13" t="s">
        <v>7735</v>
      </c>
      <c r="AO439" s="13">
        <v>0</v>
      </c>
      <c r="AP439" s="13">
        <v>25</v>
      </c>
      <c r="AQ439" s="13">
        <v>0</v>
      </c>
      <c r="AR439" s="14" t="s">
        <v>8746</v>
      </c>
      <c r="AS439" s="13" t="s">
        <v>8747</v>
      </c>
      <c r="AU439" s="14"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
      <c r="A440" s="13">
        <v>439</v>
      </c>
      <c r="C440" s="13" t="s">
        <v>792</v>
      </c>
      <c r="D440" s="13" t="s">
        <v>4246</v>
      </c>
      <c r="E440" s="13" t="s">
        <v>185</v>
      </c>
      <c r="F440" s="13" t="s">
        <v>191</v>
      </c>
      <c r="G440" s="13" t="s">
        <v>4827</v>
      </c>
      <c r="H440" s="13" t="s">
        <v>5413</v>
      </c>
      <c r="I440" s="13" t="s">
        <v>5414</v>
      </c>
      <c r="J440" s="13">
        <v>62</v>
      </c>
      <c r="K440" s="13" t="s">
        <v>1313</v>
      </c>
      <c r="L440" s="13">
        <v>145</v>
      </c>
      <c r="M440" s="13">
        <v>70</v>
      </c>
      <c r="N440" s="13" t="s">
        <v>5554</v>
      </c>
      <c r="O440" s="13" t="s">
        <v>3690</v>
      </c>
      <c r="P440" s="13" t="s">
        <v>6615</v>
      </c>
      <c r="Q440" s="13" t="s">
        <v>6616</v>
      </c>
      <c r="R440" s="13" t="s">
        <v>6983</v>
      </c>
      <c r="S440" s="13">
        <v>6630</v>
      </c>
      <c r="T440" s="13">
        <v>0.6</v>
      </c>
      <c r="U440" s="13">
        <v>13</v>
      </c>
      <c r="V440" s="13" t="s">
        <v>8725</v>
      </c>
      <c r="X440" s="13" t="s">
        <v>9200</v>
      </c>
      <c r="Y440" s="13" t="s">
        <v>9577</v>
      </c>
      <c r="Z440" s="13" t="s">
        <v>9577</v>
      </c>
      <c r="AA440" s="13" t="s">
        <v>9577</v>
      </c>
      <c r="AB440" s="13" t="s">
        <v>9577</v>
      </c>
      <c r="AC440" s="13" t="s">
        <v>9577</v>
      </c>
      <c r="AD440" s="13" t="s">
        <v>9577</v>
      </c>
      <c r="AE440" s="13" t="s">
        <v>9577</v>
      </c>
      <c r="AF440" s="13" t="s">
        <v>9577</v>
      </c>
      <c r="AG440" s="13" t="s">
        <v>9577</v>
      </c>
      <c r="AH440" s="14" t="str">
        <f t="shared" si="12"/>
        <v>439,0,0,0,0,0,0,0,0,0</v>
      </c>
      <c r="AI440" s="13" t="s">
        <v>7200</v>
      </c>
      <c r="AJ440" s="13" t="s">
        <v>8227</v>
      </c>
      <c r="AM440" s="13" t="s">
        <v>8104</v>
      </c>
      <c r="AO440" s="13">
        <v>0</v>
      </c>
      <c r="AP440" s="13">
        <v>25</v>
      </c>
      <c r="AQ440" s="13">
        <v>0</v>
      </c>
      <c r="AR440" s="14" t="s">
        <v>8748</v>
      </c>
      <c r="AS440" s="13" t="s">
        <v>8749</v>
      </c>
      <c r="AU440" s="14"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
      <c r="A441" s="13">
        <v>440</v>
      </c>
      <c r="C441" s="13" t="s">
        <v>793</v>
      </c>
      <c r="D441" s="13" t="s">
        <v>4247</v>
      </c>
      <c r="E441" s="13" t="s">
        <v>176</v>
      </c>
      <c r="G441" s="13" t="s">
        <v>4828</v>
      </c>
      <c r="H441" s="13" t="s">
        <v>5416</v>
      </c>
      <c r="I441" s="13" t="s">
        <v>5419</v>
      </c>
      <c r="J441" s="13">
        <v>110</v>
      </c>
      <c r="K441" s="13" t="s">
        <v>2030</v>
      </c>
      <c r="L441" s="13">
        <v>130</v>
      </c>
      <c r="M441" s="13">
        <v>140</v>
      </c>
      <c r="N441" s="13" t="s">
        <v>5547</v>
      </c>
      <c r="O441" s="13" t="s">
        <v>3805</v>
      </c>
      <c r="P441" s="13" t="s">
        <v>6617</v>
      </c>
      <c r="Q441" s="13" t="s">
        <v>6618</v>
      </c>
      <c r="R441" s="13" t="s">
        <v>6983</v>
      </c>
      <c r="S441" s="13">
        <v>10455</v>
      </c>
      <c r="T441" s="13">
        <v>0.6</v>
      </c>
      <c r="U441" s="13">
        <v>24.4</v>
      </c>
      <c r="V441" s="13" t="s">
        <v>8725</v>
      </c>
      <c r="X441" s="13" t="s">
        <v>9201</v>
      </c>
      <c r="Y441" s="13" t="s">
        <v>9577</v>
      </c>
      <c r="Z441" s="13" t="s">
        <v>9577</v>
      </c>
      <c r="AA441" s="13" t="s">
        <v>9577</v>
      </c>
      <c r="AB441" s="13" t="s">
        <v>9577</v>
      </c>
      <c r="AC441" s="13" t="s">
        <v>9577</v>
      </c>
      <c r="AD441" s="13" t="s">
        <v>9577</v>
      </c>
      <c r="AE441" s="13" t="s">
        <v>9577</v>
      </c>
      <c r="AF441" s="13" t="s">
        <v>9577</v>
      </c>
      <c r="AG441" s="13" t="s">
        <v>9577</v>
      </c>
      <c r="AH441" s="14" t="str">
        <f t="shared" si="12"/>
        <v>440,0,0,0,0,0,0,0,0,0</v>
      </c>
      <c r="AI441" s="13" t="s">
        <v>7201</v>
      </c>
      <c r="AJ441" s="13" t="s">
        <v>8349</v>
      </c>
      <c r="AL441" s="13" t="s">
        <v>3781</v>
      </c>
      <c r="AM441" s="13" t="s">
        <v>8100</v>
      </c>
      <c r="AO441" s="13">
        <v>0</v>
      </c>
      <c r="AP441" s="13">
        <v>25</v>
      </c>
      <c r="AQ441" s="13">
        <v>0</v>
      </c>
      <c r="AR441" s="14" t="s">
        <v>8750</v>
      </c>
      <c r="AS441" s="13" t="s">
        <v>8751</v>
      </c>
      <c r="AU441" s="14"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
      <c r="A442" s="13">
        <v>441</v>
      </c>
      <c r="C442" s="13" t="s">
        <v>794</v>
      </c>
      <c r="D442" s="13" t="s">
        <v>4248</v>
      </c>
      <c r="E442" s="13" t="s">
        <v>176</v>
      </c>
      <c r="F442" s="13" t="s">
        <v>184</v>
      </c>
      <c r="G442" s="13" t="s">
        <v>4829</v>
      </c>
      <c r="H442" s="13" t="s">
        <v>5413</v>
      </c>
      <c r="I442" s="13" t="s">
        <v>1311</v>
      </c>
      <c r="J442" s="13">
        <v>144</v>
      </c>
      <c r="K442" s="13" t="s">
        <v>2027</v>
      </c>
      <c r="L442" s="13">
        <v>30</v>
      </c>
      <c r="M442" s="13">
        <v>35</v>
      </c>
      <c r="N442" s="13" t="s">
        <v>5507</v>
      </c>
      <c r="O442" s="13" t="s">
        <v>3794</v>
      </c>
      <c r="P442" s="13" t="s">
        <v>6619</v>
      </c>
      <c r="Q442" s="13" t="s">
        <v>6620</v>
      </c>
      <c r="R442" s="13" t="s">
        <v>1344</v>
      </c>
      <c r="S442" s="13">
        <v>5355</v>
      </c>
      <c r="T442" s="13">
        <v>0.5</v>
      </c>
      <c r="U442" s="13">
        <v>1.9</v>
      </c>
      <c r="V442" s="13" t="s">
        <v>8727</v>
      </c>
      <c r="X442" s="13" t="s">
        <v>9202</v>
      </c>
      <c r="Y442" s="13" t="s">
        <v>9577</v>
      </c>
      <c r="Z442" s="13" t="s">
        <v>9577</v>
      </c>
      <c r="AA442" s="13" t="s">
        <v>9577</v>
      </c>
      <c r="AB442" s="13" t="s">
        <v>9577</v>
      </c>
      <c r="AC442" s="13" t="s">
        <v>9577</v>
      </c>
      <c r="AD442" s="13" t="s">
        <v>9577</v>
      </c>
      <c r="AE442" s="13" t="s">
        <v>9577</v>
      </c>
      <c r="AF442" s="13" t="s">
        <v>9577</v>
      </c>
      <c r="AG442" s="13" t="s">
        <v>9577</v>
      </c>
      <c r="AH442" s="14" t="str">
        <f t="shared" si="12"/>
        <v>441,0,0,0,0,0,0,0,0,0</v>
      </c>
      <c r="AI442" s="13" t="s">
        <v>7202</v>
      </c>
      <c r="AJ442" s="13" t="s">
        <v>8228</v>
      </c>
      <c r="AM442" s="13" t="s">
        <v>2967</v>
      </c>
      <c r="AO442" s="13">
        <v>0</v>
      </c>
      <c r="AP442" s="13">
        <v>25</v>
      </c>
      <c r="AQ442" s="13">
        <v>0</v>
      </c>
      <c r="AR442" s="14" t="str">
        <f>+D992&amp;",Event,LIGHTBALL"</f>
        <v>CHATONE,Event,LIGHTBALL</v>
      </c>
      <c r="AU442" s="14"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
      <c r="A443" s="13">
        <v>442</v>
      </c>
      <c r="C443" s="13" t="s">
        <v>795</v>
      </c>
      <c r="D443" s="13" t="s">
        <v>4249</v>
      </c>
      <c r="E443" s="13" t="s">
        <v>187</v>
      </c>
      <c r="F443" s="13" t="s">
        <v>189</v>
      </c>
      <c r="G443" s="13" t="s">
        <v>4830</v>
      </c>
      <c r="H443" s="13" t="s">
        <v>5413</v>
      </c>
      <c r="I443" s="13" t="s">
        <v>5414</v>
      </c>
      <c r="J443" s="13">
        <v>170</v>
      </c>
      <c r="K443" s="13" t="s">
        <v>5412</v>
      </c>
      <c r="L443" s="13">
        <v>100</v>
      </c>
      <c r="M443" s="13">
        <v>70</v>
      </c>
      <c r="N443" s="13" t="s">
        <v>3735</v>
      </c>
      <c r="O443" s="13" t="s">
        <v>3791</v>
      </c>
      <c r="P443" s="13" t="s">
        <v>6621</v>
      </c>
      <c r="Q443" s="13" t="s">
        <v>6622</v>
      </c>
      <c r="R443" s="13" t="s">
        <v>2022</v>
      </c>
      <c r="S443" s="13">
        <v>7905</v>
      </c>
      <c r="T443" s="13">
        <v>1</v>
      </c>
      <c r="U443" s="13">
        <v>108</v>
      </c>
      <c r="V443" s="13" t="s">
        <v>8726</v>
      </c>
      <c r="X443" s="13" t="s">
        <v>9203</v>
      </c>
      <c r="Y443" s="13" t="s">
        <v>9577</v>
      </c>
      <c r="Z443" s="13" t="s">
        <v>9577</v>
      </c>
      <c r="AA443" s="13" t="s">
        <v>9577</v>
      </c>
      <c r="AB443" s="13" t="s">
        <v>9577</v>
      </c>
      <c r="AC443" s="13" t="s">
        <v>9577</v>
      </c>
      <c r="AD443" s="13" t="s">
        <v>9577</v>
      </c>
      <c r="AE443" s="13" t="s">
        <v>9577</v>
      </c>
      <c r="AF443" s="13" t="s">
        <v>9577</v>
      </c>
      <c r="AG443" s="13" t="s">
        <v>9577</v>
      </c>
      <c r="AH443" s="14" t="str">
        <f t="shared" si="12"/>
        <v>442,0,0,0,0,0,0,0,0,0</v>
      </c>
      <c r="AI443" s="13" t="s">
        <v>7203</v>
      </c>
      <c r="AJ443" s="13" t="s">
        <v>7736</v>
      </c>
      <c r="AO443" s="13">
        <v>0</v>
      </c>
      <c r="AP443" s="13">
        <v>25</v>
      </c>
      <c r="AQ443" s="13">
        <v>14</v>
      </c>
      <c r="AR443" s="14" t="str">
        <f>+D993&amp;",Event,DARKGEM"</f>
        <v>SOULTOMB,Event,DARKGEM</v>
      </c>
      <c r="AU443" s="14"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
      <c r="A444" s="13">
        <v>443</v>
      </c>
      <c r="C444" s="13" t="s">
        <v>796</v>
      </c>
      <c r="D444" s="13" t="s">
        <v>4250</v>
      </c>
      <c r="E444" s="13" t="s">
        <v>188</v>
      </c>
      <c r="F444" s="13" t="s">
        <v>183</v>
      </c>
      <c r="G444" s="13" t="s">
        <v>4831</v>
      </c>
      <c r="H444" s="13" t="s">
        <v>5413</v>
      </c>
      <c r="I444" s="13" t="s">
        <v>5424</v>
      </c>
      <c r="J444" s="13">
        <v>60</v>
      </c>
      <c r="K444" s="13" t="s">
        <v>2027</v>
      </c>
      <c r="L444" s="13">
        <v>45</v>
      </c>
      <c r="M444" s="13">
        <v>70</v>
      </c>
      <c r="N444" s="13" t="s">
        <v>3745</v>
      </c>
      <c r="O444" s="13" t="s">
        <v>5635</v>
      </c>
      <c r="P444" s="13" t="s">
        <v>6623</v>
      </c>
      <c r="Q444" s="13" t="s">
        <v>6624</v>
      </c>
      <c r="R444" s="13" t="s">
        <v>6892</v>
      </c>
      <c r="S444" s="13">
        <v>10455</v>
      </c>
      <c r="T444" s="13">
        <v>0.7</v>
      </c>
      <c r="U444" s="13">
        <v>20.5</v>
      </c>
      <c r="V444" s="13" t="s">
        <v>2056</v>
      </c>
      <c r="X444" s="13" t="s">
        <v>9204</v>
      </c>
      <c r="Y444" s="13" t="s">
        <v>9577</v>
      </c>
      <c r="Z444" s="13" t="s">
        <v>9577</v>
      </c>
      <c r="AA444" s="13" t="s">
        <v>9577</v>
      </c>
      <c r="AB444" s="13" t="s">
        <v>9577</v>
      </c>
      <c r="AC444" s="13" t="s">
        <v>9577</v>
      </c>
      <c r="AD444" s="13" t="s">
        <v>9577</v>
      </c>
      <c r="AE444" s="13" t="s">
        <v>9577</v>
      </c>
      <c r="AF444" s="13" t="s">
        <v>9577</v>
      </c>
      <c r="AG444" s="13" t="s">
        <v>9577</v>
      </c>
      <c r="AH444" s="14" t="str">
        <f t="shared" si="12"/>
        <v>443,0,0,0,0,0,0,0,0,0</v>
      </c>
      <c r="AI444" s="13" t="s">
        <v>7204</v>
      </c>
      <c r="AJ444" s="13" t="s">
        <v>8229</v>
      </c>
      <c r="AM444" s="13" t="s">
        <v>8230</v>
      </c>
      <c r="AO444" s="13">
        <v>0</v>
      </c>
      <c r="AP444" s="13">
        <v>25</v>
      </c>
      <c r="AQ444" s="13">
        <v>0</v>
      </c>
      <c r="AR444" s="14" t="s">
        <v>8584</v>
      </c>
      <c r="AU444" s="14"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
      <c r="A445" s="13">
        <v>444</v>
      </c>
      <c r="C445" s="13" t="s">
        <v>797</v>
      </c>
      <c r="D445" s="13" t="s">
        <v>4251</v>
      </c>
      <c r="E445" s="13" t="s">
        <v>188</v>
      </c>
      <c r="F445" s="13" t="s">
        <v>183</v>
      </c>
      <c r="G445" s="13" t="s">
        <v>4832</v>
      </c>
      <c r="H445" s="13" t="s">
        <v>5413</v>
      </c>
      <c r="I445" s="13" t="s">
        <v>5424</v>
      </c>
      <c r="J445" s="13">
        <v>144</v>
      </c>
      <c r="K445" s="13" t="s">
        <v>2028</v>
      </c>
      <c r="L445" s="13">
        <v>45</v>
      </c>
      <c r="M445" s="13">
        <v>70</v>
      </c>
      <c r="N445" s="13" t="s">
        <v>3745</v>
      </c>
      <c r="O445" s="13" t="s">
        <v>5635</v>
      </c>
      <c r="P445" s="13" t="s">
        <v>6024</v>
      </c>
      <c r="R445" s="13" t="s">
        <v>6892</v>
      </c>
      <c r="S445" s="13">
        <v>10455</v>
      </c>
      <c r="T445" s="13">
        <v>1.4</v>
      </c>
      <c r="U445" s="13">
        <v>56</v>
      </c>
      <c r="V445" s="13" t="s">
        <v>2056</v>
      </c>
      <c r="X445" s="13" t="s">
        <v>9205</v>
      </c>
      <c r="Y445" s="13" t="s">
        <v>9577</v>
      </c>
      <c r="Z445" s="13" t="s">
        <v>9577</v>
      </c>
      <c r="AA445" s="13" t="s">
        <v>9577</v>
      </c>
      <c r="AB445" s="13" t="s">
        <v>9577</v>
      </c>
      <c r="AC445" s="13" t="s">
        <v>9577</v>
      </c>
      <c r="AD445" s="13" t="s">
        <v>9577</v>
      </c>
      <c r="AE445" s="13" t="s">
        <v>9577</v>
      </c>
      <c r="AF445" s="13" t="s">
        <v>9577</v>
      </c>
      <c r="AG445" s="13" t="s">
        <v>9577</v>
      </c>
      <c r="AH445" s="14" t="str">
        <f t="shared" si="12"/>
        <v>444,0,0,0,0,0,0,0,0,0</v>
      </c>
      <c r="AI445" s="13" t="s">
        <v>7205</v>
      </c>
      <c r="AJ445" s="13" t="s">
        <v>8231</v>
      </c>
      <c r="AM445" s="13" t="s">
        <v>8230</v>
      </c>
      <c r="AO445" s="13">
        <v>0</v>
      </c>
      <c r="AP445" s="13">
        <v>25</v>
      </c>
      <c r="AQ445" s="13">
        <v>0</v>
      </c>
      <c r="AR445" s="14" t="s">
        <v>8585</v>
      </c>
      <c r="AU445" s="14"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
      <c r="A446" s="13">
        <v>445</v>
      </c>
      <c r="C446" s="13" t="s">
        <v>798</v>
      </c>
      <c r="D446" s="13" t="s">
        <v>4252</v>
      </c>
      <c r="E446" s="13" t="s">
        <v>188</v>
      </c>
      <c r="F446" s="13" t="s">
        <v>183</v>
      </c>
      <c r="G446" s="13" t="s">
        <v>4833</v>
      </c>
      <c r="H446" s="13" t="s">
        <v>5413</v>
      </c>
      <c r="I446" s="13" t="s">
        <v>5424</v>
      </c>
      <c r="J446" s="13">
        <v>270</v>
      </c>
      <c r="K446" s="13" t="s">
        <v>2029</v>
      </c>
      <c r="L446" s="13">
        <v>45</v>
      </c>
      <c r="M446" s="13">
        <v>70</v>
      </c>
      <c r="N446" s="13" t="s">
        <v>3745</v>
      </c>
      <c r="O446" s="13" t="s">
        <v>5635</v>
      </c>
      <c r="P446" s="13" t="s">
        <v>6025</v>
      </c>
      <c r="R446" s="13" t="s">
        <v>6892</v>
      </c>
      <c r="S446" s="13">
        <v>10455</v>
      </c>
      <c r="T446" s="13">
        <v>1.9</v>
      </c>
      <c r="U446" s="13">
        <v>95</v>
      </c>
      <c r="V446" s="13" t="s">
        <v>2056</v>
      </c>
      <c r="X446" s="13" t="s">
        <v>9206</v>
      </c>
      <c r="Y446" s="13" t="s">
        <v>9577</v>
      </c>
      <c r="Z446" s="13" t="s">
        <v>9577</v>
      </c>
      <c r="AA446" s="13" t="s">
        <v>9577</v>
      </c>
      <c r="AB446" s="13" t="s">
        <v>9577</v>
      </c>
      <c r="AC446" s="13" t="s">
        <v>9577</v>
      </c>
      <c r="AD446" s="13" t="s">
        <v>9577</v>
      </c>
      <c r="AE446" s="13" t="s">
        <v>9577</v>
      </c>
      <c r="AF446" s="13" t="s">
        <v>9577</v>
      </c>
      <c r="AG446" s="13" t="s">
        <v>9577</v>
      </c>
      <c r="AH446" s="14" t="str">
        <f t="shared" si="12"/>
        <v>445,0,0,0,0,0,0,0,0,0</v>
      </c>
      <c r="AI446" s="13" t="s">
        <v>7206</v>
      </c>
      <c r="AJ446" s="13" t="s">
        <v>8232</v>
      </c>
      <c r="AM446" s="13" t="s">
        <v>8230</v>
      </c>
      <c r="AO446" s="13">
        <v>0</v>
      </c>
      <c r="AP446" s="13">
        <v>25</v>
      </c>
      <c r="AQ446" s="13">
        <v>0</v>
      </c>
      <c r="AU446" s="14"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
      <c r="A447" s="13">
        <v>446</v>
      </c>
      <c r="C447" s="13" t="s">
        <v>800</v>
      </c>
      <c r="D447" s="13" t="s">
        <v>4253</v>
      </c>
      <c r="E447" s="13" t="s">
        <v>176</v>
      </c>
      <c r="G447" s="13" t="s">
        <v>4834</v>
      </c>
      <c r="H447" s="13" t="s">
        <v>1310</v>
      </c>
      <c r="I447" s="13" t="s">
        <v>5424</v>
      </c>
      <c r="J447" s="13">
        <v>78</v>
      </c>
      <c r="K447" s="13" t="s">
        <v>2030</v>
      </c>
      <c r="L447" s="13">
        <v>50</v>
      </c>
      <c r="M447" s="13">
        <v>70</v>
      </c>
      <c r="N447" s="13" t="s">
        <v>5662</v>
      </c>
      <c r="O447" s="13" t="s">
        <v>3749</v>
      </c>
      <c r="P447" s="13" t="s">
        <v>6625</v>
      </c>
      <c r="Q447" s="13" t="s">
        <v>6626</v>
      </c>
      <c r="R447" s="13" t="s">
        <v>6983</v>
      </c>
      <c r="S447" s="13">
        <v>10455</v>
      </c>
      <c r="T447" s="13">
        <v>0.6</v>
      </c>
      <c r="U447" s="13">
        <v>105</v>
      </c>
      <c r="V447" s="13" t="s">
        <v>8727</v>
      </c>
      <c r="X447" s="13" t="s">
        <v>9207</v>
      </c>
      <c r="Y447" s="13" t="s">
        <v>9577</v>
      </c>
      <c r="Z447" s="13" t="s">
        <v>9577</v>
      </c>
      <c r="AA447" s="13" t="s">
        <v>9577</v>
      </c>
      <c r="AB447" s="13" t="s">
        <v>9577</v>
      </c>
      <c r="AC447" s="13" t="s">
        <v>9577</v>
      </c>
      <c r="AD447" s="13" t="s">
        <v>9577</v>
      </c>
      <c r="AE447" s="13" t="s">
        <v>9577</v>
      </c>
      <c r="AF447" s="13" t="s">
        <v>9577</v>
      </c>
      <c r="AG447" s="13" t="s">
        <v>9577</v>
      </c>
      <c r="AH447" s="14" t="str">
        <f t="shared" si="12"/>
        <v>446,0,0,0,0,0,0,0,0,0</v>
      </c>
      <c r="AI447" s="13" t="s">
        <v>7207</v>
      </c>
      <c r="AJ447" s="13" t="s">
        <v>8350</v>
      </c>
      <c r="AL447" s="13" t="s">
        <v>8030</v>
      </c>
      <c r="AM447" s="13" t="s">
        <v>8030</v>
      </c>
      <c r="AN447" s="13" t="s">
        <v>8030</v>
      </c>
      <c r="AO447" s="13">
        <v>0</v>
      </c>
      <c r="AP447" s="13">
        <v>25</v>
      </c>
      <c r="AQ447" s="13">
        <v>0</v>
      </c>
      <c r="AR447" s="14" t="s">
        <v>8752</v>
      </c>
      <c r="AS447" s="13" t="s">
        <v>8753</v>
      </c>
      <c r="AU447" s="14"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
      <c r="A448" s="13">
        <v>447</v>
      </c>
      <c r="C448" s="13" t="s">
        <v>801</v>
      </c>
      <c r="D448" s="13" t="s">
        <v>4254</v>
      </c>
      <c r="E448" s="13" t="s">
        <v>181</v>
      </c>
      <c r="G448" s="13" t="s">
        <v>4835</v>
      </c>
      <c r="H448" s="13" t="s">
        <v>1310</v>
      </c>
      <c r="I448" s="13" t="s">
        <v>1311</v>
      </c>
      <c r="J448" s="13">
        <v>57</v>
      </c>
      <c r="K448" s="13" t="s">
        <v>2027</v>
      </c>
      <c r="L448" s="13">
        <v>75</v>
      </c>
      <c r="M448" s="13">
        <v>70</v>
      </c>
      <c r="N448" s="13" t="s">
        <v>5663</v>
      </c>
      <c r="O448" s="13" t="s">
        <v>5584</v>
      </c>
      <c r="P448" s="13" t="s">
        <v>6627</v>
      </c>
      <c r="Q448" s="13" t="s">
        <v>6628</v>
      </c>
      <c r="R448" s="13" t="s">
        <v>6983</v>
      </c>
      <c r="S448" s="13">
        <v>6630</v>
      </c>
      <c r="T448" s="13">
        <v>0.7</v>
      </c>
      <c r="U448" s="13">
        <v>20.2</v>
      </c>
      <c r="V448" s="13" t="s">
        <v>2056</v>
      </c>
      <c r="X448" s="13" t="s">
        <v>9208</v>
      </c>
      <c r="Y448" s="13" t="s">
        <v>9577</v>
      </c>
      <c r="Z448" s="13" t="s">
        <v>9577</v>
      </c>
      <c r="AA448" s="13" t="s">
        <v>9577</v>
      </c>
      <c r="AB448" s="13" t="s">
        <v>9577</v>
      </c>
      <c r="AC448" s="13" t="s">
        <v>9577</v>
      </c>
      <c r="AD448" s="13" t="s">
        <v>9577</v>
      </c>
      <c r="AE448" s="13" t="s">
        <v>9577</v>
      </c>
      <c r="AF448" s="13" t="s">
        <v>9577</v>
      </c>
      <c r="AG448" s="13" t="s">
        <v>9577</v>
      </c>
      <c r="AH448" s="14" t="str">
        <f t="shared" si="12"/>
        <v>447,0,0,0,0,0,0,0,0,0</v>
      </c>
      <c r="AI448" s="13" t="s">
        <v>7208</v>
      </c>
      <c r="AJ448" s="13" t="s">
        <v>7737</v>
      </c>
      <c r="AO448" s="13">
        <v>0</v>
      </c>
      <c r="AP448" s="13">
        <v>25</v>
      </c>
      <c r="AQ448" s="13">
        <v>0</v>
      </c>
      <c r="AR448" s="14" t="s">
        <v>8586</v>
      </c>
      <c r="AU448" s="14"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
      <c r="A449" s="13">
        <v>448</v>
      </c>
      <c r="C449" s="13" t="s">
        <v>802</v>
      </c>
      <c r="D449" s="13" t="s">
        <v>4255</v>
      </c>
      <c r="E449" s="13" t="s">
        <v>181</v>
      </c>
      <c r="F449" s="13" t="s">
        <v>190</v>
      </c>
      <c r="G449" s="13" t="s">
        <v>4836</v>
      </c>
      <c r="H449" s="13" t="s">
        <v>1310</v>
      </c>
      <c r="I449" s="13" t="s">
        <v>1311</v>
      </c>
      <c r="J449" s="13">
        <v>184</v>
      </c>
      <c r="K449" s="13" t="s">
        <v>5431</v>
      </c>
      <c r="L449" s="13">
        <v>45</v>
      </c>
      <c r="M449" s="13">
        <v>70</v>
      </c>
      <c r="N449" s="13" t="s">
        <v>5663</v>
      </c>
      <c r="O449" s="13" t="s">
        <v>5467</v>
      </c>
      <c r="P449" s="13" t="s">
        <v>6026</v>
      </c>
      <c r="R449" s="13" t="s">
        <v>7109</v>
      </c>
      <c r="S449" s="13">
        <v>6630</v>
      </c>
      <c r="T449" s="13">
        <v>1.2</v>
      </c>
      <c r="U449" s="13">
        <v>54</v>
      </c>
      <c r="V449" s="13" t="s">
        <v>2056</v>
      </c>
      <c r="X449" s="13" t="s">
        <v>9209</v>
      </c>
      <c r="Y449" s="13" t="s">
        <v>9577</v>
      </c>
      <c r="Z449" s="13" t="s">
        <v>9577</v>
      </c>
      <c r="AA449" s="13" t="s">
        <v>9577</v>
      </c>
      <c r="AB449" s="13" t="s">
        <v>9577</v>
      </c>
      <c r="AC449" s="13" t="s">
        <v>9577</v>
      </c>
      <c r="AD449" s="13" t="s">
        <v>9577</v>
      </c>
      <c r="AE449" s="13" t="s">
        <v>9577</v>
      </c>
      <c r="AF449" s="13" t="s">
        <v>9577</v>
      </c>
      <c r="AG449" s="13" t="s">
        <v>9577</v>
      </c>
      <c r="AH449" s="14" t="str">
        <f t="shared" si="12"/>
        <v>448,0,0,0,0,0,0,0,0,0</v>
      </c>
      <c r="AI449" s="13" t="s">
        <v>7209</v>
      </c>
      <c r="AJ449" s="13" t="s">
        <v>7738</v>
      </c>
      <c r="AO449" s="13">
        <v>0</v>
      </c>
      <c r="AP449" s="13">
        <v>25</v>
      </c>
      <c r="AQ449" s="13">
        <v>0</v>
      </c>
      <c r="AU449" s="14"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
      <c r="A450" s="13">
        <v>449</v>
      </c>
      <c r="C450" s="13" t="s">
        <v>804</v>
      </c>
      <c r="D450" s="13" t="s">
        <v>4256</v>
      </c>
      <c r="E450" s="13" t="s">
        <v>183</v>
      </c>
      <c r="G450" s="13" t="s">
        <v>4837</v>
      </c>
      <c r="H450" s="13" t="s">
        <v>5413</v>
      </c>
      <c r="I450" s="13" t="s">
        <v>5424</v>
      </c>
      <c r="J450" s="13">
        <v>66</v>
      </c>
      <c r="K450" s="13" t="s">
        <v>2033</v>
      </c>
      <c r="L450" s="13">
        <v>140</v>
      </c>
      <c r="M450" s="13">
        <v>70</v>
      </c>
      <c r="N450" s="13" t="s">
        <v>5617</v>
      </c>
      <c r="O450" s="13" t="s">
        <v>3786</v>
      </c>
      <c r="P450" s="13" t="s">
        <v>6629</v>
      </c>
      <c r="Q450" s="13" t="s">
        <v>6630</v>
      </c>
      <c r="R450" s="13" t="s">
        <v>2023</v>
      </c>
      <c r="S450" s="13">
        <v>7905</v>
      </c>
      <c r="T450" s="13">
        <v>0.8</v>
      </c>
      <c r="U450" s="13">
        <v>49.5</v>
      </c>
      <c r="V450" s="13" t="s">
        <v>2057</v>
      </c>
      <c r="X450" s="13" t="s">
        <v>9210</v>
      </c>
      <c r="Y450" s="13" t="s">
        <v>9577</v>
      </c>
      <c r="Z450" s="13" t="s">
        <v>9577</v>
      </c>
      <c r="AA450" s="13" t="s">
        <v>9577</v>
      </c>
      <c r="AB450" s="13" t="s">
        <v>9577</v>
      </c>
      <c r="AC450" s="13" t="s">
        <v>9577</v>
      </c>
      <c r="AD450" s="13" t="s">
        <v>9577</v>
      </c>
      <c r="AE450" s="13" t="s">
        <v>9577</v>
      </c>
      <c r="AF450" s="13" t="s">
        <v>9577</v>
      </c>
      <c r="AG450" s="13" t="s">
        <v>9577</v>
      </c>
      <c r="AH450" s="14" t="str">
        <f t="shared" si="12"/>
        <v>449,0,0,0,0,0,0,0,0,0</v>
      </c>
      <c r="AI450" s="13" t="s">
        <v>7210</v>
      </c>
      <c r="AJ450" s="13" t="s">
        <v>7739</v>
      </c>
      <c r="AO450" s="13">
        <v>0</v>
      </c>
      <c r="AP450" s="13">
        <v>25</v>
      </c>
      <c r="AQ450" s="13">
        <v>0</v>
      </c>
      <c r="AR450" s="14" t="s">
        <v>8587</v>
      </c>
      <c r="AU450" s="14"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
      <c r="A451" s="13">
        <v>450</v>
      </c>
      <c r="C451" s="13" t="s">
        <v>805</v>
      </c>
      <c r="D451" s="13" t="s">
        <v>4257</v>
      </c>
      <c r="E451" s="13" t="s">
        <v>183</v>
      </c>
      <c r="G451" s="13" t="s">
        <v>4838</v>
      </c>
      <c r="H451" s="13" t="s">
        <v>5413</v>
      </c>
      <c r="I451" s="13" t="s">
        <v>5424</v>
      </c>
      <c r="J451" s="13">
        <v>184</v>
      </c>
      <c r="K451" s="13" t="s">
        <v>2043</v>
      </c>
      <c r="L451" s="13">
        <v>60</v>
      </c>
      <c r="M451" s="13">
        <v>70</v>
      </c>
      <c r="N451" s="13" t="s">
        <v>5617</v>
      </c>
      <c r="O451" s="13" t="s">
        <v>3786</v>
      </c>
      <c r="P451" s="13" t="s">
        <v>6027</v>
      </c>
      <c r="R451" s="13" t="s">
        <v>2023</v>
      </c>
      <c r="S451" s="13">
        <v>7905</v>
      </c>
      <c r="T451" s="13">
        <v>2</v>
      </c>
      <c r="U451" s="13">
        <v>300</v>
      </c>
      <c r="V451" s="13" t="s">
        <v>2057</v>
      </c>
      <c r="X451" s="13" t="s">
        <v>9211</v>
      </c>
      <c r="Y451" s="13" t="s">
        <v>9577</v>
      </c>
      <c r="Z451" s="13" t="s">
        <v>9577</v>
      </c>
      <c r="AA451" s="13" t="s">
        <v>9577</v>
      </c>
      <c r="AB451" s="13" t="s">
        <v>9577</v>
      </c>
      <c r="AC451" s="13" t="s">
        <v>9577</v>
      </c>
      <c r="AD451" s="13" t="s">
        <v>9577</v>
      </c>
      <c r="AE451" s="13" t="s">
        <v>9577</v>
      </c>
      <c r="AF451" s="13" t="s">
        <v>9577</v>
      </c>
      <c r="AG451" s="13" t="s">
        <v>9577</v>
      </c>
      <c r="AH451" s="14" t="str">
        <f t="shared" ref="AH451:AH514" si="14">+X451&amp;","&amp;Y451&amp;","&amp;Z451&amp;","&amp;AA451&amp;","&amp;AB451&amp;","&amp;AC451&amp;","&amp;AD451&amp;","&amp;AE451&amp;","&amp;AF451&amp;","&amp;AG451</f>
        <v>450,0,0,0,0,0,0,0,0,0</v>
      </c>
      <c r="AI451" s="13" t="s">
        <v>7211</v>
      </c>
      <c r="AJ451" s="13" t="s">
        <v>7740</v>
      </c>
      <c r="AO451" s="13">
        <v>0</v>
      </c>
      <c r="AP451" s="13">
        <v>25</v>
      </c>
      <c r="AQ451" s="13">
        <v>0</v>
      </c>
      <c r="AU451" s="14"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
      <c r="A452" s="13">
        <v>451</v>
      </c>
      <c r="C452" s="13" t="s">
        <v>806</v>
      </c>
      <c r="D452" s="13" t="s">
        <v>4258</v>
      </c>
      <c r="E452" s="13" t="s">
        <v>182</v>
      </c>
      <c r="F452" s="13" t="s">
        <v>169</v>
      </c>
      <c r="G452" s="13" t="s">
        <v>4839</v>
      </c>
      <c r="H452" s="13" t="s">
        <v>5413</v>
      </c>
      <c r="I452" s="13" t="s">
        <v>5424</v>
      </c>
      <c r="J452" s="13">
        <v>66</v>
      </c>
      <c r="K452" s="13" t="s">
        <v>2033</v>
      </c>
      <c r="L452" s="13">
        <v>120</v>
      </c>
      <c r="M452" s="13">
        <v>70</v>
      </c>
      <c r="N452" s="13" t="s">
        <v>5664</v>
      </c>
      <c r="O452" s="13" t="s">
        <v>3737</v>
      </c>
      <c r="P452" s="13" t="s">
        <v>6631</v>
      </c>
      <c r="Q452" s="13" t="s">
        <v>6632</v>
      </c>
      <c r="R452" s="13" t="s">
        <v>7212</v>
      </c>
      <c r="S452" s="13">
        <v>5355</v>
      </c>
      <c r="T452" s="13">
        <v>0.8</v>
      </c>
      <c r="U452" s="13">
        <v>12</v>
      </c>
      <c r="V452" s="13" t="s">
        <v>8726</v>
      </c>
      <c r="X452" s="13" t="s">
        <v>9212</v>
      </c>
      <c r="Y452" s="13" t="s">
        <v>9577</v>
      </c>
      <c r="Z452" s="13" t="s">
        <v>9577</v>
      </c>
      <c r="AA452" s="13" t="s">
        <v>9577</v>
      </c>
      <c r="AB452" s="13" t="s">
        <v>9577</v>
      </c>
      <c r="AC452" s="13" t="s">
        <v>9577</v>
      </c>
      <c r="AD452" s="13" t="s">
        <v>9577</v>
      </c>
      <c r="AE452" s="13" t="s">
        <v>9577</v>
      </c>
      <c r="AF452" s="13" t="s">
        <v>9577</v>
      </c>
      <c r="AG452" s="13" t="s">
        <v>9577</v>
      </c>
      <c r="AH452" s="14" t="str">
        <f t="shared" si="14"/>
        <v>451,0,0,0,0,0,0,0,0,0</v>
      </c>
      <c r="AI452" s="13" t="s">
        <v>7213</v>
      </c>
      <c r="AJ452" s="13" t="s">
        <v>8233</v>
      </c>
      <c r="AM452" s="13" t="s">
        <v>8046</v>
      </c>
      <c r="AO452" s="13">
        <v>0</v>
      </c>
      <c r="AP452" s="13">
        <v>25</v>
      </c>
      <c r="AQ452" s="13">
        <v>0</v>
      </c>
      <c r="AR452" s="14" t="s">
        <v>8588</v>
      </c>
      <c r="AU452" s="14"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
      <c r="A453" s="13">
        <v>452</v>
      </c>
      <c r="C453" s="13" t="s">
        <v>807</v>
      </c>
      <c r="D453" s="13" t="s">
        <v>4259</v>
      </c>
      <c r="E453" s="13" t="s">
        <v>182</v>
      </c>
      <c r="F453" s="13" t="s">
        <v>189</v>
      </c>
      <c r="G453" s="13" t="s">
        <v>4840</v>
      </c>
      <c r="H453" s="13" t="s">
        <v>5413</v>
      </c>
      <c r="I453" s="13" t="s">
        <v>5424</v>
      </c>
      <c r="J453" s="13">
        <v>175</v>
      </c>
      <c r="K453" s="13" t="s">
        <v>2043</v>
      </c>
      <c r="L453" s="13">
        <v>45</v>
      </c>
      <c r="M453" s="13">
        <v>70</v>
      </c>
      <c r="N453" s="13" t="s">
        <v>5664</v>
      </c>
      <c r="O453" s="13" t="s">
        <v>3737</v>
      </c>
      <c r="P453" s="13" t="s">
        <v>6028</v>
      </c>
      <c r="R453" s="13" t="s">
        <v>7212</v>
      </c>
      <c r="S453" s="13">
        <v>5355</v>
      </c>
      <c r="T453" s="13">
        <v>1.3</v>
      </c>
      <c r="U453" s="13">
        <v>61.5</v>
      </c>
      <c r="V453" s="13" t="s">
        <v>8726</v>
      </c>
      <c r="X453" s="13" t="s">
        <v>9213</v>
      </c>
      <c r="Y453" s="13" t="s">
        <v>9577</v>
      </c>
      <c r="Z453" s="13" t="s">
        <v>9577</v>
      </c>
      <c r="AA453" s="13" t="s">
        <v>9577</v>
      </c>
      <c r="AB453" s="13" t="s">
        <v>9577</v>
      </c>
      <c r="AC453" s="13" t="s">
        <v>9577</v>
      </c>
      <c r="AD453" s="13" t="s">
        <v>9577</v>
      </c>
      <c r="AE453" s="13" t="s">
        <v>9577</v>
      </c>
      <c r="AF453" s="13" t="s">
        <v>9577</v>
      </c>
      <c r="AG453" s="13" t="s">
        <v>9577</v>
      </c>
      <c r="AH453" s="14" t="str">
        <f t="shared" si="14"/>
        <v>452,0,0,0,0,0,0,0,0,0</v>
      </c>
      <c r="AI453" s="13" t="s">
        <v>7214</v>
      </c>
      <c r="AJ453" s="13" t="s">
        <v>8234</v>
      </c>
      <c r="AM453" s="13" t="s">
        <v>8046</v>
      </c>
      <c r="AO453" s="13">
        <v>0</v>
      </c>
      <c r="AP453" s="13">
        <v>25</v>
      </c>
      <c r="AQ453" s="13">
        <v>0</v>
      </c>
      <c r="AU453" s="14"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
      <c r="A454" s="13">
        <v>453</v>
      </c>
      <c r="C454" s="13" t="s">
        <v>808</v>
      </c>
      <c r="D454" s="13" t="s">
        <v>4260</v>
      </c>
      <c r="E454" s="13" t="s">
        <v>182</v>
      </c>
      <c r="F454" s="13" t="s">
        <v>181</v>
      </c>
      <c r="G454" s="13" t="s">
        <v>4841</v>
      </c>
      <c r="H454" s="13" t="s">
        <v>5413</v>
      </c>
      <c r="I454" s="13" t="s">
        <v>5414</v>
      </c>
      <c r="J454" s="13">
        <v>60</v>
      </c>
      <c r="K454" s="13" t="s">
        <v>2027</v>
      </c>
      <c r="L454" s="13">
        <v>140</v>
      </c>
      <c r="M454" s="13">
        <v>100</v>
      </c>
      <c r="N454" s="13" t="s">
        <v>5665</v>
      </c>
      <c r="O454" s="13" t="s">
        <v>3789</v>
      </c>
      <c r="P454" s="13" t="s">
        <v>6633</v>
      </c>
      <c r="Q454" s="13" t="s">
        <v>6634</v>
      </c>
      <c r="R454" s="13" t="s">
        <v>3766</v>
      </c>
      <c r="S454" s="13">
        <v>2805</v>
      </c>
      <c r="T454" s="13">
        <v>0.7</v>
      </c>
      <c r="U454" s="13">
        <v>23</v>
      </c>
      <c r="V454" s="13" t="s">
        <v>2056</v>
      </c>
      <c r="X454" s="13" t="s">
        <v>9214</v>
      </c>
      <c r="Y454" s="13" t="s">
        <v>9577</v>
      </c>
      <c r="Z454" s="13" t="s">
        <v>9577</v>
      </c>
      <c r="AA454" s="13" t="s">
        <v>9577</v>
      </c>
      <c r="AB454" s="13" t="s">
        <v>9577</v>
      </c>
      <c r="AC454" s="13" t="s">
        <v>9577</v>
      </c>
      <c r="AD454" s="13" t="s">
        <v>9577</v>
      </c>
      <c r="AE454" s="13" t="s">
        <v>9577</v>
      </c>
      <c r="AF454" s="13" t="s">
        <v>9577</v>
      </c>
      <c r="AG454" s="13" t="s">
        <v>9577</v>
      </c>
      <c r="AH454" s="14" t="str">
        <f t="shared" si="14"/>
        <v>453,0,0,0,0,0,0,0,0,0</v>
      </c>
      <c r="AI454" s="13" t="s">
        <v>7215</v>
      </c>
      <c r="AJ454" s="13" t="s">
        <v>8235</v>
      </c>
      <c r="AM454" s="13" t="s">
        <v>8236</v>
      </c>
      <c r="AO454" s="13">
        <v>0</v>
      </c>
      <c r="AP454" s="13">
        <v>25</v>
      </c>
      <c r="AQ454" s="13">
        <v>0</v>
      </c>
      <c r="AR454" s="14" t="s">
        <v>8589</v>
      </c>
      <c r="AU454" s="14"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
      <c r="A455" s="13">
        <v>454</v>
      </c>
      <c r="C455" s="13" t="s">
        <v>809</v>
      </c>
      <c r="D455" s="13" t="s">
        <v>4261</v>
      </c>
      <c r="E455" s="13" t="s">
        <v>182</v>
      </c>
      <c r="F455" s="13" t="s">
        <v>181</v>
      </c>
      <c r="G455" s="13" t="s">
        <v>4842</v>
      </c>
      <c r="H455" s="13" t="s">
        <v>5413</v>
      </c>
      <c r="I455" s="13" t="s">
        <v>5414</v>
      </c>
      <c r="J455" s="13">
        <v>172</v>
      </c>
      <c r="K455" s="13" t="s">
        <v>2028</v>
      </c>
      <c r="L455" s="13">
        <v>75</v>
      </c>
      <c r="M455" s="13">
        <v>70</v>
      </c>
      <c r="N455" s="13" t="s">
        <v>5665</v>
      </c>
      <c r="O455" s="13" t="s">
        <v>3789</v>
      </c>
      <c r="P455" s="13" t="s">
        <v>6029</v>
      </c>
      <c r="R455" s="13" t="s">
        <v>3766</v>
      </c>
      <c r="S455" s="13">
        <v>5355</v>
      </c>
      <c r="T455" s="13">
        <v>1.3</v>
      </c>
      <c r="U455" s="13">
        <v>44.4</v>
      </c>
      <c r="V455" s="13" t="s">
        <v>2056</v>
      </c>
      <c r="X455" s="13" t="s">
        <v>9215</v>
      </c>
      <c r="Y455" s="13" t="s">
        <v>9577</v>
      </c>
      <c r="Z455" s="13" t="s">
        <v>9577</v>
      </c>
      <c r="AA455" s="13" t="s">
        <v>9577</v>
      </c>
      <c r="AB455" s="13" t="s">
        <v>9577</v>
      </c>
      <c r="AC455" s="13" t="s">
        <v>9577</v>
      </c>
      <c r="AD455" s="13" t="s">
        <v>9577</v>
      </c>
      <c r="AE455" s="13" t="s">
        <v>9577</v>
      </c>
      <c r="AF455" s="13" t="s">
        <v>9577</v>
      </c>
      <c r="AG455" s="13" t="s">
        <v>9577</v>
      </c>
      <c r="AH455" s="14" t="str">
        <f t="shared" si="14"/>
        <v>454,0,0,0,0,0,0,0,0,0</v>
      </c>
      <c r="AI455" s="13" t="s">
        <v>7215</v>
      </c>
      <c r="AJ455" s="13" t="s">
        <v>8237</v>
      </c>
      <c r="AM455" s="13" t="s">
        <v>8236</v>
      </c>
      <c r="AO455" s="13">
        <v>0</v>
      </c>
      <c r="AP455" s="13">
        <v>25</v>
      </c>
      <c r="AQ455" s="13">
        <v>0</v>
      </c>
      <c r="AU455" s="14"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
      <c r="A456" s="13">
        <v>455</v>
      </c>
      <c r="C456" s="13" t="s">
        <v>810</v>
      </c>
      <c r="D456" s="13" t="s">
        <v>4262</v>
      </c>
      <c r="E456" s="13" t="s">
        <v>180</v>
      </c>
      <c r="G456" s="13" t="s">
        <v>4843</v>
      </c>
      <c r="H456" s="13" t="s">
        <v>5413</v>
      </c>
      <c r="I456" s="13" t="s">
        <v>5424</v>
      </c>
      <c r="J456" s="13">
        <v>159</v>
      </c>
      <c r="K456" s="13" t="s">
        <v>2028</v>
      </c>
      <c r="L456" s="13">
        <v>200</v>
      </c>
      <c r="M456" s="13">
        <v>70</v>
      </c>
      <c r="N456" s="13" t="s">
        <v>2040</v>
      </c>
      <c r="P456" s="13" t="s">
        <v>6635</v>
      </c>
      <c r="Q456" s="13" t="s">
        <v>6636</v>
      </c>
      <c r="R456" s="13" t="s">
        <v>240</v>
      </c>
      <c r="S456" s="13">
        <v>6630</v>
      </c>
      <c r="T456" s="13">
        <v>1.4</v>
      </c>
      <c r="U456" s="13">
        <v>27</v>
      </c>
      <c r="V456" s="13" t="s">
        <v>2054</v>
      </c>
      <c r="X456" s="13" t="s">
        <v>9216</v>
      </c>
      <c r="Y456" s="13" t="s">
        <v>9577</v>
      </c>
      <c r="Z456" s="13" t="s">
        <v>9577</v>
      </c>
      <c r="AA456" s="13" t="s">
        <v>9577</v>
      </c>
      <c r="AB456" s="13" t="s">
        <v>9577</v>
      </c>
      <c r="AC456" s="13" t="s">
        <v>9577</v>
      </c>
      <c r="AD456" s="13" t="s">
        <v>9577</v>
      </c>
      <c r="AE456" s="13" t="s">
        <v>9577</v>
      </c>
      <c r="AF456" s="13" t="s">
        <v>9577</v>
      </c>
      <c r="AG456" s="13" t="s">
        <v>9577</v>
      </c>
      <c r="AH456" s="14" t="str">
        <f t="shared" si="14"/>
        <v>455,0,0,0,0,0,0,0,0,0</v>
      </c>
      <c r="AI456" s="13" t="s">
        <v>74</v>
      </c>
      <c r="AJ456" s="13" t="s">
        <v>7741</v>
      </c>
      <c r="AO456" s="13">
        <v>0</v>
      </c>
      <c r="AP456" s="13">
        <v>25</v>
      </c>
      <c r="AQ456" s="13">
        <v>10</v>
      </c>
      <c r="AR456" s="14" t="str">
        <f>+D994&amp;",Event,DARKGEM"</f>
        <v>FERNIVINE,Event,DARKGEM</v>
      </c>
      <c r="AU456" s="14"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
      <c r="A457" s="13">
        <v>456</v>
      </c>
      <c r="C457" s="13" t="s">
        <v>811</v>
      </c>
      <c r="D457" s="13" t="s">
        <v>4263</v>
      </c>
      <c r="E457" s="13" t="s">
        <v>178</v>
      </c>
      <c r="G457" s="13" t="s">
        <v>4844</v>
      </c>
      <c r="H457" s="13" t="s">
        <v>5413</v>
      </c>
      <c r="I457" s="13" t="s">
        <v>5436</v>
      </c>
      <c r="J457" s="13">
        <v>66</v>
      </c>
      <c r="K457" s="13" t="s">
        <v>2045</v>
      </c>
      <c r="L457" s="13">
        <v>190</v>
      </c>
      <c r="M457" s="13">
        <v>70</v>
      </c>
      <c r="N457" s="13" t="s">
        <v>5666</v>
      </c>
      <c r="O457" s="13" t="s">
        <v>3719</v>
      </c>
      <c r="P457" s="13" t="s">
        <v>6637</v>
      </c>
      <c r="Q457" s="13" t="s">
        <v>6638</v>
      </c>
      <c r="R457" s="13" t="s">
        <v>3753</v>
      </c>
      <c r="S457" s="13">
        <v>5355</v>
      </c>
      <c r="T457" s="13">
        <v>0.4</v>
      </c>
      <c r="U457" s="13">
        <v>7</v>
      </c>
      <c r="V457" s="13" t="s">
        <v>2056</v>
      </c>
      <c r="X457" s="13" t="s">
        <v>9217</v>
      </c>
      <c r="Y457" s="13" t="s">
        <v>9577</v>
      </c>
      <c r="Z457" s="13" t="s">
        <v>9577</v>
      </c>
      <c r="AA457" s="13" t="s">
        <v>9577</v>
      </c>
      <c r="AB457" s="13" t="s">
        <v>9577</v>
      </c>
      <c r="AC457" s="13" t="s">
        <v>9577</v>
      </c>
      <c r="AD457" s="13" t="s">
        <v>9577</v>
      </c>
      <c r="AE457" s="13" t="s">
        <v>9577</v>
      </c>
      <c r="AF457" s="13" t="s">
        <v>9577</v>
      </c>
      <c r="AG457" s="13" t="s">
        <v>9577</v>
      </c>
      <c r="AH457" s="14" t="str">
        <f t="shared" si="14"/>
        <v>456,0,0,0,0,0,0,0,0,0</v>
      </c>
      <c r="AI457" s="13" t="s">
        <v>7216</v>
      </c>
      <c r="AJ457" s="13" t="s">
        <v>8238</v>
      </c>
      <c r="AM457" s="13" t="s">
        <v>8239</v>
      </c>
      <c r="AO457" s="13">
        <v>0</v>
      </c>
      <c r="AP457" s="13">
        <v>25</v>
      </c>
      <c r="AQ457" s="13">
        <v>20</v>
      </c>
      <c r="AR457" s="14" t="s">
        <v>8590</v>
      </c>
      <c r="AU457" s="14"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
      <c r="A458" s="13">
        <v>457</v>
      </c>
      <c r="C458" s="13" t="s">
        <v>812</v>
      </c>
      <c r="D458" s="13" t="s">
        <v>4264</v>
      </c>
      <c r="E458" s="13" t="s">
        <v>178</v>
      </c>
      <c r="G458" s="13" t="s">
        <v>4845</v>
      </c>
      <c r="H458" s="13" t="s">
        <v>5413</v>
      </c>
      <c r="I458" s="13" t="s">
        <v>5436</v>
      </c>
      <c r="J458" s="13">
        <v>161</v>
      </c>
      <c r="K458" s="13" t="s">
        <v>2046</v>
      </c>
      <c r="L458" s="13">
        <v>75</v>
      </c>
      <c r="M458" s="13">
        <v>70</v>
      </c>
      <c r="N458" s="13" t="s">
        <v>5666</v>
      </c>
      <c r="O458" s="13" t="s">
        <v>3719</v>
      </c>
      <c r="P458" s="13" t="s">
        <v>6030</v>
      </c>
      <c r="R458" s="13" t="s">
        <v>3753</v>
      </c>
      <c r="S458" s="13">
        <v>5355</v>
      </c>
      <c r="T458" s="13">
        <v>1.2</v>
      </c>
      <c r="U458" s="13">
        <v>24</v>
      </c>
      <c r="V458" s="13" t="s">
        <v>2056</v>
      </c>
      <c r="X458" s="13" t="s">
        <v>9218</v>
      </c>
      <c r="Y458" s="13" t="s">
        <v>9577</v>
      </c>
      <c r="Z458" s="13" t="s">
        <v>9577</v>
      </c>
      <c r="AA458" s="13" t="s">
        <v>9577</v>
      </c>
      <c r="AB458" s="13" t="s">
        <v>9577</v>
      </c>
      <c r="AC458" s="13" t="s">
        <v>9577</v>
      </c>
      <c r="AD458" s="13" t="s">
        <v>9577</v>
      </c>
      <c r="AE458" s="13" t="s">
        <v>9577</v>
      </c>
      <c r="AF458" s="13" t="s">
        <v>9577</v>
      </c>
      <c r="AG458" s="13" t="s">
        <v>9577</v>
      </c>
      <c r="AH458" s="14" t="str">
        <f t="shared" si="14"/>
        <v>457,0,0,0,0,0,0,0,0,0</v>
      </c>
      <c r="AI458" s="13" t="s">
        <v>7217</v>
      </c>
      <c r="AJ458" s="13" t="s">
        <v>8240</v>
      </c>
      <c r="AM458" s="13" t="s">
        <v>8239</v>
      </c>
      <c r="AO458" s="13">
        <v>0</v>
      </c>
      <c r="AP458" s="13">
        <v>25</v>
      </c>
      <c r="AQ458" s="13">
        <v>12</v>
      </c>
      <c r="AU458" s="14"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
      <c r="A459" s="13">
        <v>458</v>
      </c>
      <c r="C459" s="13" t="s">
        <v>813</v>
      </c>
      <c r="D459" s="13" t="s">
        <v>4265</v>
      </c>
      <c r="E459" s="13" t="s">
        <v>178</v>
      </c>
      <c r="F459" s="13" t="s">
        <v>184</v>
      </c>
      <c r="G459" s="13" t="s">
        <v>4846</v>
      </c>
      <c r="H459" s="13" t="s">
        <v>5413</v>
      </c>
      <c r="I459" s="13" t="s">
        <v>5424</v>
      </c>
      <c r="J459" s="13">
        <v>69</v>
      </c>
      <c r="K459" s="13" t="s">
        <v>1313</v>
      </c>
      <c r="L459" s="13">
        <v>25</v>
      </c>
      <c r="M459" s="13">
        <v>70</v>
      </c>
      <c r="N459" s="13" t="s">
        <v>5609</v>
      </c>
      <c r="O459" s="13" t="s">
        <v>3719</v>
      </c>
      <c r="P459" s="13" t="s">
        <v>6639</v>
      </c>
      <c r="Q459" s="13" t="s">
        <v>6640</v>
      </c>
      <c r="R459" s="13" t="s">
        <v>6983</v>
      </c>
      <c r="S459" s="13">
        <v>6630</v>
      </c>
      <c r="T459" s="13">
        <v>1</v>
      </c>
      <c r="U459" s="13">
        <v>65</v>
      </c>
      <c r="V459" s="13" t="s">
        <v>2056</v>
      </c>
      <c r="X459" s="13" t="s">
        <v>9219</v>
      </c>
      <c r="Y459" s="13" t="s">
        <v>9577</v>
      </c>
      <c r="Z459" s="13" t="s">
        <v>9577</v>
      </c>
      <c r="AA459" s="13" t="s">
        <v>9577</v>
      </c>
      <c r="AB459" s="13" t="s">
        <v>9577</v>
      </c>
      <c r="AC459" s="13" t="s">
        <v>9577</v>
      </c>
      <c r="AD459" s="13" t="s">
        <v>9577</v>
      </c>
      <c r="AE459" s="13" t="s">
        <v>9577</v>
      </c>
      <c r="AF459" s="13" t="s">
        <v>9577</v>
      </c>
      <c r="AG459" s="13" t="s">
        <v>9577</v>
      </c>
      <c r="AH459" s="14" t="str">
        <f t="shared" si="14"/>
        <v>458,0,0,0,0,0,0,0,0,0</v>
      </c>
      <c r="AI459" s="13" t="s">
        <v>7036</v>
      </c>
      <c r="AJ459" s="13" t="s">
        <v>7742</v>
      </c>
      <c r="AO459" s="13">
        <v>0</v>
      </c>
      <c r="AP459" s="13">
        <v>25</v>
      </c>
      <c r="AQ459" s="13">
        <v>18</v>
      </c>
      <c r="AR459" s="14" t="s">
        <v>8754</v>
      </c>
      <c r="AS459" s="13" t="s">
        <v>8755</v>
      </c>
      <c r="AU459" s="14"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
      <c r="A460" s="13">
        <v>459</v>
      </c>
      <c r="C460" s="13" t="s">
        <v>814</v>
      </c>
      <c r="D460" s="13" t="s">
        <v>4266</v>
      </c>
      <c r="E460" s="13" t="s">
        <v>180</v>
      </c>
      <c r="F460" s="13" t="s">
        <v>163</v>
      </c>
      <c r="G460" s="13" t="s">
        <v>4847</v>
      </c>
      <c r="H460" s="13" t="s">
        <v>5413</v>
      </c>
      <c r="I460" s="13" t="s">
        <v>5424</v>
      </c>
      <c r="J460" s="13">
        <v>67</v>
      </c>
      <c r="K460" s="13" t="s">
        <v>2027</v>
      </c>
      <c r="L460" s="13">
        <v>120</v>
      </c>
      <c r="M460" s="13">
        <v>70</v>
      </c>
      <c r="N460" s="13" t="s">
        <v>3808</v>
      </c>
      <c r="O460" s="13" t="s">
        <v>3814</v>
      </c>
      <c r="P460" s="13" t="s">
        <v>6641</v>
      </c>
      <c r="Q460" s="13" t="s">
        <v>6642</v>
      </c>
      <c r="R460" s="13" t="s">
        <v>6890</v>
      </c>
      <c r="S460" s="13">
        <v>5355</v>
      </c>
      <c r="T460" s="13">
        <v>1</v>
      </c>
      <c r="U460" s="13">
        <v>50.5</v>
      </c>
      <c r="V460" s="13" t="s">
        <v>8724</v>
      </c>
      <c r="X460" s="13" t="s">
        <v>9220</v>
      </c>
      <c r="Y460" s="13" t="s">
        <v>9577</v>
      </c>
      <c r="Z460" s="13" t="s">
        <v>9577</v>
      </c>
      <c r="AA460" s="13" t="s">
        <v>9577</v>
      </c>
      <c r="AB460" s="13" t="s">
        <v>9577</v>
      </c>
      <c r="AC460" s="13" t="s">
        <v>9577</v>
      </c>
      <c r="AD460" s="13" t="s">
        <v>9577</v>
      </c>
      <c r="AE460" s="13" t="s">
        <v>9577</v>
      </c>
      <c r="AF460" s="13" t="s">
        <v>9577</v>
      </c>
      <c r="AG460" s="13" t="s">
        <v>9577</v>
      </c>
      <c r="AH460" s="14" t="str">
        <f t="shared" si="14"/>
        <v>459,0,0,0,0,0,0,0,0,0</v>
      </c>
      <c r="AI460" s="13" t="s">
        <v>7218</v>
      </c>
      <c r="AJ460" s="13" t="s">
        <v>8241</v>
      </c>
      <c r="AM460" s="13" t="s">
        <v>8242</v>
      </c>
      <c r="AO460" s="13">
        <v>0</v>
      </c>
      <c r="AP460" s="13">
        <v>25</v>
      </c>
      <c r="AQ460" s="13">
        <v>0</v>
      </c>
      <c r="AR460" s="14" t="s">
        <v>8591</v>
      </c>
      <c r="AU460" s="14"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
      <c r="A461" s="13">
        <v>460</v>
      </c>
      <c r="C461" s="13" t="s">
        <v>815</v>
      </c>
      <c r="D461" s="13" t="s">
        <v>4267</v>
      </c>
      <c r="E461" s="13" t="s">
        <v>180</v>
      </c>
      <c r="F461" s="13" t="s">
        <v>163</v>
      </c>
      <c r="G461" s="13" t="s">
        <v>4848</v>
      </c>
      <c r="H461" s="13" t="s">
        <v>5413</v>
      </c>
      <c r="I461" s="13" t="s">
        <v>5424</v>
      </c>
      <c r="J461" s="13">
        <v>173</v>
      </c>
      <c r="K461" s="13" t="s">
        <v>5431</v>
      </c>
      <c r="L461" s="13">
        <v>60</v>
      </c>
      <c r="M461" s="13">
        <v>70</v>
      </c>
      <c r="N461" s="13" t="s">
        <v>3808</v>
      </c>
      <c r="O461" s="13" t="s">
        <v>3814</v>
      </c>
      <c r="P461" s="13" t="s">
        <v>6031</v>
      </c>
      <c r="R461" s="13" t="s">
        <v>6890</v>
      </c>
      <c r="S461" s="13">
        <v>5355</v>
      </c>
      <c r="T461" s="13">
        <v>2.2000000000000002</v>
      </c>
      <c r="U461" s="13">
        <v>135.5</v>
      </c>
      <c r="V461" s="13" t="s">
        <v>8724</v>
      </c>
      <c r="X461" s="13" t="s">
        <v>9221</v>
      </c>
      <c r="Y461" s="13" t="s">
        <v>9577</v>
      </c>
      <c r="Z461" s="13" t="s">
        <v>9577</v>
      </c>
      <c r="AA461" s="13" t="s">
        <v>9577</v>
      </c>
      <c r="AB461" s="13" t="s">
        <v>9577</v>
      </c>
      <c r="AC461" s="13" t="s">
        <v>9577</v>
      </c>
      <c r="AD461" s="13" t="s">
        <v>9577</v>
      </c>
      <c r="AE461" s="13" t="s">
        <v>9577</v>
      </c>
      <c r="AF461" s="13" t="s">
        <v>9577</v>
      </c>
      <c r="AG461" s="13" t="s">
        <v>9577</v>
      </c>
      <c r="AH461" s="14" t="str">
        <f t="shared" si="14"/>
        <v>460,0,0,0,0,0,0,0,0,0</v>
      </c>
      <c r="AI461" s="13" t="s">
        <v>7218</v>
      </c>
      <c r="AJ461" s="13" t="s">
        <v>8243</v>
      </c>
      <c r="AM461" s="13" t="s">
        <v>8242</v>
      </c>
      <c r="AO461" s="13">
        <v>0</v>
      </c>
      <c r="AP461" s="13">
        <v>25</v>
      </c>
      <c r="AQ461" s="13">
        <v>0</v>
      </c>
      <c r="AU461" s="14"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
      <c r="A462" s="13">
        <v>461</v>
      </c>
      <c r="C462" s="13" t="s">
        <v>817</v>
      </c>
      <c r="D462" s="13" t="s">
        <v>4268</v>
      </c>
      <c r="E462" s="13" t="s">
        <v>189</v>
      </c>
      <c r="F462" s="13" t="s">
        <v>163</v>
      </c>
      <c r="G462" s="13" t="s">
        <v>4849</v>
      </c>
      <c r="H462" s="13" t="s">
        <v>5413</v>
      </c>
      <c r="I462" s="13" t="s">
        <v>1311</v>
      </c>
      <c r="J462" s="13">
        <v>179</v>
      </c>
      <c r="K462" s="13" t="s">
        <v>5428</v>
      </c>
      <c r="L462" s="13">
        <v>45</v>
      </c>
      <c r="M462" s="13">
        <v>35</v>
      </c>
      <c r="N462" s="13" t="s">
        <v>3735</v>
      </c>
      <c r="O462" s="13" t="s">
        <v>5598</v>
      </c>
      <c r="P462" s="13" t="s">
        <v>6032</v>
      </c>
      <c r="R462" s="13" t="s">
        <v>2023</v>
      </c>
      <c r="S462" s="13">
        <v>5355</v>
      </c>
      <c r="T462" s="13">
        <v>1.1000000000000001</v>
      </c>
      <c r="U462" s="13">
        <v>34</v>
      </c>
      <c r="V462" s="13" t="s">
        <v>8727</v>
      </c>
      <c r="X462" s="13" t="s">
        <v>9222</v>
      </c>
      <c r="Y462" s="13" t="s">
        <v>9577</v>
      </c>
      <c r="Z462" s="13" t="s">
        <v>9577</v>
      </c>
      <c r="AA462" s="13" t="s">
        <v>9577</v>
      </c>
      <c r="AB462" s="13" t="s">
        <v>9577</v>
      </c>
      <c r="AC462" s="13" t="s">
        <v>9577</v>
      </c>
      <c r="AD462" s="13" t="s">
        <v>9577</v>
      </c>
      <c r="AE462" s="13" t="s">
        <v>9577</v>
      </c>
      <c r="AF462" s="13" t="s">
        <v>9577</v>
      </c>
      <c r="AG462" s="13" t="s">
        <v>9577</v>
      </c>
      <c r="AH462" s="14" t="str">
        <f t="shared" si="14"/>
        <v>461,0,0,0,0,0,0,0,0,0</v>
      </c>
      <c r="AI462" s="13" t="s">
        <v>7027</v>
      </c>
      <c r="AJ462" s="13" t="s">
        <v>8351</v>
      </c>
      <c r="AL462" s="13" t="s">
        <v>8335</v>
      </c>
      <c r="AM462" s="13" t="s">
        <v>8053</v>
      </c>
      <c r="AO462" s="13">
        <v>0</v>
      </c>
      <c r="AP462" s="13">
        <v>25</v>
      </c>
      <c r="AQ462" s="13">
        <v>0</v>
      </c>
      <c r="AU462" s="14"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
      <c r="A463" s="13">
        <v>462</v>
      </c>
      <c r="C463" s="13" t="s">
        <v>818</v>
      </c>
      <c r="D463" s="13" t="s">
        <v>3702</v>
      </c>
      <c r="E463" s="13" t="s">
        <v>179</v>
      </c>
      <c r="F463" s="13" t="s">
        <v>190</v>
      </c>
      <c r="G463" s="13" t="s">
        <v>4850</v>
      </c>
      <c r="H463" s="13" t="s">
        <v>5425</v>
      </c>
      <c r="I463" s="13" t="s">
        <v>5414</v>
      </c>
      <c r="J463" s="13">
        <v>241</v>
      </c>
      <c r="K463" s="13" t="s">
        <v>5411</v>
      </c>
      <c r="L463" s="13">
        <v>30</v>
      </c>
      <c r="M463" s="13">
        <v>70</v>
      </c>
      <c r="N463" s="13" t="s">
        <v>5531</v>
      </c>
      <c r="O463" s="13" t="s">
        <v>5532</v>
      </c>
      <c r="P463" s="13" t="s">
        <v>6033</v>
      </c>
      <c r="R463" s="13" t="s">
        <v>2021</v>
      </c>
      <c r="S463" s="13">
        <v>5355</v>
      </c>
      <c r="T463" s="13">
        <v>1.2</v>
      </c>
      <c r="U463" s="13">
        <v>180</v>
      </c>
      <c r="V463" s="13" t="s">
        <v>8722</v>
      </c>
      <c r="X463" s="13" t="s">
        <v>9223</v>
      </c>
      <c r="Y463" s="13" t="s">
        <v>9577</v>
      </c>
      <c r="Z463" s="13" t="s">
        <v>9577</v>
      </c>
      <c r="AA463" s="13" t="s">
        <v>9577</v>
      </c>
      <c r="AB463" s="13" t="s">
        <v>9577</v>
      </c>
      <c r="AC463" s="13" t="s">
        <v>9577</v>
      </c>
      <c r="AD463" s="13" t="s">
        <v>9577</v>
      </c>
      <c r="AE463" s="13" t="s">
        <v>9577</v>
      </c>
      <c r="AF463" s="13" t="s">
        <v>9577</v>
      </c>
      <c r="AG463" s="13" t="s">
        <v>9577</v>
      </c>
      <c r="AH463" s="14" t="str">
        <f t="shared" si="14"/>
        <v>462,0,0,0,0,0,0,0,0,0</v>
      </c>
      <c r="AI463" s="13" t="s">
        <v>7219</v>
      </c>
      <c r="AJ463" s="13" t="s">
        <v>8244</v>
      </c>
      <c r="AM463" s="13" t="s">
        <v>3706</v>
      </c>
      <c r="AO463" s="13">
        <v>0</v>
      </c>
      <c r="AP463" s="13">
        <v>25</v>
      </c>
      <c r="AQ463" s="13">
        <v>11</v>
      </c>
      <c r="AU463" s="14"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
      <c r="A464" s="13">
        <v>463</v>
      </c>
      <c r="C464" s="13" t="s">
        <v>819</v>
      </c>
      <c r="D464" s="13" t="s">
        <v>4269</v>
      </c>
      <c r="E464" s="13" t="s">
        <v>176</v>
      </c>
      <c r="G464" s="13" t="s">
        <v>4851</v>
      </c>
      <c r="H464" s="13" t="s">
        <v>5413</v>
      </c>
      <c r="I464" s="13" t="s">
        <v>5414</v>
      </c>
      <c r="J464" s="13">
        <v>180</v>
      </c>
      <c r="K464" s="13" t="s">
        <v>2032</v>
      </c>
      <c r="L464" s="13">
        <v>30</v>
      </c>
      <c r="M464" s="13">
        <v>70</v>
      </c>
      <c r="N464" s="13" t="s">
        <v>5545</v>
      </c>
      <c r="O464" s="13" t="s">
        <v>3691</v>
      </c>
      <c r="P464" s="13" t="s">
        <v>6034</v>
      </c>
      <c r="R464" s="13" t="s">
        <v>2017</v>
      </c>
      <c r="S464" s="13">
        <v>5355</v>
      </c>
      <c r="T464" s="13">
        <v>1.7</v>
      </c>
      <c r="U464" s="13">
        <v>140</v>
      </c>
      <c r="V464" s="13" t="s">
        <v>8725</v>
      </c>
      <c r="X464" s="13" t="s">
        <v>9224</v>
      </c>
      <c r="Y464" s="13" t="s">
        <v>9577</v>
      </c>
      <c r="Z464" s="13" t="s">
        <v>9577</v>
      </c>
      <c r="AA464" s="13" t="s">
        <v>9577</v>
      </c>
      <c r="AB464" s="13" t="s">
        <v>9577</v>
      </c>
      <c r="AC464" s="13" t="s">
        <v>9577</v>
      </c>
      <c r="AD464" s="13" t="s">
        <v>9577</v>
      </c>
      <c r="AE464" s="13" t="s">
        <v>9577</v>
      </c>
      <c r="AF464" s="13" t="s">
        <v>9577</v>
      </c>
      <c r="AG464" s="13" t="s">
        <v>9577</v>
      </c>
      <c r="AH464" s="14" t="str">
        <f t="shared" si="14"/>
        <v>463,0,0,0,0,0,0,0,0,0</v>
      </c>
      <c r="AI464" s="13" t="s">
        <v>6959</v>
      </c>
      <c r="AJ464" s="13" t="s">
        <v>8245</v>
      </c>
      <c r="AM464" s="13" t="s">
        <v>8082</v>
      </c>
      <c r="AO464" s="13">
        <v>0</v>
      </c>
      <c r="AP464" s="13">
        <v>25</v>
      </c>
      <c r="AQ464" s="13">
        <v>0</v>
      </c>
      <c r="AU464" s="14"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
      <c r="A465" s="13">
        <v>464</v>
      </c>
      <c r="C465" s="13" t="s">
        <v>820</v>
      </c>
      <c r="D465" s="13" t="s">
        <v>4270</v>
      </c>
      <c r="E465" s="13" t="s">
        <v>183</v>
      </c>
      <c r="F465" s="13" t="s">
        <v>186</v>
      </c>
      <c r="G465" s="13" t="s">
        <v>4852</v>
      </c>
      <c r="H465" s="13" t="s">
        <v>5413</v>
      </c>
      <c r="I465" s="13" t="s">
        <v>5424</v>
      </c>
      <c r="J465" s="13">
        <v>241</v>
      </c>
      <c r="K465" s="13" t="s">
        <v>2029</v>
      </c>
      <c r="L465" s="13">
        <v>30</v>
      </c>
      <c r="M465" s="13">
        <v>70</v>
      </c>
      <c r="N465" s="13" t="s">
        <v>5667</v>
      </c>
      <c r="O465" s="13" t="s">
        <v>3710</v>
      </c>
      <c r="P465" s="13" t="s">
        <v>6035</v>
      </c>
      <c r="R465" s="13" t="s">
        <v>6912</v>
      </c>
      <c r="S465" s="13">
        <v>5355</v>
      </c>
      <c r="T465" s="13">
        <v>2.4</v>
      </c>
      <c r="U465" s="13">
        <v>282.8</v>
      </c>
      <c r="V465" s="13" t="s">
        <v>8722</v>
      </c>
      <c r="X465" s="13" t="s">
        <v>9225</v>
      </c>
      <c r="Y465" s="13" t="s">
        <v>9577</v>
      </c>
      <c r="Z465" s="13" t="s">
        <v>9577</v>
      </c>
      <c r="AA465" s="13" t="s">
        <v>9577</v>
      </c>
      <c r="AB465" s="13" t="s">
        <v>9577</v>
      </c>
      <c r="AC465" s="13" t="s">
        <v>9577</v>
      </c>
      <c r="AD465" s="13" t="s">
        <v>9577</v>
      </c>
      <c r="AE465" s="13" t="s">
        <v>9577</v>
      </c>
      <c r="AF465" s="13" t="s">
        <v>9577</v>
      </c>
      <c r="AG465" s="13" t="s">
        <v>9577</v>
      </c>
      <c r="AH465" s="14" t="str">
        <f t="shared" si="14"/>
        <v>464,0,0,0,0,0,0,0,0,0</v>
      </c>
      <c r="AI465" s="13" t="s">
        <v>6914</v>
      </c>
      <c r="AJ465" s="13" t="s">
        <v>7743</v>
      </c>
      <c r="AO465" s="13">
        <v>0</v>
      </c>
      <c r="AP465" s="13">
        <v>25</v>
      </c>
      <c r="AQ465" s="13">
        <v>0</v>
      </c>
      <c r="AU465" s="14"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
      <c r="A466" s="13">
        <v>465</v>
      </c>
      <c r="C466" s="13" t="s">
        <v>821</v>
      </c>
      <c r="D466" s="13" t="s">
        <v>4271</v>
      </c>
      <c r="E466" s="13" t="s">
        <v>180</v>
      </c>
      <c r="G466" s="13" t="s">
        <v>4853</v>
      </c>
      <c r="H466" s="13" t="s">
        <v>5413</v>
      </c>
      <c r="I466" s="13" t="s">
        <v>5414</v>
      </c>
      <c r="J466" s="13">
        <v>187</v>
      </c>
      <c r="K466" s="13" t="s">
        <v>2043</v>
      </c>
      <c r="L466" s="13">
        <v>30</v>
      </c>
      <c r="M466" s="13">
        <v>70</v>
      </c>
      <c r="N466" s="13" t="s">
        <v>5548</v>
      </c>
      <c r="O466" s="13" t="s">
        <v>3787</v>
      </c>
      <c r="P466" s="13" t="s">
        <v>6036</v>
      </c>
      <c r="R466" s="13" t="s">
        <v>240</v>
      </c>
      <c r="S466" s="13">
        <v>5355</v>
      </c>
      <c r="T466" s="13">
        <v>2</v>
      </c>
      <c r="U466" s="13">
        <v>128.6</v>
      </c>
      <c r="V466" s="13" t="s">
        <v>2056</v>
      </c>
      <c r="X466" s="13" t="s">
        <v>9226</v>
      </c>
      <c r="Y466" s="13" t="s">
        <v>9577</v>
      </c>
      <c r="Z466" s="13" t="s">
        <v>9577</v>
      </c>
      <c r="AA466" s="13" t="s">
        <v>9577</v>
      </c>
      <c r="AB466" s="13" t="s">
        <v>9577</v>
      </c>
      <c r="AC466" s="13" t="s">
        <v>9577</v>
      </c>
      <c r="AD466" s="13" t="s">
        <v>9577</v>
      </c>
      <c r="AE466" s="13" t="s">
        <v>9577</v>
      </c>
      <c r="AF466" s="13" t="s">
        <v>9577</v>
      </c>
      <c r="AG466" s="13" t="s">
        <v>9577</v>
      </c>
      <c r="AH466" s="14" t="str">
        <f t="shared" si="14"/>
        <v>465,0,0,0,0,0,0,0,0,0</v>
      </c>
      <c r="AI466" s="13" t="s">
        <v>6960</v>
      </c>
      <c r="AJ466" s="13" t="s">
        <v>7744</v>
      </c>
      <c r="AO466" s="13">
        <v>0</v>
      </c>
      <c r="AP466" s="13">
        <v>25</v>
      </c>
      <c r="AQ466" s="13">
        <v>0</v>
      </c>
      <c r="AU466" s="14"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
      <c r="A467" s="13">
        <v>466</v>
      </c>
      <c r="C467" s="13" t="s">
        <v>822</v>
      </c>
      <c r="D467" s="13" t="s">
        <v>4272</v>
      </c>
      <c r="E467" s="13" t="s">
        <v>179</v>
      </c>
      <c r="G467" s="13" t="s">
        <v>4854</v>
      </c>
      <c r="H467" s="13" t="s">
        <v>5423</v>
      </c>
      <c r="I467" s="13" t="s">
        <v>5414</v>
      </c>
      <c r="J467" s="13">
        <v>243</v>
      </c>
      <c r="K467" s="13" t="s">
        <v>2029</v>
      </c>
      <c r="L467" s="13">
        <v>30</v>
      </c>
      <c r="M467" s="13">
        <v>70</v>
      </c>
      <c r="N467" s="13" t="s">
        <v>3785</v>
      </c>
      <c r="O467" s="13" t="s">
        <v>3811</v>
      </c>
      <c r="P467" s="13" t="s">
        <v>6037</v>
      </c>
      <c r="R467" s="13" t="s">
        <v>3766</v>
      </c>
      <c r="S467" s="13">
        <v>6630</v>
      </c>
      <c r="T467" s="13">
        <v>1.8</v>
      </c>
      <c r="U467" s="13">
        <v>138.6</v>
      </c>
      <c r="V467" s="13" t="s">
        <v>8723</v>
      </c>
      <c r="X467" s="13" t="s">
        <v>9227</v>
      </c>
      <c r="Y467" s="13" t="s">
        <v>9577</v>
      </c>
      <c r="Z467" s="13" t="s">
        <v>9577</v>
      </c>
      <c r="AA467" s="13" t="s">
        <v>9577</v>
      </c>
      <c r="AB467" s="13" t="s">
        <v>9577</v>
      </c>
      <c r="AC467" s="13" t="s">
        <v>9577</v>
      </c>
      <c r="AD467" s="13" t="s">
        <v>9577</v>
      </c>
      <c r="AE467" s="13" t="s">
        <v>9577</v>
      </c>
      <c r="AF467" s="13" t="s">
        <v>9577</v>
      </c>
      <c r="AG467" s="13" t="s">
        <v>9577</v>
      </c>
      <c r="AH467" s="14" t="str">
        <f t="shared" si="14"/>
        <v>466,0,0,0,0,0,0,0,0,0</v>
      </c>
      <c r="AI467" s="13" t="s">
        <v>1417</v>
      </c>
      <c r="AJ467" s="13" t="s">
        <v>8246</v>
      </c>
      <c r="AM467" s="13" t="s">
        <v>3721</v>
      </c>
      <c r="AO467" s="13">
        <v>0</v>
      </c>
      <c r="AP467" s="13">
        <v>25</v>
      </c>
      <c r="AQ467" s="13">
        <v>0</v>
      </c>
      <c r="AU467" s="14"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
      <c r="A468" s="13">
        <v>467</v>
      </c>
      <c r="C468" s="13" t="s">
        <v>823</v>
      </c>
      <c r="D468" s="13" t="s">
        <v>4273</v>
      </c>
      <c r="E468" s="13" t="s">
        <v>177</v>
      </c>
      <c r="G468" s="13" t="s">
        <v>4855</v>
      </c>
      <c r="H468" s="13" t="s">
        <v>5423</v>
      </c>
      <c r="I468" s="13" t="s">
        <v>5414</v>
      </c>
      <c r="J468" s="13">
        <v>243</v>
      </c>
      <c r="K468" s="13" t="s">
        <v>5411</v>
      </c>
      <c r="L468" s="13">
        <v>30</v>
      </c>
      <c r="M468" s="13">
        <v>70</v>
      </c>
      <c r="N468" s="13" t="s">
        <v>3751</v>
      </c>
      <c r="O468" s="13" t="s">
        <v>3811</v>
      </c>
      <c r="P468" s="13" t="s">
        <v>6038</v>
      </c>
      <c r="R468" s="13" t="s">
        <v>3766</v>
      </c>
      <c r="S468" s="13">
        <v>6630</v>
      </c>
      <c r="T468" s="13">
        <v>1.6</v>
      </c>
      <c r="U468" s="13">
        <v>68</v>
      </c>
      <c r="V468" s="13" t="s">
        <v>2055</v>
      </c>
      <c r="X468" s="13" t="s">
        <v>9228</v>
      </c>
      <c r="Y468" s="13" t="s">
        <v>9577</v>
      </c>
      <c r="Z468" s="13" t="s">
        <v>9577</v>
      </c>
      <c r="AA468" s="13" t="s">
        <v>9577</v>
      </c>
      <c r="AB468" s="13" t="s">
        <v>9577</v>
      </c>
      <c r="AC468" s="13" t="s">
        <v>9577</v>
      </c>
      <c r="AD468" s="13" t="s">
        <v>9577</v>
      </c>
      <c r="AE468" s="13" t="s">
        <v>9577</v>
      </c>
      <c r="AF468" s="13" t="s">
        <v>9577</v>
      </c>
      <c r="AG468" s="13" t="s">
        <v>9577</v>
      </c>
      <c r="AH468" s="14" t="str">
        <f t="shared" si="14"/>
        <v>467,0,0,0,0,0,0,0,0,0</v>
      </c>
      <c r="AI468" s="13" t="s">
        <v>7220</v>
      </c>
      <c r="AJ468" s="13" t="s">
        <v>8247</v>
      </c>
      <c r="AM468" s="13" t="s">
        <v>3722</v>
      </c>
      <c r="AO468" s="13">
        <v>0</v>
      </c>
      <c r="AP468" s="13">
        <v>25</v>
      </c>
      <c r="AQ468" s="13">
        <v>0</v>
      </c>
      <c r="AU468" s="14"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
      <c r="A469" s="13">
        <v>468</v>
      </c>
      <c r="C469" s="13" t="s">
        <v>824</v>
      </c>
      <c r="D469" s="13" t="s">
        <v>4274</v>
      </c>
      <c r="E469" s="13" t="s">
        <v>191</v>
      </c>
      <c r="F469" s="13" t="s">
        <v>184</v>
      </c>
      <c r="G469" s="13" t="s">
        <v>4856</v>
      </c>
      <c r="H469" s="13" t="s">
        <v>1310</v>
      </c>
      <c r="I469" s="13" t="s">
        <v>5419</v>
      </c>
      <c r="J469" s="13">
        <v>245</v>
      </c>
      <c r="K469" s="13" t="s">
        <v>5409</v>
      </c>
      <c r="L469" s="13">
        <v>30</v>
      </c>
      <c r="M469" s="13">
        <v>70</v>
      </c>
      <c r="N469" s="13" t="s">
        <v>5575</v>
      </c>
      <c r="O469" s="13" t="s">
        <v>3743</v>
      </c>
      <c r="P469" s="13" t="s">
        <v>6039</v>
      </c>
      <c r="R469" s="13" t="s">
        <v>7002</v>
      </c>
      <c r="S469" s="13">
        <v>2805</v>
      </c>
      <c r="T469" s="13">
        <v>1.5</v>
      </c>
      <c r="U469" s="13">
        <v>38</v>
      </c>
      <c r="V469" s="13" t="s">
        <v>8724</v>
      </c>
      <c r="X469" s="13" t="s">
        <v>9229</v>
      </c>
      <c r="Y469" s="13" t="s">
        <v>9577</v>
      </c>
      <c r="Z469" s="13" t="s">
        <v>9577</v>
      </c>
      <c r="AA469" s="13" t="s">
        <v>9577</v>
      </c>
      <c r="AB469" s="13" t="s">
        <v>9577</v>
      </c>
      <c r="AC469" s="13" t="s">
        <v>9577</v>
      </c>
      <c r="AD469" s="13" t="s">
        <v>9577</v>
      </c>
      <c r="AE469" s="13" t="s">
        <v>9577</v>
      </c>
      <c r="AF469" s="13" t="s">
        <v>9577</v>
      </c>
      <c r="AG469" s="13" t="s">
        <v>9577</v>
      </c>
      <c r="AH469" s="14" t="str">
        <f t="shared" si="14"/>
        <v>468,0,0,0,0,0,0,0,0,0</v>
      </c>
      <c r="AI469" s="13" t="s">
        <v>7221</v>
      </c>
      <c r="AJ469" s="13" t="s">
        <v>7745</v>
      </c>
      <c r="AO469" s="13">
        <v>0</v>
      </c>
      <c r="AP469" s="13">
        <v>25</v>
      </c>
      <c r="AQ469" s="13">
        <v>24</v>
      </c>
      <c r="AU469" s="14"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
      <c r="A470" s="13">
        <v>469</v>
      </c>
      <c r="C470" s="13" t="s">
        <v>825</v>
      </c>
      <c r="D470" s="13" t="s">
        <v>4275</v>
      </c>
      <c r="E470" s="13" t="s">
        <v>169</v>
      </c>
      <c r="F470" s="13" t="s">
        <v>184</v>
      </c>
      <c r="G470" s="13" t="s">
        <v>4857</v>
      </c>
      <c r="H470" s="13" t="s">
        <v>5413</v>
      </c>
      <c r="I470" s="13" t="s">
        <v>5414</v>
      </c>
      <c r="J470" s="13">
        <v>180</v>
      </c>
      <c r="K470" s="13" t="s">
        <v>2028</v>
      </c>
      <c r="L470" s="13">
        <v>30</v>
      </c>
      <c r="M470" s="13">
        <v>70</v>
      </c>
      <c r="N470" s="13" t="s">
        <v>5668</v>
      </c>
      <c r="O470" s="13" t="s">
        <v>3754</v>
      </c>
      <c r="P470" s="13" t="s">
        <v>6040</v>
      </c>
      <c r="R470" s="13" t="s">
        <v>1371</v>
      </c>
      <c r="S470" s="13">
        <v>5355</v>
      </c>
      <c r="T470" s="13">
        <v>1.9</v>
      </c>
      <c r="U470" s="13">
        <v>51.5</v>
      </c>
      <c r="V470" s="13" t="s">
        <v>2054</v>
      </c>
      <c r="X470" s="13" t="s">
        <v>9230</v>
      </c>
      <c r="Y470" s="13" t="s">
        <v>9577</v>
      </c>
      <c r="Z470" s="13" t="s">
        <v>9577</v>
      </c>
      <c r="AA470" s="13" t="s">
        <v>9577</v>
      </c>
      <c r="AB470" s="13" t="s">
        <v>9577</v>
      </c>
      <c r="AC470" s="13" t="s">
        <v>9577</v>
      </c>
      <c r="AD470" s="13" t="s">
        <v>9577</v>
      </c>
      <c r="AE470" s="13" t="s">
        <v>9577</v>
      </c>
      <c r="AF470" s="13" t="s">
        <v>9577</v>
      </c>
      <c r="AG470" s="13" t="s">
        <v>9577</v>
      </c>
      <c r="AH470" s="14" t="str">
        <f t="shared" si="14"/>
        <v>469,0,0,0,0,0,0,0,0,0</v>
      </c>
      <c r="AI470" s="13" t="s">
        <v>7222</v>
      </c>
      <c r="AJ470" s="13" t="s">
        <v>8248</v>
      </c>
      <c r="AM470" s="13" t="s">
        <v>8120</v>
      </c>
      <c r="AO470" s="13">
        <v>0</v>
      </c>
      <c r="AP470" s="13">
        <v>25</v>
      </c>
      <c r="AQ470" s="13">
        <v>11</v>
      </c>
      <c r="AU470" s="14"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
      <c r="A471" s="13">
        <v>470</v>
      </c>
      <c r="C471" s="13" t="s">
        <v>826</v>
      </c>
      <c r="D471" s="13" t="s">
        <v>3727</v>
      </c>
      <c r="E471" s="13" t="s">
        <v>180</v>
      </c>
      <c r="G471" s="13" t="s">
        <v>4858</v>
      </c>
      <c r="H471" s="13" t="s">
        <v>1310</v>
      </c>
      <c r="I471" s="13" t="s">
        <v>5414</v>
      </c>
      <c r="J471" s="13">
        <v>184</v>
      </c>
      <c r="K471" s="13" t="s">
        <v>2043</v>
      </c>
      <c r="L471" s="13">
        <v>45</v>
      </c>
      <c r="M471" s="13">
        <v>35</v>
      </c>
      <c r="N471" s="13" t="s">
        <v>3715</v>
      </c>
      <c r="O471" s="13" t="s">
        <v>3790</v>
      </c>
      <c r="P471" s="13" t="s">
        <v>6041</v>
      </c>
      <c r="R471" s="13" t="s">
        <v>2023</v>
      </c>
      <c r="S471" s="13">
        <v>9180</v>
      </c>
      <c r="T471" s="13">
        <v>1</v>
      </c>
      <c r="U471" s="13">
        <v>25.5</v>
      </c>
      <c r="V471" s="13" t="s">
        <v>2054</v>
      </c>
      <c r="X471" s="13" t="s">
        <v>9231</v>
      </c>
      <c r="Y471" s="13" t="s">
        <v>9577</v>
      </c>
      <c r="Z471" s="13" t="s">
        <v>9577</v>
      </c>
      <c r="AA471" s="13" t="s">
        <v>9577</v>
      </c>
      <c r="AB471" s="13" t="s">
        <v>9577</v>
      </c>
      <c r="AC471" s="13" t="s">
        <v>9577</v>
      </c>
      <c r="AD471" s="13" t="s">
        <v>9577</v>
      </c>
      <c r="AE471" s="13" t="s">
        <v>9577</v>
      </c>
      <c r="AF471" s="13" t="s">
        <v>9577</v>
      </c>
      <c r="AG471" s="13" t="s">
        <v>9577</v>
      </c>
      <c r="AH471" s="14" t="str">
        <f t="shared" si="14"/>
        <v>470,0,0,0,0,0,0,0,0,0</v>
      </c>
      <c r="AI471" s="13" t="s">
        <v>7223</v>
      </c>
      <c r="AJ471" s="13" t="s">
        <v>7746</v>
      </c>
      <c r="AO471" s="13">
        <v>0</v>
      </c>
      <c r="AP471" s="13">
        <v>25</v>
      </c>
      <c r="AQ471" s="13">
        <v>0</v>
      </c>
      <c r="AU471" s="14"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
      <c r="A472" s="13">
        <v>471</v>
      </c>
      <c r="C472" s="13" t="s">
        <v>827</v>
      </c>
      <c r="D472" s="13" t="s">
        <v>3728</v>
      </c>
      <c r="E472" s="13" t="s">
        <v>163</v>
      </c>
      <c r="G472" s="13" t="s">
        <v>4859</v>
      </c>
      <c r="H472" s="13" t="s">
        <v>1310</v>
      </c>
      <c r="I472" s="13" t="s">
        <v>5414</v>
      </c>
      <c r="J472" s="13">
        <v>184</v>
      </c>
      <c r="K472" s="13" t="s">
        <v>5421</v>
      </c>
      <c r="L472" s="13">
        <v>45</v>
      </c>
      <c r="M472" s="13">
        <v>35</v>
      </c>
      <c r="N472" s="13" t="s">
        <v>3752</v>
      </c>
      <c r="O472" s="13" t="s">
        <v>3770</v>
      </c>
      <c r="P472" s="13" t="s">
        <v>6042</v>
      </c>
      <c r="R472" s="13" t="s">
        <v>2023</v>
      </c>
      <c r="S472" s="13">
        <v>9180</v>
      </c>
      <c r="T472" s="13">
        <v>0.8</v>
      </c>
      <c r="U472" s="13">
        <v>25.9</v>
      </c>
      <c r="V472" s="13" t="s">
        <v>2056</v>
      </c>
      <c r="X472" s="13" t="s">
        <v>9232</v>
      </c>
      <c r="Y472" s="13" t="s">
        <v>9577</v>
      </c>
      <c r="Z472" s="13" t="s">
        <v>9577</v>
      </c>
      <c r="AA472" s="13" t="s">
        <v>9577</v>
      </c>
      <c r="AB472" s="13" t="s">
        <v>9577</v>
      </c>
      <c r="AC472" s="13" t="s">
        <v>9577</v>
      </c>
      <c r="AD472" s="13" t="s">
        <v>9577</v>
      </c>
      <c r="AE472" s="13" t="s">
        <v>9577</v>
      </c>
      <c r="AF472" s="13" t="s">
        <v>9577</v>
      </c>
      <c r="AG472" s="13" t="s">
        <v>9577</v>
      </c>
      <c r="AH472" s="14" t="str">
        <f t="shared" si="14"/>
        <v>471,0,0,0,0,0,0,0,0,0</v>
      </c>
      <c r="AI472" s="13" t="s">
        <v>7224</v>
      </c>
      <c r="AJ472" s="13" t="s">
        <v>7747</v>
      </c>
      <c r="AO472" s="13">
        <v>0</v>
      </c>
      <c r="AP472" s="13">
        <v>25</v>
      </c>
      <c r="AQ472" s="13">
        <v>0</v>
      </c>
      <c r="AU472" s="14"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
      <c r="A473" s="13">
        <v>472</v>
      </c>
      <c r="C473" s="13" t="s">
        <v>828</v>
      </c>
      <c r="D473" s="13" t="s">
        <v>4276</v>
      </c>
      <c r="E473" s="13" t="s">
        <v>183</v>
      </c>
      <c r="F473" s="13" t="s">
        <v>184</v>
      </c>
      <c r="G473" s="13" t="s">
        <v>4860</v>
      </c>
      <c r="H473" s="13" t="s">
        <v>5413</v>
      </c>
      <c r="I473" s="13" t="s">
        <v>1311</v>
      </c>
      <c r="J473" s="13">
        <v>179</v>
      </c>
      <c r="K473" s="13" t="s">
        <v>2043</v>
      </c>
      <c r="L473" s="13">
        <v>30</v>
      </c>
      <c r="M473" s="13">
        <v>70</v>
      </c>
      <c r="N473" s="13" t="s">
        <v>5588</v>
      </c>
      <c r="O473" s="13" t="s">
        <v>3761</v>
      </c>
      <c r="P473" s="13" t="s">
        <v>6043</v>
      </c>
      <c r="R473" s="13" t="s">
        <v>1371</v>
      </c>
      <c r="S473" s="13">
        <v>5355</v>
      </c>
      <c r="T473" s="13">
        <v>2</v>
      </c>
      <c r="U473" s="13">
        <v>42.5</v>
      </c>
      <c r="V473" s="13" t="s">
        <v>8726</v>
      </c>
      <c r="X473" s="13" t="s">
        <v>9233</v>
      </c>
      <c r="Y473" s="13" t="s">
        <v>9577</v>
      </c>
      <c r="Z473" s="13" t="s">
        <v>9577</v>
      </c>
      <c r="AA473" s="13" t="s">
        <v>9577</v>
      </c>
      <c r="AB473" s="13" t="s">
        <v>9577</v>
      </c>
      <c r="AC473" s="13" t="s">
        <v>9577</v>
      </c>
      <c r="AD473" s="13" t="s">
        <v>9577</v>
      </c>
      <c r="AE473" s="13" t="s">
        <v>9577</v>
      </c>
      <c r="AF473" s="13" t="s">
        <v>9577</v>
      </c>
      <c r="AG473" s="13" t="s">
        <v>9577</v>
      </c>
      <c r="AH473" s="14" t="str">
        <f t="shared" si="14"/>
        <v>472,0,0,0,0,0,0,0,0,0</v>
      </c>
      <c r="AI473" s="13" t="s">
        <v>7225</v>
      </c>
      <c r="AJ473" s="13" t="s">
        <v>7748</v>
      </c>
      <c r="AO473" s="13">
        <v>0</v>
      </c>
      <c r="AP473" s="13">
        <v>25</v>
      </c>
      <c r="AQ473" s="13">
        <v>10</v>
      </c>
      <c r="AU473" s="14"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
      <c r="A474" s="13">
        <v>473</v>
      </c>
      <c r="C474" s="13" t="s">
        <v>829</v>
      </c>
      <c r="D474" s="13" t="s">
        <v>4277</v>
      </c>
      <c r="E474" s="13" t="s">
        <v>163</v>
      </c>
      <c r="F474" s="13" t="s">
        <v>183</v>
      </c>
      <c r="G474" s="13" t="s">
        <v>4861</v>
      </c>
      <c r="H474" s="13" t="s">
        <v>5413</v>
      </c>
      <c r="I474" s="13" t="s">
        <v>5424</v>
      </c>
      <c r="J474" s="13">
        <v>239</v>
      </c>
      <c r="K474" s="13" t="s">
        <v>2029</v>
      </c>
      <c r="L474" s="13">
        <v>50</v>
      </c>
      <c r="M474" s="13">
        <v>70</v>
      </c>
      <c r="N474" s="13" t="s">
        <v>5603</v>
      </c>
      <c r="O474" s="13" t="s">
        <v>3736</v>
      </c>
      <c r="P474" s="13" t="s">
        <v>6044</v>
      </c>
      <c r="R474" s="13" t="s">
        <v>2023</v>
      </c>
      <c r="S474" s="13">
        <v>5355</v>
      </c>
      <c r="T474" s="13">
        <v>2.5</v>
      </c>
      <c r="U474" s="13">
        <v>291</v>
      </c>
      <c r="V474" s="13" t="s">
        <v>2057</v>
      </c>
      <c r="X474" s="13" t="s">
        <v>9234</v>
      </c>
      <c r="Y474" s="13" t="s">
        <v>9577</v>
      </c>
      <c r="Z474" s="13" t="s">
        <v>9577</v>
      </c>
      <c r="AA474" s="13" t="s">
        <v>9577</v>
      </c>
      <c r="AB474" s="13" t="s">
        <v>9577</v>
      </c>
      <c r="AC474" s="13" t="s">
        <v>9577</v>
      </c>
      <c r="AD474" s="13" t="s">
        <v>9577</v>
      </c>
      <c r="AE474" s="13" t="s">
        <v>9577</v>
      </c>
      <c r="AF474" s="13" t="s">
        <v>9577</v>
      </c>
      <c r="AG474" s="13" t="s">
        <v>9577</v>
      </c>
      <c r="AH474" s="14" t="str">
        <f t="shared" si="14"/>
        <v>473,0,0,0,0,0,0,0,0,0</v>
      </c>
      <c r="AI474" s="13" t="s">
        <v>7226</v>
      </c>
      <c r="AJ474" s="13" t="s">
        <v>7749</v>
      </c>
      <c r="AO474" s="13">
        <v>0</v>
      </c>
      <c r="AP474" s="13">
        <v>25</v>
      </c>
      <c r="AQ474" s="13">
        <v>0</v>
      </c>
      <c r="AU474" s="14"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
      <c r="A475" s="13">
        <v>474</v>
      </c>
      <c r="C475" s="13" t="s">
        <v>830</v>
      </c>
      <c r="D475" s="13" t="s">
        <v>4278</v>
      </c>
      <c r="E475" s="13" t="s">
        <v>176</v>
      </c>
      <c r="G475" s="13" t="s">
        <v>4862</v>
      </c>
      <c r="H475" s="13" t="s">
        <v>5425</v>
      </c>
      <c r="I475" s="13" t="s">
        <v>5414</v>
      </c>
      <c r="J475" s="13">
        <v>241</v>
      </c>
      <c r="K475" s="13" t="s">
        <v>5411</v>
      </c>
      <c r="L475" s="13">
        <v>30</v>
      </c>
      <c r="M475" s="13">
        <v>70</v>
      </c>
      <c r="N475" s="13" t="s">
        <v>5669</v>
      </c>
      <c r="O475" s="13" t="s">
        <v>5532</v>
      </c>
      <c r="P475" s="13" t="s">
        <v>6045</v>
      </c>
      <c r="R475" s="13" t="s">
        <v>2021</v>
      </c>
      <c r="S475" s="13">
        <v>5355</v>
      </c>
      <c r="T475" s="13">
        <v>0.9</v>
      </c>
      <c r="U475" s="13">
        <v>34</v>
      </c>
      <c r="V475" s="13" t="s">
        <v>2055</v>
      </c>
      <c r="X475" s="13" t="s">
        <v>9235</v>
      </c>
      <c r="Y475" s="13" t="s">
        <v>9577</v>
      </c>
      <c r="Z475" s="13" t="s">
        <v>9577</v>
      </c>
      <c r="AA475" s="13" t="s">
        <v>9577</v>
      </c>
      <c r="AB475" s="13" t="s">
        <v>9577</v>
      </c>
      <c r="AC475" s="13" t="s">
        <v>9577</v>
      </c>
      <c r="AD475" s="13" t="s">
        <v>9577</v>
      </c>
      <c r="AE475" s="13" t="s">
        <v>9577</v>
      </c>
      <c r="AF475" s="13" t="s">
        <v>9577</v>
      </c>
      <c r="AG475" s="13" t="s">
        <v>9577</v>
      </c>
      <c r="AH475" s="14" t="str">
        <f t="shared" si="14"/>
        <v>474,0,0,0,0,0,0,0,0,0</v>
      </c>
      <c r="AI475" s="13" t="s">
        <v>6978</v>
      </c>
      <c r="AJ475" s="13" t="s">
        <v>7750</v>
      </c>
      <c r="AO475" s="13">
        <v>0</v>
      </c>
      <c r="AP475" s="13">
        <v>25</v>
      </c>
      <c r="AQ475" s="13">
        <v>8</v>
      </c>
      <c r="AU475" s="14"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
      <c r="A476" s="13">
        <v>475</v>
      </c>
      <c r="C476" s="13" t="s">
        <v>831</v>
      </c>
      <c r="D476" s="13" t="s">
        <v>3760</v>
      </c>
      <c r="E476" s="13" t="s">
        <v>185</v>
      </c>
      <c r="F476" s="13" t="s">
        <v>181</v>
      </c>
      <c r="G476" s="13" t="s">
        <v>4863</v>
      </c>
      <c r="H476" s="13" t="s">
        <v>5417</v>
      </c>
      <c r="I476" s="13" t="s">
        <v>5424</v>
      </c>
      <c r="J476" s="13">
        <v>233</v>
      </c>
      <c r="K476" s="13" t="s">
        <v>2029</v>
      </c>
      <c r="L476" s="13">
        <v>45</v>
      </c>
      <c r="M476" s="13">
        <v>35</v>
      </c>
      <c r="N476" s="13" t="s">
        <v>3755</v>
      </c>
      <c r="O476" s="13" t="s">
        <v>5467</v>
      </c>
      <c r="P476" s="13" t="s">
        <v>6046</v>
      </c>
      <c r="R476" s="13" t="s">
        <v>2022</v>
      </c>
      <c r="S476" s="13">
        <v>5355</v>
      </c>
      <c r="T476" s="13">
        <v>1.6</v>
      </c>
      <c r="U476" s="13">
        <v>52</v>
      </c>
      <c r="V476" s="13" t="s">
        <v>8724</v>
      </c>
      <c r="X476" s="13" t="s">
        <v>9236</v>
      </c>
      <c r="Y476" s="13" t="s">
        <v>9577</v>
      </c>
      <c r="Z476" s="13" t="s">
        <v>9577</v>
      </c>
      <c r="AA476" s="13" t="s">
        <v>9577</v>
      </c>
      <c r="AB476" s="13" t="s">
        <v>9577</v>
      </c>
      <c r="AC476" s="13" t="s">
        <v>9577</v>
      </c>
      <c r="AD476" s="13" t="s">
        <v>9577</v>
      </c>
      <c r="AE476" s="13" t="s">
        <v>9577</v>
      </c>
      <c r="AF476" s="13" t="s">
        <v>9577</v>
      </c>
      <c r="AG476" s="13" t="s">
        <v>9577</v>
      </c>
      <c r="AH476" s="14" t="str">
        <f t="shared" si="14"/>
        <v>475,0,0,0,0,0,0,0,0,0</v>
      </c>
      <c r="AI476" s="13" t="s">
        <v>7227</v>
      </c>
      <c r="AJ476" s="13" t="s">
        <v>7751</v>
      </c>
      <c r="AO476" s="13">
        <v>0</v>
      </c>
      <c r="AP476" s="13">
        <v>25</v>
      </c>
      <c r="AQ476" s="13">
        <v>0</v>
      </c>
      <c r="AU476" s="14"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
      <c r="A477" s="13">
        <v>476</v>
      </c>
      <c r="C477" s="13" t="s">
        <v>833</v>
      </c>
      <c r="D477" s="13" t="s">
        <v>3763</v>
      </c>
      <c r="E477" s="13" t="s">
        <v>186</v>
      </c>
      <c r="F477" s="13" t="s">
        <v>190</v>
      </c>
      <c r="G477" s="13" t="s">
        <v>4864</v>
      </c>
      <c r="H477" s="13" t="s">
        <v>5413</v>
      </c>
      <c r="I477" s="13" t="s">
        <v>5414</v>
      </c>
      <c r="J477" s="13">
        <v>184</v>
      </c>
      <c r="K477" s="13" t="s">
        <v>5429</v>
      </c>
      <c r="L477" s="13">
        <v>60</v>
      </c>
      <c r="M477" s="13">
        <v>70</v>
      </c>
      <c r="N477" s="13" t="s">
        <v>5625</v>
      </c>
      <c r="O477" s="13" t="s">
        <v>3786</v>
      </c>
      <c r="P477" s="13" t="s">
        <v>6047</v>
      </c>
      <c r="R477" s="13" t="s">
        <v>2021</v>
      </c>
      <c r="S477" s="13">
        <v>5355</v>
      </c>
      <c r="T477" s="13">
        <v>1.4</v>
      </c>
      <c r="U477" s="13">
        <v>340</v>
      </c>
      <c r="V477" s="13" t="s">
        <v>8722</v>
      </c>
      <c r="X477" s="13" t="s">
        <v>9237</v>
      </c>
      <c r="Y477" s="13" t="s">
        <v>9577</v>
      </c>
      <c r="Z477" s="13" t="s">
        <v>9577</v>
      </c>
      <c r="AA477" s="13" t="s">
        <v>9577</v>
      </c>
      <c r="AB477" s="13" t="s">
        <v>9577</v>
      </c>
      <c r="AC477" s="13" t="s">
        <v>9577</v>
      </c>
      <c r="AD477" s="13" t="s">
        <v>9577</v>
      </c>
      <c r="AE477" s="13" t="s">
        <v>9577</v>
      </c>
      <c r="AF477" s="13" t="s">
        <v>9577</v>
      </c>
      <c r="AG477" s="13" t="s">
        <v>9577</v>
      </c>
      <c r="AH477" s="14" t="str">
        <f t="shared" si="14"/>
        <v>476,0,0,0,0,0,0,0,0,0</v>
      </c>
      <c r="AI477" s="13" t="s">
        <v>7090</v>
      </c>
      <c r="AJ477" s="13" t="s">
        <v>8249</v>
      </c>
      <c r="AM477" s="13" t="s">
        <v>8127</v>
      </c>
      <c r="AO477" s="13">
        <v>0</v>
      </c>
      <c r="AP477" s="13">
        <v>25</v>
      </c>
      <c r="AQ477" s="13">
        <v>10</v>
      </c>
      <c r="AU477" s="14"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
      <c r="A478" s="13">
        <v>477</v>
      </c>
      <c r="C478" s="13" t="s">
        <v>834</v>
      </c>
      <c r="D478" s="13" t="s">
        <v>4279</v>
      </c>
      <c r="E478" s="13" t="s">
        <v>187</v>
      </c>
      <c r="G478" s="13" t="s">
        <v>4865</v>
      </c>
      <c r="H478" s="13" t="s">
        <v>5413</v>
      </c>
      <c r="I478" s="13" t="s">
        <v>5419</v>
      </c>
      <c r="J478" s="13">
        <v>236</v>
      </c>
      <c r="K478" s="13" t="s">
        <v>5429</v>
      </c>
      <c r="L478" s="13">
        <v>45</v>
      </c>
      <c r="M478" s="13">
        <v>35</v>
      </c>
      <c r="N478" s="13" t="s">
        <v>3735</v>
      </c>
      <c r="P478" s="13" t="s">
        <v>5969</v>
      </c>
      <c r="R478" s="13" t="s">
        <v>2022</v>
      </c>
      <c r="S478" s="13">
        <v>6630</v>
      </c>
      <c r="T478" s="13">
        <v>2.2000000000000002</v>
      </c>
      <c r="U478" s="13">
        <v>106.6</v>
      </c>
      <c r="V478" s="13" t="s">
        <v>8727</v>
      </c>
      <c r="X478" s="13" t="s">
        <v>9238</v>
      </c>
      <c r="Y478" s="13" t="s">
        <v>9577</v>
      </c>
      <c r="Z478" s="13" t="s">
        <v>9577</v>
      </c>
      <c r="AA478" s="13" t="s">
        <v>9577</v>
      </c>
      <c r="AB478" s="13" t="s">
        <v>9577</v>
      </c>
      <c r="AC478" s="13" t="s">
        <v>9577</v>
      </c>
      <c r="AD478" s="13" t="s">
        <v>9577</v>
      </c>
      <c r="AE478" s="13" t="s">
        <v>9577</v>
      </c>
      <c r="AF478" s="13" t="s">
        <v>9577</v>
      </c>
      <c r="AG478" s="13" t="s">
        <v>9577</v>
      </c>
      <c r="AH478" s="14" t="str">
        <f t="shared" si="14"/>
        <v>477,0,0,0,0,0,0,0,0,0</v>
      </c>
      <c r="AI478" s="13" t="s">
        <v>7228</v>
      </c>
      <c r="AJ478" s="13" t="s">
        <v>8250</v>
      </c>
      <c r="AM478" s="13" t="s">
        <v>8184</v>
      </c>
      <c r="AO478" s="13">
        <v>0</v>
      </c>
      <c r="AP478" s="13">
        <v>25</v>
      </c>
      <c r="AQ478" s="13">
        <v>7</v>
      </c>
      <c r="AU478" s="14"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
      <c r="A479" s="13">
        <v>478</v>
      </c>
      <c r="C479" s="13" t="s">
        <v>835</v>
      </c>
      <c r="D479" s="13" t="s">
        <v>3771</v>
      </c>
      <c r="E479" s="13" t="s">
        <v>163</v>
      </c>
      <c r="F479" s="13" t="s">
        <v>187</v>
      </c>
      <c r="G479" s="13" t="s">
        <v>4866</v>
      </c>
      <c r="H479" s="13" t="s">
        <v>5416</v>
      </c>
      <c r="I479" s="13" t="s">
        <v>5414</v>
      </c>
      <c r="J479" s="13">
        <v>168</v>
      </c>
      <c r="K479" s="13" t="s">
        <v>2046</v>
      </c>
      <c r="L479" s="13">
        <v>75</v>
      </c>
      <c r="M479" s="13">
        <v>70</v>
      </c>
      <c r="N479" s="13" t="s">
        <v>3752</v>
      </c>
      <c r="O479" s="13" t="s">
        <v>3797</v>
      </c>
      <c r="P479" s="13" t="s">
        <v>6048</v>
      </c>
      <c r="R479" s="13" t="s">
        <v>7141</v>
      </c>
      <c r="S479" s="13">
        <v>5355</v>
      </c>
      <c r="T479" s="13">
        <v>1.3</v>
      </c>
      <c r="U479" s="13">
        <v>26.6</v>
      </c>
      <c r="V479" s="13" t="s">
        <v>8724</v>
      </c>
      <c r="X479" s="13" t="s">
        <v>9239</v>
      </c>
      <c r="Y479" s="13" t="s">
        <v>9577</v>
      </c>
      <c r="Z479" s="13" t="s">
        <v>9577</v>
      </c>
      <c r="AA479" s="13" t="s">
        <v>9577</v>
      </c>
      <c r="AB479" s="13" t="s">
        <v>9577</v>
      </c>
      <c r="AC479" s="13" t="s">
        <v>9577</v>
      </c>
      <c r="AD479" s="13" t="s">
        <v>9577</v>
      </c>
      <c r="AE479" s="13" t="s">
        <v>9577</v>
      </c>
      <c r="AF479" s="13" t="s">
        <v>9577</v>
      </c>
      <c r="AG479" s="13" t="s">
        <v>9577</v>
      </c>
      <c r="AH479" s="14" t="str">
        <f t="shared" si="14"/>
        <v>478,0,0,0,0,0,0,0,0,0</v>
      </c>
      <c r="AI479" s="13" t="s">
        <v>7229</v>
      </c>
      <c r="AJ479" s="13" t="s">
        <v>8251</v>
      </c>
      <c r="AM479" s="13" t="s">
        <v>8189</v>
      </c>
      <c r="AO479" s="13">
        <v>0</v>
      </c>
      <c r="AP479" s="13">
        <v>25</v>
      </c>
      <c r="AQ479" s="13">
        <v>7</v>
      </c>
      <c r="AU479" s="14"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
      <c r="A480" s="13">
        <v>479</v>
      </c>
      <c r="C480" s="13" t="s">
        <v>836</v>
      </c>
      <c r="D480" s="13" t="s">
        <v>4280</v>
      </c>
      <c r="E480" s="13" t="s">
        <v>179</v>
      </c>
      <c r="F480" s="13" t="s">
        <v>187</v>
      </c>
      <c r="G480" s="13" t="s">
        <v>4867</v>
      </c>
      <c r="H480" s="13" t="s">
        <v>5425</v>
      </c>
      <c r="I480" s="13" t="s">
        <v>5414</v>
      </c>
      <c r="J480" s="13">
        <v>154</v>
      </c>
      <c r="K480" s="13" t="s">
        <v>5410</v>
      </c>
      <c r="L480" s="13">
        <v>45</v>
      </c>
      <c r="M480" s="13">
        <v>70</v>
      </c>
      <c r="N480" s="13" t="s">
        <v>2040</v>
      </c>
      <c r="P480" s="13" t="s">
        <v>6049</v>
      </c>
      <c r="R480" s="13" t="s">
        <v>2022</v>
      </c>
      <c r="S480" s="13">
        <v>5355</v>
      </c>
      <c r="T480" s="13">
        <v>0.3</v>
      </c>
      <c r="U480" s="13">
        <v>0.3</v>
      </c>
      <c r="V480" s="13" t="s">
        <v>2055</v>
      </c>
      <c r="X480" s="13" t="s">
        <v>9240</v>
      </c>
      <c r="Y480" s="13" t="s">
        <v>9577</v>
      </c>
      <c r="Z480" s="13" t="s">
        <v>9577</v>
      </c>
      <c r="AA480" s="13" t="s">
        <v>9577</v>
      </c>
      <c r="AB480" s="13" t="s">
        <v>9577</v>
      </c>
      <c r="AC480" s="13" t="s">
        <v>9577</v>
      </c>
      <c r="AD480" s="13" t="s">
        <v>9577</v>
      </c>
      <c r="AE480" s="13" t="s">
        <v>9577</v>
      </c>
      <c r="AF480" s="13" t="s">
        <v>9577</v>
      </c>
      <c r="AG480" s="13" t="s">
        <v>9577</v>
      </c>
      <c r="AH480" s="14" t="str">
        <f t="shared" si="14"/>
        <v>479,0,0,0,0,0,0,0,0,0</v>
      </c>
      <c r="AI480" s="13" t="s">
        <v>7230</v>
      </c>
      <c r="AJ480" s="13" t="s">
        <v>7995</v>
      </c>
      <c r="AK480" s="13" t="s">
        <v>8016</v>
      </c>
      <c r="AO480" s="13">
        <v>0</v>
      </c>
      <c r="AP480" s="13">
        <v>25</v>
      </c>
      <c r="AQ480" s="13">
        <v>13</v>
      </c>
      <c r="AR480" s="14" t="str">
        <f>+D995&amp;",Event,DARKGEM"</f>
        <v>ROTOUL,Event,DARKGEM</v>
      </c>
      <c r="AU480" s="14"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
      <c r="A481" s="13">
        <v>480</v>
      </c>
      <c r="C481" s="13" t="s">
        <v>842</v>
      </c>
      <c r="D481" s="13" t="s">
        <v>4281</v>
      </c>
      <c r="E481" s="13" t="s">
        <v>185</v>
      </c>
      <c r="G481" s="13" t="s">
        <v>4868</v>
      </c>
      <c r="H481" s="13" t="s">
        <v>5425</v>
      </c>
      <c r="I481" s="13" t="s">
        <v>5424</v>
      </c>
      <c r="J481" s="13">
        <v>261</v>
      </c>
      <c r="K481" s="13" t="s">
        <v>5440</v>
      </c>
      <c r="L481" s="13">
        <v>3</v>
      </c>
      <c r="M481" s="13">
        <v>140</v>
      </c>
      <c r="N481" s="13" t="s">
        <v>2040</v>
      </c>
      <c r="P481" s="13" t="s">
        <v>6050</v>
      </c>
      <c r="R481" s="13" t="s">
        <v>6983</v>
      </c>
      <c r="S481" s="13">
        <v>20655</v>
      </c>
      <c r="T481" s="13">
        <v>0.3</v>
      </c>
      <c r="U481" s="13">
        <v>0.3</v>
      </c>
      <c r="V481" s="13" t="s">
        <v>8723</v>
      </c>
      <c r="X481" s="13" t="s">
        <v>9241</v>
      </c>
      <c r="Y481" s="13" t="s">
        <v>9577</v>
      </c>
      <c r="Z481" s="13" t="s">
        <v>9577</v>
      </c>
      <c r="AA481" s="13" t="s">
        <v>9577</v>
      </c>
      <c r="AB481" s="13" t="s">
        <v>9577</v>
      </c>
      <c r="AC481" s="13" t="s">
        <v>9577</v>
      </c>
      <c r="AD481" s="13" t="s">
        <v>9577</v>
      </c>
      <c r="AE481" s="13" t="s">
        <v>9577</v>
      </c>
      <c r="AF481" s="13" t="s">
        <v>9577</v>
      </c>
      <c r="AG481" s="13" t="s">
        <v>9577</v>
      </c>
      <c r="AH481" s="14" t="str">
        <f t="shared" si="14"/>
        <v>480,0,0,0,0,0,0,0,0,0</v>
      </c>
      <c r="AI481" s="13" t="s">
        <v>7231</v>
      </c>
      <c r="AJ481" s="13" t="s">
        <v>7752</v>
      </c>
      <c r="AO481" s="13">
        <v>0</v>
      </c>
      <c r="AP481" s="13">
        <v>25</v>
      </c>
      <c r="AQ481" s="13">
        <v>20</v>
      </c>
      <c r="AU481" s="14"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
      <c r="A482" s="13">
        <v>481</v>
      </c>
      <c r="C482" s="13" t="s">
        <v>843</v>
      </c>
      <c r="D482" s="13" t="s">
        <v>4282</v>
      </c>
      <c r="E482" s="13" t="s">
        <v>185</v>
      </c>
      <c r="G482" s="13" t="s">
        <v>4869</v>
      </c>
      <c r="H482" s="13" t="s">
        <v>5425</v>
      </c>
      <c r="I482" s="13" t="s">
        <v>5424</v>
      </c>
      <c r="J482" s="13">
        <v>261</v>
      </c>
      <c r="K482" s="13" t="s">
        <v>5432</v>
      </c>
      <c r="L482" s="13">
        <v>3</v>
      </c>
      <c r="M482" s="13">
        <v>140</v>
      </c>
      <c r="N482" s="13" t="s">
        <v>2040</v>
      </c>
      <c r="P482" s="13" t="s">
        <v>6051</v>
      </c>
      <c r="R482" s="13" t="s">
        <v>6983</v>
      </c>
      <c r="S482" s="13">
        <v>20655</v>
      </c>
      <c r="T482" s="13">
        <v>0.3</v>
      </c>
      <c r="U482" s="13">
        <v>0.3</v>
      </c>
      <c r="V482" s="13" t="s">
        <v>8725</v>
      </c>
      <c r="X482" s="13" t="s">
        <v>9242</v>
      </c>
      <c r="Y482" s="13" t="s">
        <v>9577</v>
      </c>
      <c r="Z482" s="13" t="s">
        <v>9577</v>
      </c>
      <c r="AA482" s="13" t="s">
        <v>9577</v>
      </c>
      <c r="AB482" s="13" t="s">
        <v>9577</v>
      </c>
      <c r="AC482" s="13" t="s">
        <v>9577</v>
      </c>
      <c r="AD482" s="13" t="s">
        <v>9577</v>
      </c>
      <c r="AE482" s="13" t="s">
        <v>9577</v>
      </c>
      <c r="AF482" s="13" t="s">
        <v>9577</v>
      </c>
      <c r="AG482" s="13" t="s">
        <v>9577</v>
      </c>
      <c r="AH482" s="14" t="str">
        <f t="shared" si="14"/>
        <v>481,0,0,0,0,0,0,0,0,0</v>
      </c>
      <c r="AI482" s="13" t="s">
        <v>7074</v>
      </c>
      <c r="AJ482" s="13" t="s">
        <v>7753</v>
      </c>
      <c r="AO482" s="13">
        <v>0</v>
      </c>
      <c r="AP482" s="13">
        <v>25</v>
      </c>
      <c r="AQ482" s="13">
        <v>18</v>
      </c>
      <c r="AU482" s="14"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
      <c r="A483" s="13">
        <v>482</v>
      </c>
      <c r="C483" s="13" t="s">
        <v>844</v>
      </c>
      <c r="D483" s="13" t="s">
        <v>4283</v>
      </c>
      <c r="E483" s="13" t="s">
        <v>185</v>
      </c>
      <c r="G483" s="13" t="s">
        <v>4870</v>
      </c>
      <c r="H483" s="13" t="s">
        <v>5425</v>
      </c>
      <c r="I483" s="13" t="s">
        <v>5424</v>
      </c>
      <c r="J483" s="13">
        <v>261</v>
      </c>
      <c r="K483" s="13" t="s">
        <v>5441</v>
      </c>
      <c r="L483" s="13">
        <v>3</v>
      </c>
      <c r="M483" s="13">
        <v>140</v>
      </c>
      <c r="N483" s="13" t="s">
        <v>2040</v>
      </c>
      <c r="P483" s="13" t="s">
        <v>6052</v>
      </c>
      <c r="R483" s="13" t="s">
        <v>6983</v>
      </c>
      <c r="S483" s="13">
        <v>20655</v>
      </c>
      <c r="T483" s="13">
        <v>0.3</v>
      </c>
      <c r="U483" s="13">
        <v>0.3</v>
      </c>
      <c r="V483" s="13" t="s">
        <v>2056</v>
      </c>
      <c r="X483" s="13" t="s">
        <v>9243</v>
      </c>
      <c r="Y483" s="13" t="s">
        <v>9577</v>
      </c>
      <c r="Z483" s="13" t="s">
        <v>9577</v>
      </c>
      <c r="AA483" s="13" t="s">
        <v>9577</v>
      </c>
      <c r="AB483" s="13" t="s">
        <v>9577</v>
      </c>
      <c r="AC483" s="13" t="s">
        <v>9577</v>
      </c>
      <c r="AD483" s="13" t="s">
        <v>9577</v>
      </c>
      <c r="AE483" s="13" t="s">
        <v>9577</v>
      </c>
      <c r="AF483" s="13" t="s">
        <v>9577</v>
      </c>
      <c r="AG483" s="13" t="s">
        <v>9577</v>
      </c>
      <c r="AH483" s="14" t="str">
        <f t="shared" si="14"/>
        <v>482,0,0,0,0,0,0,0,0,0</v>
      </c>
      <c r="AI483" s="13" t="s">
        <v>7232</v>
      </c>
      <c r="AJ483" s="13" t="s">
        <v>7754</v>
      </c>
      <c r="AO483" s="13">
        <v>0</v>
      </c>
      <c r="AP483" s="13">
        <v>25</v>
      </c>
      <c r="AQ483" s="13">
        <v>20</v>
      </c>
      <c r="AU483" s="14"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
      <c r="A484" s="13">
        <v>483</v>
      </c>
      <c r="C484" s="13" t="s">
        <v>845</v>
      </c>
      <c r="D484" s="13" t="s">
        <v>4284</v>
      </c>
      <c r="E484" s="13" t="s">
        <v>190</v>
      </c>
      <c r="F484" s="13" t="s">
        <v>188</v>
      </c>
      <c r="G484" s="13" t="s">
        <v>4871</v>
      </c>
      <c r="H484" s="13" t="s">
        <v>5425</v>
      </c>
      <c r="I484" s="13" t="s">
        <v>5424</v>
      </c>
      <c r="J484" s="13">
        <v>306</v>
      </c>
      <c r="K484" s="13" t="s">
        <v>5411</v>
      </c>
      <c r="L484" s="13">
        <v>30</v>
      </c>
      <c r="M484" s="13">
        <v>0</v>
      </c>
      <c r="N484" s="13" t="s">
        <v>3735</v>
      </c>
      <c r="O484" s="13" t="s">
        <v>3813</v>
      </c>
      <c r="P484" s="13" t="s">
        <v>6053</v>
      </c>
      <c r="R484" s="13" t="s">
        <v>6983</v>
      </c>
      <c r="S484" s="13">
        <v>30855</v>
      </c>
      <c r="T484" s="13">
        <v>5.4</v>
      </c>
      <c r="U484" s="13">
        <v>683</v>
      </c>
      <c r="V484" s="13" t="s">
        <v>8724</v>
      </c>
      <c r="X484" s="13" t="s">
        <v>9244</v>
      </c>
      <c r="Y484" s="13" t="s">
        <v>9577</v>
      </c>
      <c r="Z484" s="13" t="s">
        <v>9577</v>
      </c>
      <c r="AA484" s="13" t="s">
        <v>9577</v>
      </c>
      <c r="AB484" s="13" t="s">
        <v>9577</v>
      </c>
      <c r="AC484" s="13" t="s">
        <v>9577</v>
      </c>
      <c r="AD484" s="13" t="s">
        <v>9577</v>
      </c>
      <c r="AE484" s="13" t="s">
        <v>9577</v>
      </c>
      <c r="AF484" s="13" t="s">
        <v>9577</v>
      </c>
      <c r="AG484" s="13" t="s">
        <v>9577</v>
      </c>
      <c r="AH484" s="14" t="str">
        <f t="shared" si="14"/>
        <v>483,0,0,0,0,0,0,0,0,0</v>
      </c>
      <c r="AI484" s="13" t="s">
        <v>7233</v>
      </c>
      <c r="AJ484" s="13" t="s">
        <v>7755</v>
      </c>
      <c r="AO484" s="13">
        <v>0</v>
      </c>
      <c r="AP484" s="13">
        <v>25</v>
      </c>
      <c r="AQ484" s="13">
        <v>0</v>
      </c>
      <c r="AU484" s="14"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
      <c r="A485" s="13">
        <v>484</v>
      </c>
      <c r="C485" s="13" t="s">
        <v>846</v>
      </c>
      <c r="D485" s="13" t="s">
        <v>4285</v>
      </c>
      <c r="E485" s="13" t="s">
        <v>178</v>
      </c>
      <c r="F485" s="13" t="s">
        <v>188</v>
      </c>
      <c r="G485" s="13" t="s">
        <v>9571</v>
      </c>
      <c r="H485" s="13" t="s">
        <v>5425</v>
      </c>
      <c r="I485" s="13" t="s">
        <v>5424</v>
      </c>
      <c r="J485" s="13">
        <v>306</v>
      </c>
      <c r="K485" s="13" t="s">
        <v>5411</v>
      </c>
      <c r="L485" s="13">
        <v>30</v>
      </c>
      <c r="M485" s="13">
        <v>0</v>
      </c>
      <c r="N485" s="13" t="s">
        <v>3735</v>
      </c>
      <c r="O485" s="13" t="s">
        <v>3813</v>
      </c>
      <c r="P485" s="13" t="s">
        <v>6054</v>
      </c>
      <c r="R485" s="13" t="s">
        <v>6983</v>
      </c>
      <c r="S485" s="13">
        <v>30855</v>
      </c>
      <c r="T485" s="13">
        <v>4.2</v>
      </c>
      <c r="U485" s="13">
        <v>336</v>
      </c>
      <c r="V485" s="13" t="s">
        <v>8726</v>
      </c>
      <c r="X485" s="13" t="s">
        <v>9245</v>
      </c>
      <c r="Y485" s="13" t="s">
        <v>9577</v>
      </c>
      <c r="Z485" s="13" t="s">
        <v>9577</v>
      </c>
      <c r="AA485" s="13" t="s">
        <v>9577</v>
      </c>
      <c r="AB485" s="13" t="s">
        <v>9577</v>
      </c>
      <c r="AC485" s="13" t="s">
        <v>9577</v>
      </c>
      <c r="AD485" s="13" t="s">
        <v>9577</v>
      </c>
      <c r="AE485" s="13" t="s">
        <v>9577</v>
      </c>
      <c r="AF485" s="13" t="s">
        <v>9577</v>
      </c>
      <c r="AG485" s="13" t="s">
        <v>9577</v>
      </c>
      <c r="AH485" s="14" t="str">
        <f t="shared" si="14"/>
        <v>484,0,0,0,0,0,0,0,0,0</v>
      </c>
      <c r="AI485" s="13" t="s">
        <v>7234</v>
      </c>
      <c r="AJ485" s="13" t="s">
        <v>7756</v>
      </c>
      <c r="AO485" s="13">
        <v>0</v>
      </c>
      <c r="AP485" s="13">
        <v>25</v>
      </c>
      <c r="AQ485" s="13">
        <v>0</v>
      </c>
      <c r="AU485" s="14"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
      <c r="A486" s="13">
        <v>485</v>
      </c>
      <c r="C486" s="13" t="s">
        <v>847</v>
      </c>
      <c r="D486" s="13" t="s">
        <v>4286</v>
      </c>
      <c r="E486" s="13" t="s">
        <v>177</v>
      </c>
      <c r="F486" s="13" t="s">
        <v>190</v>
      </c>
      <c r="G486" s="13" t="s">
        <v>4872</v>
      </c>
      <c r="H486" s="13" t="s">
        <v>5413</v>
      </c>
      <c r="I486" s="13" t="s">
        <v>5424</v>
      </c>
      <c r="J486" s="13">
        <v>270</v>
      </c>
      <c r="K486" s="13" t="s">
        <v>5411</v>
      </c>
      <c r="L486" s="13">
        <v>3</v>
      </c>
      <c r="M486" s="13">
        <v>100</v>
      </c>
      <c r="N486" s="13" t="s">
        <v>3693</v>
      </c>
      <c r="O486" s="13" t="s">
        <v>3751</v>
      </c>
      <c r="P486" s="13" t="s">
        <v>6055</v>
      </c>
      <c r="R486" s="13" t="s">
        <v>6983</v>
      </c>
      <c r="S486" s="13">
        <v>2805</v>
      </c>
      <c r="T486" s="13">
        <v>1.7</v>
      </c>
      <c r="U486" s="13">
        <v>430</v>
      </c>
      <c r="V486" s="13" t="s">
        <v>2057</v>
      </c>
      <c r="X486" s="13" t="s">
        <v>9246</v>
      </c>
      <c r="Y486" s="13" t="s">
        <v>9577</v>
      </c>
      <c r="Z486" s="13" t="s">
        <v>9577</v>
      </c>
      <c r="AA486" s="13" t="s">
        <v>9577</v>
      </c>
      <c r="AB486" s="13" t="s">
        <v>9577</v>
      </c>
      <c r="AC486" s="13" t="s">
        <v>9577</v>
      </c>
      <c r="AD486" s="13" t="s">
        <v>9577</v>
      </c>
      <c r="AE486" s="13" t="s">
        <v>9577</v>
      </c>
      <c r="AF486" s="13" t="s">
        <v>9577</v>
      </c>
      <c r="AG486" s="13" t="s">
        <v>9577</v>
      </c>
      <c r="AH486" s="14" t="str">
        <f t="shared" si="14"/>
        <v>485,0,0,0,0,0,0,0,0,0</v>
      </c>
      <c r="AI486" s="13" t="s">
        <v>7235</v>
      </c>
      <c r="AJ486" s="13" t="s">
        <v>7757</v>
      </c>
      <c r="AO486" s="13">
        <v>0</v>
      </c>
      <c r="AP486" s="13">
        <v>25</v>
      </c>
      <c r="AQ486" s="13">
        <v>0</v>
      </c>
      <c r="AU486" s="14"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
      <c r="A487" s="13">
        <v>486</v>
      </c>
      <c r="C487" s="13" t="s">
        <v>848</v>
      </c>
      <c r="D487" s="13" t="s">
        <v>4287</v>
      </c>
      <c r="E487" s="13" t="s">
        <v>192</v>
      </c>
      <c r="G487" s="13" t="s">
        <v>4873</v>
      </c>
      <c r="H487" s="13" t="s">
        <v>5425</v>
      </c>
      <c r="I487" s="13" t="s">
        <v>5424</v>
      </c>
      <c r="J487" s="13">
        <v>302</v>
      </c>
      <c r="K487" s="13" t="s">
        <v>2029</v>
      </c>
      <c r="L487" s="13">
        <v>3</v>
      </c>
      <c r="M487" s="13">
        <v>0</v>
      </c>
      <c r="N487" s="13" t="s">
        <v>5459</v>
      </c>
      <c r="P487" s="13" t="s">
        <v>6056</v>
      </c>
      <c r="R487" s="13" t="s">
        <v>6983</v>
      </c>
      <c r="S487" s="13">
        <v>30855</v>
      </c>
      <c r="T487" s="13">
        <v>3.7</v>
      </c>
      <c r="U487" s="13">
        <v>420</v>
      </c>
      <c r="V487" s="13" t="s">
        <v>8724</v>
      </c>
      <c r="X487" s="13" t="s">
        <v>9247</v>
      </c>
      <c r="Y487" s="13" t="s">
        <v>9577</v>
      </c>
      <c r="Z487" s="13" t="s">
        <v>9577</v>
      </c>
      <c r="AA487" s="13" t="s">
        <v>9577</v>
      </c>
      <c r="AB487" s="13" t="s">
        <v>9577</v>
      </c>
      <c r="AC487" s="13" t="s">
        <v>9577</v>
      </c>
      <c r="AD487" s="13" t="s">
        <v>9577</v>
      </c>
      <c r="AE487" s="13" t="s">
        <v>9577</v>
      </c>
      <c r="AF487" s="13" t="s">
        <v>9577</v>
      </c>
      <c r="AG487" s="13" t="s">
        <v>9577</v>
      </c>
      <c r="AH487" s="14" t="str">
        <f t="shared" si="14"/>
        <v>486,0,0,0,0,0,0,0,0,0</v>
      </c>
      <c r="AI487" s="13" t="s">
        <v>7236</v>
      </c>
      <c r="AJ487" s="13" t="s">
        <v>7758</v>
      </c>
      <c r="AO487" s="13">
        <v>0</v>
      </c>
      <c r="AP487" s="13">
        <v>25</v>
      </c>
      <c r="AQ487" s="13">
        <v>0</v>
      </c>
      <c r="AU487" s="14"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
      <c r="A488" s="13">
        <v>487</v>
      </c>
      <c r="C488" s="13" t="s">
        <v>3820</v>
      </c>
      <c r="D488" s="13" t="s">
        <v>4288</v>
      </c>
      <c r="E488" s="13" t="s">
        <v>187</v>
      </c>
      <c r="F488" s="13" t="s">
        <v>188</v>
      </c>
      <c r="G488" s="13" t="s">
        <v>4874</v>
      </c>
      <c r="H488" s="13" t="s">
        <v>5425</v>
      </c>
      <c r="I488" s="13" t="s">
        <v>5424</v>
      </c>
      <c r="J488" s="13">
        <v>306</v>
      </c>
      <c r="K488" s="13" t="s">
        <v>2032</v>
      </c>
      <c r="L488" s="13">
        <v>3</v>
      </c>
      <c r="M488" s="13">
        <v>0</v>
      </c>
      <c r="N488" s="13" t="s">
        <v>3735</v>
      </c>
      <c r="O488" s="13" t="s">
        <v>3813</v>
      </c>
      <c r="P488" s="13" t="s">
        <v>6057</v>
      </c>
      <c r="R488" s="13" t="s">
        <v>6983</v>
      </c>
      <c r="S488" s="13">
        <v>30855</v>
      </c>
      <c r="T488" s="13">
        <v>4.5</v>
      </c>
      <c r="U488" s="13">
        <v>750</v>
      </c>
      <c r="V488" s="13" t="s">
        <v>8727</v>
      </c>
      <c r="X488" s="13" t="s">
        <v>9248</v>
      </c>
      <c r="Y488" s="13" t="s">
        <v>9577</v>
      </c>
      <c r="Z488" s="13" t="s">
        <v>9577</v>
      </c>
      <c r="AA488" s="13" t="s">
        <v>9577</v>
      </c>
      <c r="AB488" s="13" t="s">
        <v>9577</v>
      </c>
      <c r="AC488" s="13" t="s">
        <v>9577</v>
      </c>
      <c r="AD488" s="13" t="s">
        <v>9577</v>
      </c>
      <c r="AE488" s="13" t="s">
        <v>9577</v>
      </c>
      <c r="AF488" s="13" t="s">
        <v>9577</v>
      </c>
      <c r="AG488" s="13" t="s">
        <v>9577</v>
      </c>
      <c r="AH488" s="14" t="str">
        <f t="shared" si="14"/>
        <v>487,0,0,0,0,0,0,0,0,0</v>
      </c>
      <c r="AI488" s="13" t="s">
        <v>7237</v>
      </c>
      <c r="AJ488" s="13" t="s">
        <v>7996</v>
      </c>
      <c r="AK488" s="13" t="s">
        <v>8017</v>
      </c>
      <c r="AO488" s="13">
        <v>0</v>
      </c>
      <c r="AP488" s="13">
        <v>25</v>
      </c>
      <c r="AQ488" s="13">
        <v>0</v>
      </c>
      <c r="AU488" s="14"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
      <c r="A489" s="13">
        <v>488</v>
      </c>
      <c r="C489" s="13" t="s">
        <v>851</v>
      </c>
      <c r="D489" s="13" t="s">
        <v>4289</v>
      </c>
      <c r="E489" s="13" t="s">
        <v>185</v>
      </c>
      <c r="G489" s="13" t="s">
        <v>4875</v>
      </c>
      <c r="H489" s="13" t="s">
        <v>5416</v>
      </c>
      <c r="I489" s="13" t="s">
        <v>5424</v>
      </c>
      <c r="J489" s="13">
        <v>270</v>
      </c>
      <c r="K489" s="13" t="s">
        <v>2012</v>
      </c>
      <c r="L489" s="13">
        <v>3</v>
      </c>
      <c r="M489" s="13">
        <v>100</v>
      </c>
      <c r="N489" s="13" t="s">
        <v>2040</v>
      </c>
      <c r="P489" s="13" t="s">
        <v>6058</v>
      </c>
      <c r="R489" s="13" t="s">
        <v>6983</v>
      </c>
      <c r="S489" s="13">
        <v>30855</v>
      </c>
      <c r="T489" s="13">
        <v>1.5</v>
      </c>
      <c r="U489" s="13">
        <v>85.6</v>
      </c>
      <c r="V489" s="13" t="s">
        <v>8723</v>
      </c>
      <c r="X489" s="13" t="s">
        <v>9249</v>
      </c>
      <c r="Y489" s="13" t="s">
        <v>9577</v>
      </c>
      <c r="Z489" s="13" t="s">
        <v>9577</v>
      </c>
      <c r="AA489" s="13" t="s">
        <v>9577</v>
      </c>
      <c r="AB489" s="13" t="s">
        <v>9577</v>
      </c>
      <c r="AC489" s="13" t="s">
        <v>9577</v>
      </c>
      <c r="AD489" s="13" t="s">
        <v>9577</v>
      </c>
      <c r="AE489" s="13" t="s">
        <v>9577</v>
      </c>
      <c r="AF489" s="13" t="s">
        <v>9577</v>
      </c>
      <c r="AG489" s="13" t="s">
        <v>9577</v>
      </c>
      <c r="AH489" s="14" t="str">
        <f t="shared" si="14"/>
        <v>488,0,0,0,0,0,0,0,0,0</v>
      </c>
      <c r="AI489" s="13" t="s">
        <v>7238</v>
      </c>
      <c r="AJ489" s="13" t="s">
        <v>7759</v>
      </c>
      <c r="AO489" s="13">
        <v>0</v>
      </c>
      <c r="AP489" s="13">
        <v>25</v>
      </c>
      <c r="AQ489" s="13">
        <v>11</v>
      </c>
      <c r="AU489" s="14"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
      <c r="A490" s="13">
        <v>489</v>
      </c>
      <c r="C490" s="13" t="s">
        <v>852</v>
      </c>
      <c r="D490" s="13" t="s">
        <v>4290</v>
      </c>
      <c r="E490" s="13" t="s">
        <v>178</v>
      </c>
      <c r="G490" s="13" t="s">
        <v>4751</v>
      </c>
      <c r="H490" s="13" t="s">
        <v>5425</v>
      </c>
      <c r="I490" s="13" t="s">
        <v>5424</v>
      </c>
      <c r="J490" s="13">
        <v>216</v>
      </c>
      <c r="K490" s="13" t="s">
        <v>2030</v>
      </c>
      <c r="L490" s="13">
        <v>30</v>
      </c>
      <c r="M490" s="13">
        <v>70</v>
      </c>
      <c r="N490" s="13" t="s">
        <v>3704</v>
      </c>
      <c r="P490" s="13" t="s">
        <v>6059</v>
      </c>
      <c r="R490" s="13" t="s">
        <v>7005</v>
      </c>
      <c r="S490" s="13">
        <v>10455</v>
      </c>
      <c r="T490" s="13">
        <v>0.4</v>
      </c>
      <c r="U490" s="13">
        <v>3.1</v>
      </c>
      <c r="V490" s="13" t="s">
        <v>2056</v>
      </c>
      <c r="X490" s="13" t="s">
        <v>9250</v>
      </c>
      <c r="Y490" s="13" t="s">
        <v>9577</v>
      </c>
      <c r="Z490" s="13" t="s">
        <v>9577</v>
      </c>
      <c r="AA490" s="13" t="s">
        <v>9577</v>
      </c>
      <c r="AB490" s="13" t="s">
        <v>9577</v>
      </c>
      <c r="AC490" s="13" t="s">
        <v>9577</v>
      </c>
      <c r="AD490" s="13" t="s">
        <v>9577</v>
      </c>
      <c r="AE490" s="13" t="s">
        <v>9577</v>
      </c>
      <c r="AF490" s="13" t="s">
        <v>9577</v>
      </c>
      <c r="AG490" s="13" t="s">
        <v>9577</v>
      </c>
      <c r="AH490" s="14" t="str">
        <f t="shared" si="14"/>
        <v>489,0,0,0,0,0,0,0,0,0</v>
      </c>
      <c r="AI490" s="13" t="s">
        <v>7239</v>
      </c>
      <c r="AJ490" s="13" t="s">
        <v>7760</v>
      </c>
      <c r="AO490" s="13">
        <v>0</v>
      </c>
      <c r="AP490" s="13">
        <v>25</v>
      </c>
      <c r="AQ490" s="13">
        <v>17</v>
      </c>
      <c r="AU490" s="14"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
      <c r="A491" s="13">
        <v>490</v>
      </c>
      <c r="C491" s="13" t="s">
        <v>853</v>
      </c>
      <c r="D491" s="13" t="s">
        <v>4291</v>
      </c>
      <c r="E491" s="13" t="s">
        <v>178</v>
      </c>
      <c r="G491" s="13" t="s">
        <v>9570</v>
      </c>
      <c r="H491" s="13" t="s">
        <v>5425</v>
      </c>
      <c r="I491" s="13" t="s">
        <v>5424</v>
      </c>
      <c r="J491" s="13">
        <v>270</v>
      </c>
      <c r="K491" s="13" t="s">
        <v>2032</v>
      </c>
      <c r="L491" s="13">
        <v>3</v>
      </c>
      <c r="M491" s="13">
        <v>70</v>
      </c>
      <c r="N491" s="13" t="s">
        <v>3704</v>
      </c>
      <c r="P491" s="13" t="s">
        <v>6060</v>
      </c>
      <c r="R491" s="13" t="s">
        <v>7005</v>
      </c>
      <c r="S491" s="13">
        <v>2805</v>
      </c>
      <c r="T491" s="13">
        <v>0.3</v>
      </c>
      <c r="U491" s="13">
        <v>1.4</v>
      </c>
      <c r="V491" s="13" t="s">
        <v>2056</v>
      </c>
      <c r="X491" s="13" t="s">
        <v>9251</v>
      </c>
      <c r="Y491" s="13" t="s">
        <v>9577</v>
      </c>
      <c r="Z491" s="13" t="s">
        <v>9577</v>
      </c>
      <c r="AA491" s="13" t="s">
        <v>9577</v>
      </c>
      <c r="AB491" s="13" t="s">
        <v>9577</v>
      </c>
      <c r="AC491" s="13" t="s">
        <v>9577</v>
      </c>
      <c r="AD491" s="13" t="s">
        <v>9577</v>
      </c>
      <c r="AE491" s="13" t="s">
        <v>9577</v>
      </c>
      <c r="AF491" s="13" t="s">
        <v>9577</v>
      </c>
      <c r="AG491" s="13" t="s">
        <v>9577</v>
      </c>
      <c r="AH491" s="14" t="str">
        <f t="shared" si="14"/>
        <v>490,0,0,0,0,0,0,0,0,0</v>
      </c>
      <c r="AI491" s="13" t="s">
        <v>7240</v>
      </c>
      <c r="AJ491" s="13" t="s">
        <v>7761</v>
      </c>
      <c r="AO491" s="13">
        <v>0</v>
      </c>
      <c r="AP491" s="13">
        <v>25</v>
      </c>
      <c r="AQ491" s="13">
        <v>0</v>
      </c>
      <c r="AU491" s="14"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
      <c r="A492" s="13">
        <v>491</v>
      </c>
      <c r="C492" s="13" t="s">
        <v>854</v>
      </c>
      <c r="D492" s="13" t="s">
        <v>4292</v>
      </c>
      <c r="E492" s="13" t="s">
        <v>189</v>
      </c>
      <c r="F492" s="13" t="s">
        <v>192</v>
      </c>
      <c r="G492" s="13" t="s">
        <v>4876</v>
      </c>
      <c r="H492" s="13" t="s">
        <v>5425</v>
      </c>
      <c r="I492" s="13" t="s">
        <v>5424</v>
      </c>
      <c r="J492" s="13">
        <v>270</v>
      </c>
      <c r="K492" s="13" t="s">
        <v>5443</v>
      </c>
      <c r="L492" s="13">
        <v>3</v>
      </c>
      <c r="M492" s="13">
        <v>0</v>
      </c>
      <c r="N492" s="13" t="s">
        <v>5460</v>
      </c>
      <c r="P492" s="13" t="s">
        <v>6061</v>
      </c>
      <c r="R492" s="13" t="s">
        <v>6983</v>
      </c>
      <c r="S492" s="13">
        <v>30855</v>
      </c>
      <c r="T492" s="13">
        <v>1.5</v>
      </c>
      <c r="U492" s="13">
        <v>50.5</v>
      </c>
      <c r="V492" s="13" t="s">
        <v>8727</v>
      </c>
      <c r="X492" s="13" t="s">
        <v>9252</v>
      </c>
      <c r="Y492" s="13" t="s">
        <v>9577</v>
      </c>
      <c r="Z492" s="13" t="s">
        <v>9577</v>
      </c>
      <c r="AA492" s="13" t="s">
        <v>9577</v>
      </c>
      <c r="AB492" s="13" t="s">
        <v>9577</v>
      </c>
      <c r="AC492" s="13" t="s">
        <v>9577</v>
      </c>
      <c r="AD492" s="13" t="s">
        <v>9577</v>
      </c>
      <c r="AE492" s="13" t="s">
        <v>9577</v>
      </c>
      <c r="AF492" s="13" t="s">
        <v>9577</v>
      </c>
      <c r="AG492" s="13" t="s">
        <v>9577</v>
      </c>
      <c r="AH492" s="14" t="str">
        <f t="shared" si="14"/>
        <v>491,0,0,0,0,0,0,0,0,0</v>
      </c>
      <c r="AI492" s="13" t="s">
        <v>7241</v>
      </c>
      <c r="AJ492" s="13" t="s">
        <v>7762</v>
      </c>
      <c r="AO492" s="13">
        <v>0</v>
      </c>
      <c r="AP492" s="13">
        <v>25</v>
      </c>
      <c r="AQ492" s="13">
        <v>9</v>
      </c>
      <c r="AU492" s="14"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
      <c r="A493" s="13">
        <v>492</v>
      </c>
      <c r="C493" s="13" t="s">
        <v>3821</v>
      </c>
      <c r="D493" s="13" t="s">
        <v>4293</v>
      </c>
      <c r="E493" s="13" t="s">
        <v>180</v>
      </c>
      <c r="G493" s="13" t="s">
        <v>9570</v>
      </c>
      <c r="H493" s="13" t="s">
        <v>5425</v>
      </c>
      <c r="I493" s="13" t="s">
        <v>1311</v>
      </c>
      <c r="J493" s="13">
        <v>270</v>
      </c>
      <c r="K493" s="13" t="s">
        <v>2032</v>
      </c>
      <c r="L493" s="13">
        <v>45</v>
      </c>
      <c r="M493" s="13">
        <v>100</v>
      </c>
      <c r="N493" s="13" t="s">
        <v>3720</v>
      </c>
      <c r="P493" s="13" t="s">
        <v>6062</v>
      </c>
      <c r="R493" s="13" t="s">
        <v>6983</v>
      </c>
      <c r="S493" s="13">
        <v>30855</v>
      </c>
      <c r="T493" s="13">
        <v>0.2</v>
      </c>
      <c r="U493" s="13">
        <v>2.1</v>
      </c>
      <c r="V493" s="13" t="s">
        <v>2054</v>
      </c>
      <c r="X493" s="13" t="s">
        <v>9253</v>
      </c>
      <c r="Y493" s="13" t="s">
        <v>9577</v>
      </c>
      <c r="Z493" s="13" t="s">
        <v>9577</v>
      </c>
      <c r="AA493" s="13" t="s">
        <v>9577</v>
      </c>
      <c r="AB493" s="13" t="s">
        <v>9577</v>
      </c>
      <c r="AC493" s="13" t="s">
        <v>9577</v>
      </c>
      <c r="AD493" s="13" t="s">
        <v>9577</v>
      </c>
      <c r="AE493" s="13" t="s">
        <v>9577</v>
      </c>
      <c r="AF493" s="13" t="s">
        <v>9577</v>
      </c>
      <c r="AG493" s="13" t="s">
        <v>9577</v>
      </c>
      <c r="AH493" s="14" t="str">
        <f t="shared" si="14"/>
        <v>492,0,0,0,0,0,0,0,0,0</v>
      </c>
      <c r="AI493" s="13" t="s">
        <v>7242</v>
      </c>
      <c r="AJ493" s="13" t="s">
        <v>7997</v>
      </c>
      <c r="AK493" s="13" t="s">
        <v>8384</v>
      </c>
      <c r="AL493" s="13" t="s">
        <v>8031</v>
      </c>
      <c r="AM493" s="13" t="s">
        <v>8031</v>
      </c>
      <c r="AN493" s="13" t="s">
        <v>8031</v>
      </c>
      <c r="AO493" s="13">
        <v>0</v>
      </c>
      <c r="AP493" s="13">
        <v>25</v>
      </c>
      <c r="AQ493" s="13">
        <v>0</v>
      </c>
      <c r="AU493" s="14"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
      <c r="A494" s="13">
        <v>493</v>
      </c>
      <c r="C494" s="13" t="s">
        <v>857</v>
      </c>
      <c r="D494" s="13" t="s">
        <v>4294</v>
      </c>
      <c r="E494" s="13" t="s">
        <v>176</v>
      </c>
      <c r="G494" s="13" t="s">
        <v>9572</v>
      </c>
      <c r="H494" s="13" t="s">
        <v>5425</v>
      </c>
      <c r="I494" s="13" t="s">
        <v>5424</v>
      </c>
      <c r="J494" s="13">
        <v>324</v>
      </c>
      <c r="K494" s="13" t="s">
        <v>2032</v>
      </c>
      <c r="L494" s="13">
        <v>3</v>
      </c>
      <c r="M494" s="13">
        <v>0</v>
      </c>
      <c r="N494" s="13" t="s">
        <v>5461</v>
      </c>
      <c r="P494" s="13" t="s">
        <v>6063</v>
      </c>
      <c r="R494" s="13" t="s">
        <v>6983</v>
      </c>
      <c r="S494" s="13">
        <v>30855</v>
      </c>
      <c r="T494" s="13">
        <v>3.2</v>
      </c>
      <c r="U494" s="13">
        <v>320</v>
      </c>
      <c r="V494" s="13" t="s">
        <v>8722</v>
      </c>
      <c r="X494" s="13" t="s">
        <v>9254</v>
      </c>
      <c r="Y494" s="13" t="s">
        <v>9577</v>
      </c>
      <c r="Z494" s="13" t="s">
        <v>9577</v>
      </c>
      <c r="AA494" s="13" t="s">
        <v>9577</v>
      </c>
      <c r="AB494" s="13" t="s">
        <v>9577</v>
      </c>
      <c r="AC494" s="13" t="s">
        <v>9577</v>
      </c>
      <c r="AD494" s="13" t="s">
        <v>9577</v>
      </c>
      <c r="AE494" s="13" t="s">
        <v>9577</v>
      </c>
      <c r="AF494" s="13" t="s">
        <v>9577</v>
      </c>
      <c r="AG494" s="13" t="s">
        <v>9577</v>
      </c>
      <c r="AH494" s="14" t="str">
        <f t="shared" si="14"/>
        <v>493,0,0,0,0,0,0,0,0,0</v>
      </c>
      <c r="AI494" s="13" t="s">
        <v>7243</v>
      </c>
      <c r="AJ494" s="13" t="s">
        <v>7998</v>
      </c>
      <c r="AK494" s="13" t="s">
        <v>8018</v>
      </c>
      <c r="AO494" s="13">
        <v>0</v>
      </c>
      <c r="AP494" s="13">
        <v>25</v>
      </c>
      <c r="AQ494" s="13">
        <v>0</v>
      </c>
      <c r="AU494" s="14"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
      <c r="A495" s="13">
        <v>494</v>
      </c>
      <c r="C495" s="13" t="s">
        <v>858</v>
      </c>
      <c r="D495" s="13" t="s">
        <v>4295</v>
      </c>
      <c r="E495" s="13" t="s">
        <v>185</v>
      </c>
      <c r="F495" s="13" t="s">
        <v>177</v>
      </c>
      <c r="G495" s="13" t="s">
        <v>9570</v>
      </c>
      <c r="H495" s="13" t="s">
        <v>5425</v>
      </c>
      <c r="I495" s="13" t="s">
        <v>5424</v>
      </c>
      <c r="J495" s="13">
        <v>14</v>
      </c>
      <c r="K495" s="13" t="s">
        <v>2032</v>
      </c>
      <c r="L495" s="13">
        <v>3</v>
      </c>
      <c r="M495" s="13">
        <v>100</v>
      </c>
      <c r="N495" s="13" t="s">
        <v>5462</v>
      </c>
      <c r="P495" s="13" t="s">
        <v>6064</v>
      </c>
      <c r="R495" s="13" t="s">
        <v>6983</v>
      </c>
      <c r="S495" s="13">
        <v>30855</v>
      </c>
      <c r="T495" s="13">
        <v>0.4</v>
      </c>
      <c r="U495" s="13">
        <v>4</v>
      </c>
      <c r="V495" s="13" t="s">
        <v>8723</v>
      </c>
      <c r="X495" s="13" t="s">
        <v>9255</v>
      </c>
      <c r="Y495" s="13" t="s">
        <v>9577</v>
      </c>
      <c r="Z495" s="13" t="s">
        <v>9577</v>
      </c>
      <c r="AA495" s="13" t="s">
        <v>9577</v>
      </c>
      <c r="AB495" s="13" t="s">
        <v>9577</v>
      </c>
      <c r="AC495" s="13" t="s">
        <v>9577</v>
      </c>
      <c r="AD495" s="13" t="s">
        <v>9577</v>
      </c>
      <c r="AE495" s="13" t="s">
        <v>9577</v>
      </c>
      <c r="AF495" s="13" t="s">
        <v>9577</v>
      </c>
      <c r="AG495" s="13" t="s">
        <v>9577</v>
      </c>
      <c r="AH495" s="14" t="str">
        <f t="shared" si="14"/>
        <v>494,0,0,0,0,0,0,0,0,0</v>
      </c>
      <c r="AI495" s="13" t="s">
        <v>7244</v>
      </c>
      <c r="AJ495" s="13" t="s">
        <v>7763</v>
      </c>
      <c r="AO495" s="13">
        <v>0</v>
      </c>
      <c r="AP495" s="13">
        <v>25</v>
      </c>
      <c r="AQ495" s="13">
        <v>0</v>
      </c>
      <c r="AU495" s="14"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
      <c r="A496" s="13">
        <v>495</v>
      </c>
      <c r="C496" s="13" t="s">
        <v>859</v>
      </c>
      <c r="D496" s="13" t="s">
        <v>4296</v>
      </c>
      <c r="E496" s="13" t="s">
        <v>180</v>
      </c>
      <c r="G496" s="13" t="s">
        <v>4877</v>
      </c>
      <c r="H496" s="13" t="s">
        <v>1310</v>
      </c>
      <c r="I496" s="13" t="s">
        <v>1311</v>
      </c>
      <c r="J496" s="13">
        <v>28</v>
      </c>
      <c r="K496" s="13" t="s">
        <v>2045</v>
      </c>
      <c r="L496" s="13">
        <v>45</v>
      </c>
      <c r="M496" s="13">
        <v>70</v>
      </c>
      <c r="N496" s="13" t="s">
        <v>1312</v>
      </c>
      <c r="O496" s="13" t="s">
        <v>5595</v>
      </c>
      <c r="P496" s="13" t="s">
        <v>6643</v>
      </c>
      <c r="Q496" s="13" t="s">
        <v>6644</v>
      </c>
      <c r="R496" s="13" t="s">
        <v>7065</v>
      </c>
      <c r="S496" s="13">
        <v>5355</v>
      </c>
      <c r="T496" s="13">
        <v>0.6</v>
      </c>
      <c r="U496" s="13">
        <v>8.1</v>
      </c>
      <c r="V496" s="13" t="s">
        <v>2054</v>
      </c>
      <c r="X496" s="13" t="s">
        <v>9256</v>
      </c>
      <c r="Y496" s="13" t="s">
        <v>9577</v>
      </c>
      <c r="Z496" s="13" t="s">
        <v>9577</v>
      </c>
      <c r="AA496" s="13" t="s">
        <v>9577</v>
      </c>
      <c r="AB496" s="13" t="s">
        <v>9577</v>
      </c>
      <c r="AC496" s="13" t="s">
        <v>9577</v>
      </c>
      <c r="AD496" s="13" t="s">
        <v>9577</v>
      </c>
      <c r="AE496" s="13" t="s">
        <v>9577</v>
      </c>
      <c r="AF496" s="13" t="s">
        <v>9577</v>
      </c>
      <c r="AG496" s="13" t="s">
        <v>9577</v>
      </c>
      <c r="AH496" s="14" t="str">
        <f t="shared" si="14"/>
        <v>495,0,0,0,0,0,0,0,0,0</v>
      </c>
      <c r="AI496" s="13" t="s">
        <v>7245</v>
      </c>
      <c r="AJ496" s="13" t="s">
        <v>7764</v>
      </c>
      <c r="AO496" s="13">
        <v>0</v>
      </c>
      <c r="AP496" s="13">
        <v>25</v>
      </c>
      <c r="AQ496" s="13">
        <v>0</v>
      </c>
      <c r="AR496" s="14" t="s">
        <v>8592</v>
      </c>
      <c r="AU496" s="14"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
      <c r="A497" s="13">
        <v>496</v>
      </c>
      <c r="C497" s="13" t="s">
        <v>860</v>
      </c>
      <c r="D497" s="13" t="s">
        <v>4297</v>
      </c>
      <c r="E497" s="13" t="s">
        <v>180</v>
      </c>
      <c r="G497" s="13" t="s">
        <v>4878</v>
      </c>
      <c r="H497" s="13" t="s">
        <v>1310</v>
      </c>
      <c r="I497" s="13" t="s">
        <v>1311</v>
      </c>
      <c r="J497" s="13">
        <v>145</v>
      </c>
      <c r="K497" s="13" t="s">
        <v>2046</v>
      </c>
      <c r="L497" s="13">
        <v>45</v>
      </c>
      <c r="M497" s="13">
        <v>70</v>
      </c>
      <c r="N497" s="13" t="s">
        <v>1312</v>
      </c>
      <c r="O497" s="13" t="s">
        <v>5595</v>
      </c>
      <c r="P497" s="13" t="s">
        <v>6065</v>
      </c>
      <c r="R497" s="13" t="s">
        <v>7065</v>
      </c>
      <c r="S497" s="13">
        <v>5355</v>
      </c>
      <c r="T497" s="13">
        <v>0.8</v>
      </c>
      <c r="U497" s="13">
        <v>16</v>
      </c>
      <c r="V497" s="13" t="s">
        <v>2054</v>
      </c>
      <c r="X497" s="13" t="s">
        <v>9257</v>
      </c>
      <c r="Y497" s="13" t="s">
        <v>9577</v>
      </c>
      <c r="Z497" s="13" t="s">
        <v>9577</v>
      </c>
      <c r="AA497" s="13" t="s">
        <v>9577</v>
      </c>
      <c r="AB497" s="13" t="s">
        <v>9577</v>
      </c>
      <c r="AC497" s="13" t="s">
        <v>9577</v>
      </c>
      <c r="AD497" s="13" t="s">
        <v>9577</v>
      </c>
      <c r="AE497" s="13" t="s">
        <v>9577</v>
      </c>
      <c r="AF497" s="13" t="s">
        <v>9577</v>
      </c>
      <c r="AG497" s="13" t="s">
        <v>9577</v>
      </c>
      <c r="AH497" s="14" t="str">
        <f t="shared" si="14"/>
        <v>496,0,0,0,0,0,0,0,0,0</v>
      </c>
      <c r="AI497" s="13" t="s">
        <v>7245</v>
      </c>
      <c r="AJ497" s="13" t="s">
        <v>7765</v>
      </c>
      <c r="AO497" s="13">
        <v>0</v>
      </c>
      <c r="AP497" s="13">
        <v>25</v>
      </c>
      <c r="AQ497" s="13">
        <v>0</v>
      </c>
      <c r="AR497" s="14" t="s">
        <v>8593</v>
      </c>
      <c r="AU497" s="14"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
      <c r="A498" s="13">
        <v>497</v>
      </c>
      <c r="C498" s="13" t="s">
        <v>861</v>
      </c>
      <c r="D498" s="13" t="s">
        <v>4298</v>
      </c>
      <c r="E498" s="13" t="s">
        <v>180</v>
      </c>
      <c r="G498" s="13" t="s">
        <v>4879</v>
      </c>
      <c r="H498" s="13" t="s">
        <v>1310</v>
      </c>
      <c r="I498" s="13" t="s">
        <v>1311</v>
      </c>
      <c r="J498" s="13">
        <v>238</v>
      </c>
      <c r="K498" s="13" t="s">
        <v>2047</v>
      </c>
      <c r="L498" s="13">
        <v>45</v>
      </c>
      <c r="M498" s="13">
        <v>70</v>
      </c>
      <c r="N498" s="13" t="s">
        <v>1312</v>
      </c>
      <c r="O498" s="13" t="s">
        <v>5595</v>
      </c>
      <c r="P498" s="13" t="s">
        <v>6066</v>
      </c>
      <c r="R498" s="13" t="s">
        <v>7065</v>
      </c>
      <c r="S498" s="13">
        <v>5355</v>
      </c>
      <c r="T498" s="13">
        <v>3.3</v>
      </c>
      <c r="U498" s="13">
        <v>63</v>
      </c>
      <c r="V498" s="13" t="s">
        <v>2054</v>
      </c>
      <c r="X498" s="13" t="s">
        <v>9258</v>
      </c>
      <c r="Y498" s="13" t="s">
        <v>9577</v>
      </c>
      <c r="Z498" s="13" t="s">
        <v>9577</v>
      </c>
      <c r="AA498" s="13" t="s">
        <v>9577</v>
      </c>
      <c r="AB498" s="13" t="s">
        <v>9577</v>
      </c>
      <c r="AC498" s="13" t="s">
        <v>9577</v>
      </c>
      <c r="AD498" s="13" t="s">
        <v>9577</v>
      </c>
      <c r="AE498" s="13" t="s">
        <v>9577</v>
      </c>
      <c r="AF498" s="13" t="s">
        <v>9577</v>
      </c>
      <c r="AG498" s="13" t="s">
        <v>9577</v>
      </c>
      <c r="AH498" s="14" t="str">
        <f t="shared" si="14"/>
        <v>497,0,0,0,0,0,0,0,0,0</v>
      </c>
      <c r="AI498" s="13" t="s">
        <v>7246</v>
      </c>
      <c r="AJ498" s="13" t="s">
        <v>7766</v>
      </c>
      <c r="AO498" s="13">
        <v>0</v>
      </c>
      <c r="AP498" s="13">
        <v>25</v>
      </c>
      <c r="AQ498" s="13">
        <v>0</v>
      </c>
      <c r="AU498" s="14"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
      <c r="A499" s="13">
        <v>498</v>
      </c>
      <c r="C499" s="13" t="s">
        <v>862</v>
      </c>
      <c r="D499" s="13" t="s">
        <v>4299</v>
      </c>
      <c r="E499" s="13" t="s">
        <v>177</v>
      </c>
      <c r="G499" s="13" t="s">
        <v>4880</v>
      </c>
      <c r="H499" s="13" t="s">
        <v>1310</v>
      </c>
      <c r="I499" s="13" t="s">
        <v>1311</v>
      </c>
      <c r="J499" s="13">
        <v>28</v>
      </c>
      <c r="K499" s="13" t="s">
        <v>2030</v>
      </c>
      <c r="L499" s="13">
        <v>45</v>
      </c>
      <c r="M499" s="13">
        <v>70</v>
      </c>
      <c r="N499" s="13" t="s">
        <v>2035</v>
      </c>
      <c r="O499" s="13" t="s">
        <v>3736</v>
      </c>
      <c r="P499" s="13" t="s">
        <v>6645</v>
      </c>
      <c r="Q499" s="13" t="s">
        <v>6646</v>
      </c>
      <c r="R499" s="13" t="s">
        <v>2023</v>
      </c>
      <c r="S499" s="13">
        <v>5355</v>
      </c>
      <c r="T499" s="13">
        <v>0.5</v>
      </c>
      <c r="U499" s="13">
        <v>9.9</v>
      </c>
      <c r="V499" s="13" t="s">
        <v>2055</v>
      </c>
      <c r="X499" s="13" t="s">
        <v>9259</v>
      </c>
      <c r="Y499" s="13" t="s">
        <v>9577</v>
      </c>
      <c r="Z499" s="13" t="s">
        <v>9577</v>
      </c>
      <c r="AA499" s="13" t="s">
        <v>9577</v>
      </c>
      <c r="AB499" s="13" t="s">
        <v>9577</v>
      </c>
      <c r="AC499" s="13" t="s">
        <v>9577</v>
      </c>
      <c r="AD499" s="13" t="s">
        <v>9577</v>
      </c>
      <c r="AE499" s="13" t="s">
        <v>9577</v>
      </c>
      <c r="AF499" s="13" t="s">
        <v>9577</v>
      </c>
      <c r="AG499" s="13" t="s">
        <v>9577</v>
      </c>
      <c r="AH499" s="14" t="str">
        <f t="shared" si="14"/>
        <v>498,0,0,0,0,0,0,0,0,0</v>
      </c>
      <c r="AI499" s="13" t="s">
        <v>7247</v>
      </c>
      <c r="AJ499" s="13" t="s">
        <v>7767</v>
      </c>
      <c r="AO499" s="13">
        <v>0</v>
      </c>
      <c r="AP499" s="13">
        <v>25</v>
      </c>
      <c r="AQ499" s="13">
        <v>0</v>
      </c>
      <c r="AR499" s="14" t="s">
        <v>8594</v>
      </c>
      <c r="AU499" s="14"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
      <c r="A500" s="13">
        <v>499</v>
      </c>
      <c r="C500" s="13" t="s">
        <v>863</v>
      </c>
      <c r="D500" s="13" t="s">
        <v>4300</v>
      </c>
      <c r="E500" s="13" t="s">
        <v>177</v>
      </c>
      <c r="F500" s="13" t="s">
        <v>181</v>
      </c>
      <c r="G500" s="13" t="s">
        <v>4881</v>
      </c>
      <c r="H500" s="13" t="s">
        <v>1310</v>
      </c>
      <c r="I500" s="13" t="s">
        <v>1311</v>
      </c>
      <c r="J500" s="13">
        <v>146</v>
      </c>
      <c r="K500" s="13" t="s">
        <v>2028</v>
      </c>
      <c r="L500" s="13">
        <v>45</v>
      </c>
      <c r="M500" s="13">
        <v>70</v>
      </c>
      <c r="N500" s="13" t="s">
        <v>2035</v>
      </c>
      <c r="O500" s="13" t="s">
        <v>3736</v>
      </c>
      <c r="P500" s="13" t="s">
        <v>6067</v>
      </c>
      <c r="R500" s="13" t="s">
        <v>2023</v>
      </c>
      <c r="S500" s="13">
        <v>5355</v>
      </c>
      <c r="T500" s="13">
        <v>1</v>
      </c>
      <c r="U500" s="13">
        <v>55.5</v>
      </c>
      <c r="V500" s="13" t="s">
        <v>2055</v>
      </c>
      <c r="X500" s="13" t="s">
        <v>9260</v>
      </c>
      <c r="Y500" s="13" t="s">
        <v>9577</v>
      </c>
      <c r="Z500" s="13" t="s">
        <v>9577</v>
      </c>
      <c r="AA500" s="13" t="s">
        <v>9577</v>
      </c>
      <c r="AB500" s="13" t="s">
        <v>9577</v>
      </c>
      <c r="AC500" s="13" t="s">
        <v>9577</v>
      </c>
      <c r="AD500" s="13" t="s">
        <v>9577</v>
      </c>
      <c r="AE500" s="13" t="s">
        <v>9577</v>
      </c>
      <c r="AF500" s="13" t="s">
        <v>9577</v>
      </c>
      <c r="AG500" s="13" t="s">
        <v>9577</v>
      </c>
      <c r="AH500" s="14" t="str">
        <f t="shared" si="14"/>
        <v>499,0,0,0,0,0,0,0,0,0</v>
      </c>
      <c r="AI500" s="13" t="s">
        <v>7247</v>
      </c>
      <c r="AJ500" s="13" t="s">
        <v>7768</v>
      </c>
      <c r="AO500" s="13">
        <v>0</v>
      </c>
      <c r="AP500" s="13">
        <v>25</v>
      </c>
      <c r="AQ500" s="13">
        <v>0</v>
      </c>
      <c r="AR500" s="14" t="s">
        <v>8595</v>
      </c>
      <c r="AU500" s="14"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
      <c r="A501" s="13">
        <v>500</v>
      </c>
      <c r="C501" s="13" t="s">
        <v>864</v>
      </c>
      <c r="D501" s="13" t="s">
        <v>4301</v>
      </c>
      <c r="E501" s="13" t="s">
        <v>177</v>
      </c>
      <c r="F501" s="13" t="s">
        <v>181</v>
      </c>
      <c r="G501" s="13" t="s">
        <v>4882</v>
      </c>
      <c r="H501" s="13" t="s">
        <v>1310</v>
      </c>
      <c r="I501" s="13" t="s">
        <v>1311</v>
      </c>
      <c r="J501" s="13">
        <v>238</v>
      </c>
      <c r="K501" s="13" t="s">
        <v>2029</v>
      </c>
      <c r="L501" s="13">
        <v>45</v>
      </c>
      <c r="M501" s="13">
        <v>70</v>
      </c>
      <c r="N501" s="13" t="s">
        <v>2035</v>
      </c>
      <c r="O501" s="13" t="s">
        <v>3710</v>
      </c>
      <c r="P501" s="13" t="s">
        <v>6068</v>
      </c>
      <c r="R501" s="13" t="s">
        <v>2023</v>
      </c>
      <c r="S501" s="13">
        <v>5355</v>
      </c>
      <c r="T501" s="13">
        <v>1.6</v>
      </c>
      <c r="U501" s="13">
        <v>150</v>
      </c>
      <c r="V501" s="13" t="s">
        <v>2055</v>
      </c>
      <c r="X501" s="13" t="s">
        <v>9261</v>
      </c>
      <c r="Y501" s="13" t="s">
        <v>9577</v>
      </c>
      <c r="Z501" s="13" t="s">
        <v>9577</v>
      </c>
      <c r="AA501" s="13" t="s">
        <v>9577</v>
      </c>
      <c r="AB501" s="13" t="s">
        <v>9577</v>
      </c>
      <c r="AC501" s="13" t="s">
        <v>9577</v>
      </c>
      <c r="AD501" s="13" t="s">
        <v>9577</v>
      </c>
      <c r="AE501" s="13" t="s">
        <v>9577</v>
      </c>
      <c r="AF501" s="13" t="s">
        <v>9577</v>
      </c>
      <c r="AG501" s="13" t="s">
        <v>9577</v>
      </c>
      <c r="AH501" s="14" t="str">
        <f t="shared" si="14"/>
        <v>500,0,0,0,0,0,0,0,0,0</v>
      </c>
      <c r="AI501" s="13" t="s">
        <v>7248</v>
      </c>
      <c r="AJ501" s="13" t="s">
        <v>7769</v>
      </c>
      <c r="AO501" s="13">
        <v>0</v>
      </c>
      <c r="AP501" s="13">
        <v>25</v>
      </c>
      <c r="AQ501" s="13">
        <v>0</v>
      </c>
      <c r="AU501" s="14"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
      <c r="A502" s="13">
        <v>501</v>
      </c>
      <c r="C502" s="13" t="s">
        <v>865</v>
      </c>
      <c r="D502" s="13" t="s">
        <v>4302</v>
      </c>
      <c r="E502" s="13" t="s">
        <v>178</v>
      </c>
      <c r="G502" s="13" t="s">
        <v>4883</v>
      </c>
      <c r="H502" s="13" t="s">
        <v>1310</v>
      </c>
      <c r="I502" s="13" t="s">
        <v>1311</v>
      </c>
      <c r="J502" s="13">
        <v>28</v>
      </c>
      <c r="K502" s="13" t="s">
        <v>5407</v>
      </c>
      <c r="L502" s="13">
        <v>45</v>
      </c>
      <c r="M502" s="13">
        <v>70</v>
      </c>
      <c r="N502" s="13" t="s">
        <v>2036</v>
      </c>
      <c r="O502" s="13" t="s">
        <v>3707</v>
      </c>
      <c r="P502" s="13" t="s">
        <v>6647</v>
      </c>
      <c r="Q502" s="13" t="s">
        <v>6648</v>
      </c>
      <c r="R502" s="13" t="s">
        <v>2023</v>
      </c>
      <c r="S502" s="13">
        <v>5355</v>
      </c>
      <c r="T502" s="13">
        <v>0.5</v>
      </c>
      <c r="U502" s="13">
        <v>5.9</v>
      </c>
      <c r="V502" s="13" t="s">
        <v>2056</v>
      </c>
      <c r="X502" s="13" t="s">
        <v>9262</v>
      </c>
      <c r="Y502" s="13" t="s">
        <v>9577</v>
      </c>
      <c r="Z502" s="13" t="s">
        <v>9577</v>
      </c>
      <c r="AA502" s="13" t="s">
        <v>9577</v>
      </c>
      <c r="AB502" s="13" t="s">
        <v>9577</v>
      </c>
      <c r="AC502" s="13" t="s">
        <v>9577</v>
      </c>
      <c r="AD502" s="13" t="s">
        <v>9577</v>
      </c>
      <c r="AE502" s="13" t="s">
        <v>9577</v>
      </c>
      <c r="AF502" s="13" t="s">
        <v>9577</v>
      </c>
      <c r="AG502" s="13" t="s">
        <v>9577</v>
      </c>
      <c r="AH502" s="14" t="str">
        <f t="shared" si="14"/>
        <v>501,0,0,0,0,0,0,0,0,0</v>
      </c>
      <c r="AI502" s="13" t="s">
        <v>7249</v>
      </c>
      <c r="AJ502" s="13" t="s">
        <v>7770</v>
      </c>
      <c r="AO502" s="13">
        <v>0</v>
      </c>
      <c r="AP502" s="13">
        <v>25</v>
      </c>
      <c r="AQ502" s="13">
        <v>0</v>
      </c>
      <c r="AR502" s="14" t="s">
        <v>8596</v>
      </c>
      <c r="AU502" s="14"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
      <c r="A503" s="13">
        <v>502</v>
      </c>
      <c r="C503" s="13" t="s">
        <v>866</v>
      </c>
      <c r="D503" s="13" t="s">
        <v>4303</v>
      </c>
      <c r="E503" s="13" t="s">
        <v>178</v>
      </c>
      <c r="G503" s="13" t="s">
        <v>4884</v>
      </c>
      <c r="H503" s="13" t="s">
        <v>1310</v>
      </c>
      <c r="I503" s="13" t="s">
        <v>1311</v>
      </c>
      <c r="J503" s="13">
        <v>145</v>
      </c>
      <c r="K503" s="13" t="s">
        <v>5421</v>
      </c>
      <c r="L503" s="13">
        <v>45</v>
      </c>
      <c r="M503" s="13">
        <v>70</v>
      </c>
      <c r="N503" s="13" t="s">
        <v>2036</v>
      </c>
      <c r="O503" s="13" t="s">
        <v>3707</v>
      </c>
      <c r="P503" s="13" t="s">
        <v>6069</v>
      </c>
      <c r="R503" s="13" t="s">
        <v>2023</v>
      </c>
      <c r="S503" s="13">
        <v>5355</v>
      </c>
      <c r="T503" s="13">
        <v>0.8</v>
      </c>
      <c r="U503" s="13">
        <v>24.5</v>
      </c>
      <c r="V503" s="13" t="s">
        <v>2056</v>
      </c>
      <c r="X503" s="13" t="s">
        <v>9263</v>
      </c>
      <c r="Y503" s="13" t="s">
        <v>9577</v>
      </c>
      <c r="Z503" s="13" t="s">
        <v>9577</v>
      </c>
      <c r="AA503" s="13" t="s">
        <v>9577</v>
      </c>
      <c r="AB503" s="13" t="s">
        <v>9577</v>
      </c>
      <c r="AC503" s="13" t="s">
        <v>9577</v>
      </c>
      <c r="AD503" s="13" t="s">
        <v>9577</v>
      </c>
      <c r="AE503" s="13" t="s">
        <v>9577</v>
      </c>
      <c r="AF503" s="13" t="s">
        <v>9577</v>
      </c>
      <c r="AG503" s="13" t="s">
        <v>9577</v>
      </c>
      <c r="AH503" s="14" t="str">
        <f t="shared" si="14"/>
        <v>502,0,0,0,0,0,0,0,0,0</v>
      </c>
      <c r="AI503" s="13" t="s">
        <v>7250</v>
      </c>
      <c r="AJ503" s="13" t="s">
        <v>7771</v>
      </c>
      <c r="AO503" s="13">
        <v>0</v>
      </c>
      <c r="AP503" s="13">
        <v>25</v>
      </c>
      <c r="AQ503" s="13">
        <v>0</v>
      </c>
      <c r="AR503" s="14" t="s">
        <v>8597</v>
      </c>
      <c r="AU503" s="14"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
      <c r="A504" s="13">
        <v>503</v>
      </c>
      <c r="C504" s="13" t="s">
        <v>867</v>
      </c>
      <c r="D504" s="13" t="s">
        <v>4304</v>
      </c>
      <c r="E504" s="13" t="s">
        <v>178</v>
      </c>
      <c r="G504" s="13" t="s">
        <v>4885</v>
      </c>
      <c r="H504" s="13" t="s">
        <v>1310</v>
      </c>
      <c r="I504" s="13" t="s">
        <v>1311</v>
      </c>
      <c r="J504" s="13">
        <v>238</v>
      </c>
      <c r="K504" s="13" t="s">
        <v>5411</v>
      </c>
      <c r="L504" s="13">
        <v>45</v>
      </c>
      <c r="M504" s="13">
        <v>70</v>
      </c>
      <c r="N504" s="13" t="s">
        <v>2036</v>
      </c>
      <c r="O504" s="13" t="s">
        <v>3707</v>
      </c>
      <c r="P504" s="13" t="s">
        <v>6070</v>
      </c>
      <c r="R504" s="13" t="s">
        <v>2023</v>
      </c>
      <c r="S504" s="13">
        <v>5355</v>
      </c>
      <c r="T504" s="13">
        <v>1.5</v>
      </c>
      <c r="U504" s="13">
        <v>94.6</v>
      </c>
      <c r="V504" s="13" t="s">
        <v>2056</v>
      </c>
      <c r="X504" s="13" t="s">
        <v>9264</v>
      </c>
      <c r="Y504" s="13" t="s">
        <v>9577</v>
      </c>
      <c r="Z504" s="13" t="s">
        <v>9577</v>
      </c>
      <c r="AA504" s="13" t="s">
        <v>9577</v>
      </c>
      <c r="AB504" s="13" t="s">
        <v>9577</v>
      </c>
      <c r="AC504" s="13" t="s">
        <v>9577</v>
      </c>
      <c r="AD504" s="13" t="s">
        <v>9577</v>
      </c>
      <c r="AE504" s="13" t="s">
        <v>9577</v>
      </c>
      <c r="AF504" s="13" t="s">
        <v>9577</v>
      </c>
      <c r="AG504" s="13" t="s">
        <v>9577</v>
      </c>
      <c r="AH504" s="14" t="str">
        <f t="shared" si="14"/>
        <v>503,0,0,0,0,0,0,0,0,0</v>
      </c>
      <c r="AI504" s="13" t="s">
        <v>7251</v>
      </c>
      <c r="AJ504" s="13" t="s">
        <v>7772</v>
      </c>
      <c r="AO504" s="13">
        <v>0</v>
      </c>
      <c r="AP504" s="13">
        <v>25</v>
      </c>
      <c r="AQ504" s="13">
        <v>0</v>
      </c>
      <c r="AU504" s="14"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
      <c r="A505" s="13">
        <v>504</v>
      </c>
      <c r="B505" s="13" t="s">
        <v>8762</v>
      </c>
      <c r="C505" s="13" t="s">
        <v>868</v>
      </c>
      <c r="D505" s="13" t="s">
        <v>4305</v>
      </c>
      <c r="E505" s="13" t="s">
        <v>176</v>
      </c>
      <c r="G505" s="13" t="s">
        <v>4886</v>
      </c>
      <c r="H505" s="13" t="s">
        <v>5413</v>
      </c>
      <c r="I505" s="13" t="s">
        <v>5414</v>
      </c>
      <c r="J505" s="13">
        <v>51</v>
      </c>
      <c r="K505" s="13" t="s">
        <v>2027</v>
      </c>
      <c r="L505" s="13">
        <v>255</v>
      </c>
      <c r="M505" s="13">
        <v>70</v>
      </c>
      <c r="N505" s="13" t="s">
        <v>5570</v>
      </c>
      <c r="O505" s="13" t="s">
        <v>5532</v>
      </c>
      <c r="P505" s="13" t="s">
        <v>6649</v>
      </c>
      <c r="Q505" s="13" t="s">
        <v>6650</v>
      </c>
      <c r="R505" s="13" t="s">
        <v>2023</v>
      </c>
      <c r="S505" s="13">
        <v>4080</v>
      </c>
      <c r="T505" s="13">
        <v>0.5</v>
      </c>
      <c r="U505" s="13">
        <v>11.6</v>
      </c>
      <c r="V505" s="13" t="s">
        <v>2057</v>
      </c>
      <c r="X505" s="13" t="s">
        <v>9265</v>
      </c>
      <c r="Y505" s="13" t="s">
        <v>9577</v>
      </c>
      <c r="Z505" s="13" t="s">
        <v>9577</v>
      </c>
      <c r="AA505" s="13" t="s">
        <v>9577</v>
      </c>
      <c r="AB505" s="13" t="s">
        <v>9577</v>
      </c>
      <c r="AC505" s="13" t="s">
        <v>9577</v>
      </c>
      <c r="AD505" s="13" t="s">
        <v>9577</v>
      </c>
      <c r="AE505" s="13" t="s">
        <v>9577</v>
      </c>
      <c r="AF505" s="13" t="s">
        <v>9577</v>
      </c>
      <c r="AG505" s="13" t="s">
        <v>9577</v>
      </c>
      <c r="AH505" s="14" t="str">
        <f t="shared" si="14"/>
        <v>504,0,0,0,0,0,0,0,0,0</v>
      </c>
      <c r="AI505" s="13" t="s">
        <v>6992</v>
      </c>
      <c r="AJ505" s="13" t="s">
        <v>7773</v>
      </c>
      <c r="AO505" s="13">
        <v>0</v>
      </c>
      <c r="AP505" s="13">
        <v>25</v>
      </c>
      <c r="AQ505" s="13">
        <v>0</v>
      </c>
      <c r="AR505" s="14" t="s">
        <v>8598</v>
      </c>
      <c r="AU505" s="14"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
      <c r="A506" s="13">
        <v>505</v>
      </c>
      <c r="B506" s="13" t="s">
        <v>8762</v>
      </c>
      <c r="C506" s="13" t="s">
        <v>869</v>
      </c>
      <c r="D506" s="13" t="s">
        <v>4306</v>
      </c>
      <c r="E506" s="13" t="s">
        <v>176</v>
      </c>
      <c r="G506" s="13" t="s">
        <v>4887</v>
      </c>
      <c r="H506" s="13" t="s">
        <v>5413</v>
      </c>
      <c r="I506" s="13" t="s">
        <v>5414</v>
      </c>
      <c r="J506" s="13">
        <v>147</v>
      </c>
      <c r="K506" s="13" t="s">
        <v>2027</v>
      </c>
      <c r="L506" s="13">
        <v>255</v>
      </c>
      <c r="M506" s="13">
        <v>70</v>
      </c>
      <c r="N506" s="13" t="s">
        <v>5670</v>
      </c>
      <c r="O506" s="13" t="s">
        <v>5532</v>
      </c>
      <c r="P506" s="13" t="s">
        <v>6071</v>
      </c>
      <c r="R506" s="13" t="s">
        <v>2023</v>
      </c>
      <c r="S506" s="13">
        <v>5355</v>
      </c>
      <c r="T506" s="13">
        <v>1.1000000000000001</v>
      </c>
      <c r="U506" s="13">
        <v>27</v>
      </c>
      <c r="V506" s="13" t="s">
        <v>2057</v>
      </c>
      <c r="X506" s="13" t="s">
        <v>9266</v>
      </c>
      <c r="Y506" s="13" t="s">
        <v>9577</v>
      </c>
      <c r="Z506" s="13" t="s">
        <v>9577</v>
      </c>
      <c r="AA506" s="13" t="s">
        <v>9577</v>
      </c>
      <c r="AB506" s="13" t="s">
        <v>9577</v>
      </c>
      <c r="AC506" s="13" t="s">
        <v>9577</v>
      </c>
      <c r="AD506" s="13" t="s">
        <v>9577</v>
      </c>
      <c r="AE506" s="13" t="s">
        <v>9577</v>
      </c>
      <c r="AF506" s="13" t="s">
        <v>9577</v>
      </c>
      <c r="AG506" s="13" t="s">
        <v>9577</v>
      </c>
      <c r="AH506" s="14" t="str">
        <f t="shared" si="14"/>
        <v>505,0,0,0,0,0,0,0,0,0</v>
      </c>
      <c r="AI506" s="13" t="s">
        <v>7252</v>
      </c>
      <c r="AJ506" s="13" t="s">
        <v>7774</v>
      </c>
      <c r="AO506" s="13">
        <v>0</v>
      </c>
      <c r="AP506" s="13">
        <v>25</v>
      </c>
      <c r="AQ506" s="13">
        <v>0</v>
      </c>
      <c r="AU506" s="14"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
      <c r="A507" s="13">
        <v>506</v>
      </c>
      <c r="C507" s="13" t="s">
        <v>870</v>
      </c>
      <c r="D507" s="13" t="s">
        <v>4307</v>
      </c>
      <c r="E507" s="13" t="s">
        <v>176</v>
      </c>
      <c r="G507" s="13" t="s">
        <v>4888</v>
      </c>
      <c r="H507" s="13" t="s">
        <v>5413</v>
      </c>
      <c r="I507" s="13" t="s">
        <v>1311</v>
      </c>
      <c r="J507" s="13">
        <v>55</v>
      </c>
      <c r="K507" s="13" t="s">
        <v>2027</v>
      </c>
      <c r="L507" s="13">
        <v>255</v>
      </c>
      <c r="M507" s="13">
        <v>70</v>
      </c>
      <c r="N507" s="13" t="s">
        <v>5671</v>
      </c>
      <c r="O507" s="13" t="s">
        <v>3744</v>
      </c>
      <c r="P507" s="13" t="s">
        <v>6651</v>
      </c>
      <c r="Q507" s="13" t="s">
        <v>6652</v>
      </c>
      <c r="R507" s="13" t="s">
        <v>2023</v>
      </c>
      <c r="S507" s="13">
        <v>4080</v>
      </c>
      <c r="T507" s="13">
        <v>0.4</v>
      </c>
      <c r="U507" s="13">
        <v>4.0999999999999996</v>
      </c>
      <c r="V507" s="13" t="s">
        <v>2057</v>
      </c>
      <c r="X507" s="13" t="s">
        <v>9267</v>
      </c>
      <c r="Y507" s="13" t="s">
        <v>9577</v>
      </c>
      <c r="Z507" s="13" t="s">
        <v>9577</v>
      </c>
      <c r="AA507" s="13" t="s">
        <v>9577</v>
      </c>
      <c r="AB507" s="13" t="s">
        <v>9577</v>
      </c>
      <c r="AC507" s="13" t="s">
        <v>9577</v>
      </c>
      <c r="AD507" s="13" t="s">
        <v>9577</v>
      </c>
      <c r="AE507" s="13" t="s">
        <v>9577</v>
      </c>
      <c r="AF507" s="13" t="s">
        <v>9577</v>
      </c>
      <c r="AG507" s="13" t="s">
        <v>9577</v>
      </c>
      <c r="AH507" s="14" t="str">
        <f t="shared" si="14"/>
        <v>506,0,0,0,0,0,0,0,0,0</v>
      </c>
      <c r="AI507" s="13" t="s">
        <v>6930</v>
      </c>
      <c r="AJ507" s="13" t="s">
        <v>7775</v>
      </c>
      <c r="AO507" s="13">
        <v>0</v>
      </c>
      <c r="AP507" s="13">
        <v>25</v>
      </c>
      <c r="AQ507" s="13">
        <v>0</v>
      </c>
      <c r="AR507" s="14" t="s">
        <v>8599</v>
      </c>
      <c r="AU507" s="14"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
      <c r="A508" s="13">
        <v>507</v>
      </c>
      <c r="C508" s="13" t="s">
        <v>871</v>
      </c>
      <c r="D508" s="13" t="s">
        <v>4308</v>
      </c>
      <c r="E508" s="13" t="s">
        <v>176</v>
      </c>
      <c r="G508" s="13" t="s">
        <v>4889</v>
      </c>
      <c r="H508" s="13" t="s">
        <v>5413</v>
      </c>
      <c r="I508" s="13" t="s">
        <v>1311</v>
      </c>
      <c r="J508" s="13">
        <v>130</v>
      </c>
      <c r="K508" s="13" t="s">
        <v>2028</v>
      </c>
      <c r="L508" s="13">
        <v>120</v>
      </c>
      <c r="M508" s="13">
        <v>70</v>
      </c>
      <c r="N508" s="13" t="s">
        <v>5672</v>
      </c>
      <c r="O508" s="13" t="s">
        <v>3716</v>
      </c>
      <c r="P508" s="13" t="s">
        <v>6072</v>
      </c>
      <c r="R508" s="13" t="s">
        <v>2023</v>
      </c>
      <c r="S508" s="13">
        <v>4080</v>
      </c>
      <c r="T508" s="13">
        <v>0.9</v>
      </c>
      <c r="U508" s="13">
        <v>14.7</v>
      </c>
      <c r="V508" s="13" t="s">
        <v>8722</v>
      </c>
      <c r="X508" s="13" t="s">
        <v>9268</v>
      </c>
      <c r="Y508" s="13" t="s">
        <v>9577</v>
      </c>
      <c r="Z508" s="13" t="s">
        <v>9577</v>
      </c>
      <c r="AA508" s="13" t="s">
        <v>9577</v>
      </c>
      <c r="AB508" s="13" t="s">
        <v>9577</v>
      </c>
      <c r="AC508" s="13" t="s">
        <v>9577</v>
      </c>
      <c r="AD508" s="13" t="s">
        <v>9577</v>
      </c>
      <c r="AE508" s="13" t="s">
        <v>9577</v>
      </c>
      <c r="AF508" s="13" t="s">
        <v>9577</v>
      </c>
      <c r="AG508" s="13" t="s">
        <v>9577</v>
      </c>
      <c r="AH508" s="14" t="str">
        <f t="shared" si="14"/>
        <v>507,0,0,0,0,0,0,0,0,0</v>
      </c>
      <c r="AI508" s="13" t="s">
        <v>7253</v>
      </c>
      <c r="AJ508" s="13" t="s">
        <v>7776</v>
      </c>
      <c r="AO508" s="13">
        <v>0</v>
      </c>
      <c r="AP508" s="13">
        <v>25</v>
      </c>
      <c r="AQ508" s="13">
        <v>0</v>
      </c>
      <c r="AR508" s="14" t="s">
        <v>8600</v>
      </c>
      <c r="AU508" s="14"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
      <c r="A509" s="13">
        <v>508</v>
      </c>
      <c r="C509" s="13" t="s">
        <v>872</v>
      </c>
      <c r="D509" s="13" t="s">
        <v>4309</v>
      </c>
      <c r="E509" s="13" t="s">
        <v>176</v>
      </c>
      <c r="G509" s="13" t="s">
        <v>4890</v>
      </c>
      <c r="H509" s="13" t="s">
        <v>5413</v>
      </c>
      <c r="I509" s="13" t="s">
        <v>1311</v>
      </c>
      <c r="J509" s="13">
        <v>221</v>
      </c>
      <c r="K509" s="13" t="s">
        <v>2029</v>
      </c>
      <c r="L509" s="13">
        <v>45</v>
      </c>
      <c r="M509" s="13">
        <v>70</v>
      </c>
      <c r="N509" s="13" t="s">
        <v>5672</v>
      </c>
      <c r="O509" s="13" t="s">
        <v>3716</v>
      </c>
      <c r="P509" s="13" t="s">
        <v>6073</v>
      </c>
      <c r="R509" s="13" t="s">
        <v>2023</v>
      </c>
      <c r="S509" s="13">
        <v>4080</v>
      </c>
      <c r="T509" s="13">
        <v>1.2</v>
      </c>
      <c r="U509" s="13">
        <v>61</v>
      </c>
      <c r="V509" s="13" t="s">
        <v>8722</v>
      </c>
      <c r="X509" s="13" t="s">
        <v>9269</v>
      </c>
      <c r="Y509" s="13" t="s">
        <v>9577</v>
      </c>
      <c r="Z509" s="13" t="s">
        <v>9577</v>
      </c>
      <c r="AA509" s="13" t="s">
        <v>9577</v>
      </c>
      <c r="AB509" s="13" t="s">
        <v>9577</v>
      </c>
      <c r="AC509" s="13" t="s">
        <v>9577</v>
      </c>
      <c r="AD509" s="13" t="s">
        <v>9577</v>
      </c>
      <c r="AE509" s="13" t="s">
        <v>9577</v>
      </c>
      <c r="AF509" s="13" t="s">
        <v>9577</v>
      </c>
      <c r="AG509" s="13" t="s">
        <v>9577</v>
      </c>
      <c r="AH509" s="14" t="str">
        <f t="shared" si="14"/>
        <v>508,0,0,0,0,0,0,0,0,0</v>
      </c>
      <c r="AI509" s="13" t="s">
        <v>7254</v>
      </c>
      <c r="AJ509" s="13" t="s">
        <v>7777</v>
      </c>
      <c r="AO509" s="13">
        <v>0</v>
      </c>
      <c r="AP509" s="13">
        <v>25</v>
      </c>
      <c r="AQ509" s="13">
        <v>0</v>
      </c>
      <c r="AU509" s="14"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
      <c r="A510" s="13">
        <v>509</v>
      </c>
      <c r="C510" s="13" t="s">
        <v>873</v>
      </c>
      <c r="D510" s="13" t="s">
        <v>4310</v>
      </c>
      <c r="E510" s="13" t="s">
        <v>189</v>
      </c>
      <c r="G510" s="13" t="s">
        <v>4891</v>
      </c>
      <c r="H510" s="13" t="s">
        <v>5413</v>
      </c>
      <c r="I510" s="13" t="s">
        <v>5414</v>
      </c>
      <c r="J510" s="13">
        <v>56</v>
      </c>
      <c r="K510" s="13" t="s">
        <v>2045</v>
      </c>
      <c r="L510" s="13">
        <v>255</v>
      </c>
      <c r="M510" s="13">
        <v>70</v>
      </c>
      <c r="N510" s="13" t="s">
        <v>5673</v>
      </c>
      <c r="O510" s="13" t="s">
        <v>5584</v>
      </c>
      <c r="P510" s="13" t="s">
        <v>6653</v>
      </c>
      <c r="Q510" s="13" t="s">
        <v>6654</v>
      </c>
      <c r="R510" s="13" t="s">
        <v>2023</v>
      </c>
      <c r="S510" s="13">
        <v>5355</v>
      </c>
      <c r="T510" s="13">
        <v>0.4</v>
      </c>
      <c r="U510" s="13">
        <v>10.1</v>
      </c>
      <c r="V510" s="13" t="s">
        <v>8726</v>
      </c>
      <c r="X510" s="13" t="s">
        <v>9270</v>
      </c>
      <c r="Y510" s="13" t="s">
        <v>9577</v>
      </c>
      <c r="Z510" s="13" t="s">
        <v>9577</v>
      </c>
      <c r="AA510" s="13" t="s">
        <v>9577</v>
      </c>
      <c r="AB510" s="13" t="s">
        <v>9577</v>
      </c>
      <c r="AC510" s="13" t="s">
        <v>9577</v>
      </c>
      <c r="AD510" s="13" t="s">
        <v>9577</v>
      </c>
      <c r="AE510" s="13" t="s">
        <v>9577</v>
      </c>
      <c r="AF510" s="13" t="s">
        <v>9577</v>
      </c>
      <c r="AG510" s="13" t="s">
        <v>9577</v>
      </c>
      <c r="AH510" s="14" t="str">
        <f t="shared" si="14"/>
        <v>509,0,0,0,0,0,0,0,0,0</v>
      </c>
      <c r="AI510" s="13" t="s">
        <v>7255</v>
      </c>
      <c r="AJ510" s="13" t="s">
        <v>7778</v>
      </c>
      <c r="AO510" s="13">
        <v>0</v>
      </c>
      <c r="AP510" s="13">
        <v>25</v>
      </c>
      <c r="AQ510" s="13">
        <v>0</v>
      </c>
      <c r="AR510" s="14" t="s">
        <v>8601</v>
      </c>
      <c r="AU510" s="14"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
      <c r="A511" s="13">
        <v>510</v>
      </c>
      <c r="C511" s="13" t="s">
        <v>874</v>
      </c>
      <c r="D511" s="13" t="s">
        <v>4311</v>
      </c>
      <c r="E511" s="13" t="s">
        <v>189</v>
      </c>
      <c r="G511" s="13" t="s">
        <v>4892</v>
      </c>
      <c r="H511" s="13" t="s">
        <v>5413</v>
      </c>
      <c r="I511" s="13" t="s">
        <v>5414</v>
      </c>
      <c r="J511" s="13">
        <v>156</v>
      </c>
      <c r="K511" s="13" t="s">
        <v>2046</v>
      </c>
      <c r="L511" s="13">
        <v>90</v>
      </c>
      <c r="M511" s="13">
        <v>70</v>
      </c>
      <c r="N511" s="13" t="s">
        <v>5673</v>
      </c>
      <c r="O511" s="13" t="s">
        <v>5584</v>
      </c>
      <c r="P511" s="13" t="s">
        <v>6074</v>
      </c>
      <c r="R511" s="13" t="s">
        <v>2023</v>
      </c>
      <c r="S511" s="13">
        <v>5355</v>
      </c>
      <c r="T511" s="13">
        <v>1.1000000000000001</v>
      </c>
      <c r="U511" s="13">
        <v>37.5</v>
      </c>
      <c r="V511" s="13" t="s">
        <v>8726</v>
      </c>
      <c r="X511" s="13" t="s">
        <v>9271</v>
      </c>
      <c r="Y511" s="13" t="s">
        <v>9577</v>
      </c>
      <c r="Z511" s="13" t="s">
        <v>9577</v>
      </c>
      <c r="AA511" s="13" t="s">
        <v>9577</v>
      </c>
      <c r="AB511" s="13" t="s">
        <v>9577</v>
      </c>
      <c r="AC511" s="13" t="s">
        <v>9577</v>
      </c>
      <c r="AD511" s="13" t="s">
        <v>9577</v>
      </c>
      <c r="AE511" s="13" t="s">
        <v>9577</v>
      </c>
      <c r="AF511" s="13" t="s">
        <v>9577</v>
      </c>
      <c r="AG511" s="13" t="s">
        <v>9577</v>
      </c>
      <c r="AH511" s="14" t="str">
        <f t="shared" si="14"/>
        <v>510,0,0,0,0,0,0,0,0,0</v>
      </c>
      <c r="AI511" s="13" t="s">
        <v>7256</v>
      </c>
      <c r="AJ511" s="13" t="s">
        <v>7779</v>
      </c>
      <c r="AO511" s="13">
        <v>0</v>
      </c>
      <c r="AP511" s="13">
        <v>25</v>
      </c>
      <c r="AQ511" s="13">
        <v>0</v>
      </c>
      <c r="AU511" s="14"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
      <c r="A512" s="13">
        <v>511</v>
      </c>
      <c r="C512" s="13" t="s">
        <v>875</v>
      </c>
      <c r="D512" s="13" t="s">
        <v>4312</v>
      </c>
      <c r="E512" s="13" t="s">
        <v>180</v>
      </c>
      <c r="G512" s="13" t="s">
        <v>4893</v>
      </c>
      <c r="H512" s="13" t="s">
        <v>1310</v>
      </c>
      <c r="I512" s="13" t="s">
        <v>5414</v>
      </c>
      <c r="J512" s="13">
        <v>63</v>
      </c>
      <c r="K512" s="13" t="s">
        <v>2045</v>
      </c>
      <c r="L512" s="13">
        <v>190</v>
      </c>
      <c r="M512" s="13">
        <v>70</v>
      </c>
      <c r="N512" s="13" t="s">
        <v>3749</v>
      </c>
      <c r="O512" s="13" t="s">
        <v>1312</v>
      </c>
      <c r="P512" s="13" t="s">
        <v>6655</v>
      </c>
      <c r="Q512" s="13" t="s">
        <v>6656</v>
      </c>
      <c r="R512" s="13" t="s">
        <v>2023</v>
      </c>
      <c r="S512" s="13">
        <v>5355</v>
      </c>
      <c r="T512" s="13">
        <v>0.6</v>
      </c>
      <c r="U512" s="13">
        <v>10.5</v>
      </c>
      <c r="V512" s="13" t="s">
        <v>2054</v>
      </c>
      <c r="X512" s="13" t="s">
        <v>9272</v>
      </c>
      <c r="Y512" s="13" t="s">
        <v>9577</v>
      </c>
      <c r="Z512" s="13" t="s">
        <v>9577</v>
      </c>
      <c r="AA512" s="13" t="s">
        <v>9577</v>
      </c>
      <c r="AB512" s="13" t="s">
        <v>9577</v>
      </c>
      <c r="AC512" s="13" t="s">
        <v>9577</v>
      </c>
      <c r="AD512" s="13" t="s">
        <v>9577</v>
      </c>
      <c r="AE512" s="13" t="s">
        <v>9577</v>
      </c>
      <c r="AF512" s="13" t="s">
        <v>9577</v>
      </c>
      <c r="AG512" s="13" t="s">
        <v>9577</v>
      </c>
      <c r="AH512" s="14" t="str">
        <f t="shared" si="14"/>
        <v>511,0,0,0,0,0,0,0,0,0</v>
      </c>
      <c r="AI512" s="13" t="s">
        <v>7257</v>
      </c>
      <c r="AJ512" s="13" t="s">
        <v>8352</v>
      </c>
      <c r="AL512" s="13" t="s">
        <v>8112</v>
      </c>
      <c r="AM512" s="13" t="s">
        <v>8156</v>
      </c>
      <c r="AO512" s="13">
        <v>0</v>
      </c>
      <c r="AP512" s="13">
        <v>25</v>
      </c>
      <c r="AQ512" s="13">
        <v>0</v>
      </c>
      <c r="AR512" s="14" t="s">
        <v>8602</v>
      </c>
      <c r="AU512" s="14"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
      <c r="A513" s="13">
        <v>512</v>
      </c>
      <c r="C513" s="13" t="s">
        <v>876</v>
      </c>
      <c r="D513" s="13" t="s">
        <v>4313</v>
      </c>
      <c r="E513" s="13" t="s">
        <v>180</v>
      </c>
      <c r="G513" s="13" t="s">
        <v>4894</v>
      </c>
      <c r="H513" s="13" t="s">
        <v>1310</v>
      </c>
      <c r="I513" s="13" t="s">
        <v>5414</v>
      </c>
      <c r="J513" s="13">
        <v>174</v>
      </c>
      <c r="K513" s="13" t="s">
        <v>2046</v>
      </c>
      <c r="L513" s="13">
        <v>75</v>
      </c>
      <c r="M513" s="13">
        <v>70</v>
      </c>
      <c r="N513" s="13" t="s">
        <v>3749</v>
      </c>
      <c r="O513" s="13" t="s">
        <v>1312</v>
      </c>
      <c r="P513" s="13" t="s">
        <v>6075</v>
      </c>
      <c r="R513" s="13" t="s">
        <v>2023</v>
      </c>
      <c r="S513" s="13">
        <v>5355</v>
      </c>
      <c r="T513" s="13">
        <v>1.1000000000000001</v>
      </c>
      <c r="U513" s="13">
        <v>30.5</v>
      </c>
      <c r="V513" s="13" t="s">
        <v>2054</v>
      </c>
      <c r="X513" s="13" t="s">
        <v>9273</v>
      </c>
      <c r="Y513" s="13" t="s">
        <v>9577</v>
      </c>
      <c r="Z513" s="13" t="s">
        <v>9577</v>
      </c>
      <c r="AA513" s="13" t="s">
        <v>9577</v>
      </c>
      <c r="AB513" s="13" t="s">
        <v>9577</v>
      </c>
      <c r="AC513" s="13" t="s">
        <v>9577</v>
      </c>
      <c r="AD513" s="13" t="s">
        <v>9577</v>
      </c>
      <c r="AE513" s="13" t="s">
        <v>9577</v>
      </c>
      <c r="AF513" s="13" t="s">
        <v>9577</v>
      </c>
      <c r="AG513" s="13" t="s">
        <v>9577</v>
      </c>
      <c r="AH513" s="14" t="str">
        <f t="shared" si="14"/>
        <v>512,0,0,0,0,0,0,0,0,0</v>
      </c>
      <c r="AI513" s="13" t="s">
        <v>7258</v>
      </c>
      <c r="AJ513" s="13" t="s">
        <v>8353</v>
      </c>
      <c r="AL513" s="13" t="s">
        <v>8112</v>
      </c>
      <c r="AM513" s="13" t="s">
        <v>8156</v>
      </c>
      <c r="AO513" s="13">
        <v>0</v>
      </c>
      <c r="AP513" s="13">
        <v>25</v>
      </c>
      <c r="AQ513" s="13">
        <v>0</v>
      </c>
      <c r="AU513" s="14"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
      <c r="A514" s="13">
        <v>513</v>
      </c>
      <c r="C514" s="13" t="s">
        <v>877</v>
      </c>
      <c r="D514" s="13" t="s">
        <v>4314</v>
      </c>
      <c r="E514" s="13" t="s">
        <v>177</v>
      </c>
      <c r="G514" s="13" t="s">
        <v>4893</v>
      </c>
      <c r="H514" s="13" t="s">
        <v>1310</v>
      </c>
      <c r="I514" s="13" t="s">
        <v>5414</v>
      </c>
      <c r="J514" s="13">
        <v>63</v>
      </c>
      <c r="K514" s="13" t="s">
        <v>2045</v>
      </c>
      <c r="L514" s="13">
        <v>190</v>
      </c>
      <c r="M514" s="13">
        <v>70</v>
      </c>
      <c r="N514" s="13" t="s">
        <v>3749</v>
      </c>
      <c r="O514" s="13" t="s">
        <v>2035</v>
      </c>
      <c r="P514" s="13" t="s">
        <v>6657</v>
      </c>
      <c r="Q514" s="13" t="s">
        <v>6658</v>
      </c>
      <c r="R514" s="13" t="s">
        <v>2023</v>
      </c>
      <c r="S514" s="13">
        <v>5355</v>
      </c>
      <c r="T514" s="13">
        <v>0.6</v>
      </c>
      <c r="U514" s="13">
        <v>11</v>
      </c>
      <c r="V514" s="13" t="s">
        <v>2055</v>
      </c>
      <c r="X514" s="13" t="s">
        <v>9274</v>
      </c>
      <c r="Y514" s="13" t="s">
        <v>9577</v>
      </c>
      <c r="Z514" s="13" t="s">
        <v>9577</v>
      </c>
      <c r="AA514" s="13" t="s">
        <v>9577</v>
      </c>
      <c r="AB514" s="13" t="s">
        <v>9577</v>
      </c>
      <c r="AC514" s="13" t="s">
        <v>9577</v>
      </c>
      <c r="AD514" s="13" t="s">
        <v>9577</v>
      </c>
      <c r="AE514" s="13" t="s">
        <v>9577</v>
      </c>
      <c r="AF514" s="13" t="s">
        <v>9577</v>
      </c>
      <c r="AG514" s="13" t="s">
        <v>9577</v>
      </c>
      <c r="AH514" s="14" t="str">
        <f t="shared" si="14"/>
        <v>513,0,0,0,0,0,0,0,0,0</v>
      </c>
      <c r="AI514" s="13" t="s">
        <v>7259</v>
      </c>
      <c r="AJ514" s="13" t="s">
        <v>8354</v>
      </c>
      <c r="AL514" s="13" t="s">
        <v>8112</v>
      </c>
      <c r="AM514" s="13" t="s">
        <v>8130</v>
      </c>
      <c r="AO514" s="13">
        <v>0</v>
      </c>
      <c r="AP514" s="13">
        <v>25</v>
      </c>
      <c r="AQ514" s="13">
        <v>0</v>
      </c>
      <c r="AR514" s="14" t="s">
        <v>8603</v>
      </c>
      <c r="AU514" s="14"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
      <c r="A515" s="13">
        <v>514</v>
      </c>
      <c r="C515" s="13" t="s">
        <v>878</v>
      </c>
      <c r="D515" s="13" t="s">
        <v>4315</v>
      </c>
      <c r="E515" s="13" t="s">
        <v>177</v>
      </c>
      <c r="G515" s="13" t="s">
        <v>4894</v>
      </c>
      <c r="H515" s="13" t="s">
        <v>1310</v>
      </c>
      <c r="I515" s="13" t="s">
        <v>5414</v>
      </c>
      <c r="J515" s="13">
        <v>174</v>
      </c>
      <c r="K515" s="13" t="s">
        <v>2046</v>
      </c>
      <c r="L515" s="13">
        <v>75</v>
      </c>
      <c r="M515" s="13">
        <v>70</v>
      </c>
      <c r="N515" s="13" t="s">
        <v>3749</v>
      </c>
      <c r="O515" s="13" t="s">
        <v>2035</v>
      </c>
      <c r="P515" s="13" t="s">
        <v>6076</v>
      </c>
      <c r="R515" s="13" t="s">
        <v>2023</v>
      </c>
      <c r="S515" s="13">
        <v>5355</v>
      </c>
      <c r="T515" s="13">
        <v>1</v>
      </c>
      <c r="U515" s="13">
        <v>28</v>
      </c>
      <c r="V515" s="13" t="s">
        <v>2055</v>
      </c>
      <c r="X515" s="13" t="s">
        <v>9275</v>
      </c>
      <c r="Y515" s="13" t="s">
        <v>9577</v>
      </c>
      <c r="Z515" s="13" t="s">
        <v>9577</v>
      </c>
      <c r="AA515" s="13" t="s">
        <v>9577</v>
      </c>
      <c r="AB515" s="13" t="s">
        <v>9577</v>
      </c>
      <c r="AC515" s="13" t="s">
        <v>9577</v>
      </c>
      <c r="AD515" s="13" t="s">
        <v>9577</v>
      </c>
      <c r="AE515" s="13" t="s">
        <v>9577</v>
      </c>
      <c r="AF515" s="13" t="s">
        <v>9577</v>
      </c>
      <c r="AG515" s="13" t="s">
        <v>9577</v>
      </c>
      <c r="AH515" s="14" t="str">
        <f t="shared" ref="AH515:AH578" si="16">+X515&amp;","&amp;Y515&amp;","&amp;Z515&amp;","&amp;AA515&amp;","&amp;AB515&amp;","&amp;AC515&amp;","&amp;AD515&amp;","&amp;AE515&amp;","&amp;AF515&amp;","&amp;AG515</f>
        <v>514,0,0,0,0,0,0,0,0,0</v>
      </c>
      <c r="AI515" s="13" t="s">
        <v>1382</v>
      </c>
      <c r="AJ515" s="13" t="s">
        <v>8355</v>
      </c>
      <c r="AL515" s="13" t="s">
        <v>8112</v>
      </c>
      <c r="AM515" s="13" t="s">
        <v>8130</v>
      </c>
      <c r="AO515" s="13">
        <v>0</v>
      </c>
      <c r="AP515" s="13">
        <v>25</v>
      </c>
      <c r="AQ515" s="13">
        <v>0</v>
      </c>
      <c r="AU515" s="14"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
      <c r="A516" s="13">
        <v>515</v>
      </c>
      <c r="C516" s="13" t="s">
        <v>879</v>
      </c>
      <c r="D516" s="13" t="s">
        <v>4316</v>
      </c>
      <c r="E516" s="13" t="s">
        <v>178</v>
      </c>
      <c r="G516" s="13" t="s">
        <v>4893</v>
      </c>
      <c r="H516" s="13" t="s">
        <v>1310</v>
      </c>
      <c r="I516" s="13" t="s">
        <v>5414</v>
      </c>
      <c r="J516" s="13">
        <v>63</v>
      </c>
      <c r="K516" s="13" t="s">
        <v>2045</v>
      </c>
      <c r="L516" s="13">
        <v>190</v>
      </c>
      <c r="M516" s="13">
        <v>70</v>
      </c>
      <c r="N516" s="13" t="s">
        <v>3749</v>
      </c>
      <c r="O516" s="13" t="s">
        <v>2036</v>
      </c>
      <c r="P516" s="13" t="s">
        <v>6659</v>
      </c>
      <c r="Q516" s="13" t="s">
        <v>6660</v>
      </c>
      <c r="R516" s="13" t="s">
        <v>2023</v>
      </c>
      <c r="S516" s="13">
        <v>5355</v>
      </c>
      <c r="T516" s="13">
        <v>0.6</v>
      </c>
      <c r="U516" s="13">
        <v>13.5</v>
      </c>
      <c r="V516" s="13" t="s">
        <v>2056</v>
      </c>
      <c r="X516" s="13" t="s">
        <v>9276</v>
      </c>
      <c r="Y516" s="13" t="s">
        <v>9577</v>
      </c>
      <c r="Z516" s="13" t="s">
        <v>9577</v>
      </c>
      <c r="AA516" s="13" t="s">
        <v>9577</v>
      </c>
      <c r="AB516" s="13" t="s">
        <v>9577</v>
      </c>
      <c r="AC516" s="13" t="s">
        <v>9577</v>
      </c>
      <c r="AD516" s="13" t="s">
        <v>9577</v>
      </c>
      <c r="AE516" s="13" t="s">
        <v>9577</v>
      </c>
      <c r="AF516" s="13" t="s">
        <v>9577</v>
      </c>
      <c r="AG516" s="13" t="s">
        <v>9577</v>
      </c>
      <c r="AH516" s="14" t="str">
        <f t="shared" si="16"/>
        <v>515,0,0,0,0,0,0,0,0,0</v>
      </c>
      <c r="AI516" s="13" t="s">
        <v>7260</v>
      </c>
      <c r="AJ516" s="13" t="s">
        <v>8356</v>
      </c>
      <c r="AL516" s="13" t="s">
        <v>8112</v>
      </c>
      <c r="AM516" s="13" t="s">
        <v>8239</v>
      </c>
      <c r="AO516" s="13">
        <v>0</v>
      </c>
      <c r="AP516" s="13">
        <v>25</v>
      </c>
      <c r="AQ516" s="13">
        <v>0</v>
      </c>
      <c r="AR516" s="14" t="s">
        <v>8604</v>
      </c>
      <c r="AU516" s="14"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
      <c r="A517" s="13">
        <v>516</v>
      </c>
      <c r="C517" s="13" t="s">
        <v>880</v>
      </c>
      <c r="D517" s="13" t="s">
        <v>4317</v>
      </c>
      <c r="E517" s="13" t="s">
        <v>178</v>
      </c>
      <c r="G517" s="13" t="s">
        <v>4894</v>
      </c>
      <c r="H517" s="13" t="s">
        <v>1310</v>
      </c>
      <c r="I517" s="13" t="s">
        <v>5414</v>
      </c>
      <c r="J517" s="13">
        <v>174</v>
      </c>
      <c r="K517" s="13" t="s">
        <v>2046</v>
      </c>
      <c r="L517" s="13">
        <v>75</v>
      </c>
      <c r="M517" s="13">
        <v>70</v>
      </c>
      <c r="N517" s="13" t="s">
        <v>3749</v>
      </c>
      <c r="O517" s="13" t="s">
        <v>2036</v>
      </c>
      <c r="P517" s="13" t="s">
        <v>6077</v>
      </c>
      <c r="R517" s="13" t="s">
        <v>2023</v>
      </c>
      <c r="S517" s="13">
        <v>5355</v>
      </c>
      <c r="T517" s="13">
        <v>1</v>
      </c>
      <c r="U517" s="13">
        <v>29</v>
      </c>
      <c r="V517" s="13" t="s">
        <v>2056</v>
      </c>
      <c r="X517" s="13" t="s">
        <v>9277</v>
      </c>
      <c r="Y517" s="13" t="s">
        <v>9577</v>
      </c>
      <c r="Z517" s="13" t="s">
        <v>9577</v>
      </c>
      <c r="AA517" s="13" t="s">
        <v>9577</v>
      </c>
      <c r="AB517" s="13" t="s">
        <v>9577</v>
      </c>
      <c r="AC517" s="13" t="s">
        <v>9577</v>
      </c>
      <c r="AD517" s="13" t="s">
        <v>9577</v>
      </c>
      <c r="AE517" s="13" t="s">
        <v>9577</v>
      </c>
      <c r="AF517" s="13" t="s">
        <v>9577</v>
      </c>
      <c r="AG517" s="13" t="s">
        <v>9577</v>
      </c>
      <c r="AH517" s="14" t="str">
        <f t="shared" si="16"/>
        <v>516,0,0,0,0,0,0,0,0,0</v>
      </c>
      <c r="AI517" s="13" t="s">
        <v>7261</v>
      </c>
      <c r="AJ517" s="13" t="s">
        <v>8357</v>
      </c>
      <c r="AL517" s="13" t="s">
        <v>8112</v>
      </c>
      <c r="AM517" s="13" t="s">
        <v>8239</v>
      </c>
      <c r="AO517" s="13">
        <v>0</v>
      </c>
      <c r="AP517" s="13">
        <v>25</v>
      </c>
      <c r="AQ517" s="13">
        <v>0</v>
      </c>
      <c r="AU517" s="14"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
      <c r="A518" s="13">
        <v>517</v>
      </c>
      <c r="C518" s="13" t="s">
        <v>881</v>
      </c>
      <c r="D518" s="13" t="s">
        <v>4318</v>
      </c>
      <c r="E518" s="13" t="s">
        <v>185</v>
      </c>
      <c r="G518" s="13" t="s">
        <v>4895</v>
      </c>
      <c r="H518" s="13" t="s">
        <v>5413</v>
      </c>
      <c r="I518" s="13" t="s">
        <v>5419</v>
      </c>
      <c r="J518" s="13">
        <v>58</v>
      </c>
      <c r="K518" s="13" t="s">
        <v>2030</v>
      </c>
      <c r="L518" s="13">
        <v>190</v>
      </c>
      <c r="M518" s="13">
        <v>70</v>
      </c>
      <c r="N518" s="13" t="s">
        <v>5674</v>
      </c>
      <c r="O518" s="13" t="s">
        <v>3813</v>
      </c>
      <c r="P518" s="13" t="s">
        <v>6661</v>
      </c>
      <c r="Q518" s="13" t="s">
        <v>6662</v>
      </c>
      <c r="R518" s="13" t="s">
        <v>2023</v>
      </c>
      <c r="S518" s="13">
        <v>2805</v>
      </c>
      <c r="T518" s="13">
        <v>0.6</v>
      </c>
      <c r="U518" s="13">
        <v>23.3</v>
      </c>
      <c r="V518" s="13" t="s">
        <v>8725</v>
      </c>
      <c r="X518" s="13" t="s">
        <v>9278</v>
      </c>
      <c r="Y518" s="13" t="s">
        <v>9577</v>
      </c>
      <c r="Z518" s="13" t="s">
        <v>9577</v>
      </c>
      <c r="AA518" s="13" t="s">
        <v>9577</v>
      </c>
      <c r="AB518" s="13" t="s">
        <v>9577</v>
      </c>
      <c r="AC518" s="13" t="s">
        <v>9577</v>
      </c>
      <c r="AD518" s="13" t="s">
        <v>9577</v>
      </c>
      <c r="AE518" s="13" t="s">
        <v>9577</v>
      </c>
      <c r="AF518" s="13" t="s">
        <v>9577</v>
      </c>
      <c r="AG518" s="13" t="s">
        <v>9577</v>
      </c>
      <c r="AH518" s="14" t="str">
        <f t="shared" si="16"/>
        <v>517,0,0,0,0,0,0,0,0,0</v>
      </c>
      <c r="AI518" s="13" t="s">
        <v>1470</v>
      </c>
      <c r="AJ518" s="13" t="s">
        <v>7780</v>
      </c>
      <c r="AO518" s="13">
        <v>0</v>
      </c>
      <c r="AP518" s="13">
        <v>25</v>
      </c>
      <c r="AQ518" s="13">
        <v>21</v>
      </c>
      <c r="AR518" s="14" t="s">
        <v>8605</v>
      </c>
      <c r="AU518" s="14"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
      <c r="A519" s="13">
        <v>518</v>
      </c>
      <c r="C519" s="13" t="s">
        <v>882</v>
      </c>
      <c r="D519" s="13" t="s">
        <v>4319</v>
      </c>
      <c r="E519" s="13" t="s">
        <v>185</v>
      </c>
      <c r="G519" s="13" t="s">
        <v>4896</v>
      </c>
      <c r="H519" s="13" t="s">
        <v>5413</v>
      </c>
      <c r="I519" s="13" t="s">
        <v>5419</v>
      </c>
      <c r="J519" s="13">
        <v>170</v>
      </c>
      <c r="K519" s="13" t="s">
        <v>2031</v>
      </c>
      <c r="L519" s="13">
        <v>75</v>
      </c>
      <c r="M519" s="13">
        <v>70</v>
      </c>
      <c r="N519" s="13" t="s">
        <v>5674</v>
      </c>
      <c r="O519" s="13" t="s">
        <v>3813</v>
      </c>
      <c r="P519" s="13" t="s">
        <v>6078</v>
      </c>
      <c r="R519" s="13" t="s">
        <v>2023</v>
      </c>
      <c r="S519" s="13">
        <v>2805</v>
      </c>
      <c r="T519" s="13">
        <v>1.1000000000000001</v>
      </c>
      <c r="U519" s="13">
        <v>60.5</v>
      </c>
      <c r="V519" s="13" t="s">
        <v>8725</v>
      </c>
      <c r="X519" s="13" t="s">
        <v>9279</v>
      </c>
      <c r="Y519" s="13" t="s">
        <v>9577</v>
      </c>
      <c r="Z519" s="13" t="s">
        <v>9577</v>
      </c>
      <c r="AA519" s="13" t="s">
        <v>9577</v>
      </c>
      <c r="AB519" s="13" t="s">
        <v>9577</v>
      </c>
      <c r="AC519" s="13" t="s">
        <v>9577</v>
      </c>
      <c r="AD519" s="13" t="s">
        <v>9577</v>
      </c>
      <c r="AE519" s="13" t="s">
        <v>9577</v>
      </c>
      <c r="AF519" s="13" t="s">
        <v>9577</v>
      </c>
      <c r="AG519" s="13" t="s">
        <v>9577</v>
      </c>
      <c r="AH519" s="14" t="str">
        <f t="shared" si="16"/>
        <v>518,0,0,0,0,0,0,0,0,0</v>
      </c>
      <c r="AI519" s="13" t="s">
        <v>7262</v>
      </c>
      <c r="AJ519" s="13" t="s">
        <v>7781</v>
      </c>
      <c r="AO519" s="13">
        <v>0</v>
      </c>
      <c r="AP519" s="13">
        <v>25</v>
      </c>
      <c r="AQ519" s="13">
        <v>10</v>
      </c>
      <c r="AU519" s="14"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
      <c r="A520" s="13">
        <v>519</v>
      </c>
      <c r="C520" s="13" t="s">
        <v>883</v>
      </c>
      <c r="D520" s="13" t="s">
        <v>4320</v>
      </c>
      <c r="E520" s="13" t="s">
        <v>176</v>
      </c>
      <c r="F520" s="13" t="s">
        <v>184</v>
      </c>
      <c r="G520" s="13" t="s">
        <v>4897</v>
      </c>
      <c r="H520" s="13" t="s">
        <v>5413</v>
      </c>
      <c r="I520" s="13" t="s">
        <v>1311</v>
      </c>
      <c r="J520" s="13">
        <v>53</v>
      </c>
      <c r="K520" s="13" t="s">
        <v>2027</v>
      </c>
      <c r="L520" s="13">
        <v>255</v>
      </c>
      <c r="M520" s="13">
        <v>70</v>
      </c>
      <c r="N520" s="13" t="s">
        <v>5675</v>
      </c>
      <c r="O520" s="13" t="s">
        <v>3683</v>
      </c>
      <c r="P520" s="13" t="s">
        <v>6663</v>
      </c>
      <c r="Q520" s="13" t="s">
        <v>6664</v>
      </c>
      <c r="R520" s="13" t="s">
        <v>1344</v>
      </c>
      <c r="S520" s="13">
        <v>4080</v>
      </c>
      <c r="T520" s="13">
        <v>0.3</v>
      </c>
      <c r="U520" s="13">
        <v>2.1</v>
      </c>
      <c r="V520" s="13" t="s">
        <v>8722</v>
      </c>
      <c r="X520" s="13" t="s">
        <v>9280</v>
      </c>
      <c r="Y520" s="13" t="s">
        <v>9577</v>
      </c>
      <c r="Z520" s="13" t="s">
        <v>9577</v>
      </c>
      <c r="AA520" s="13" t="s">
        <v>9577</v>
      </c>
      <c r="AB520" s="13" t="s">
        <v>9577</v>
      </c>
      <c r="AC520" s="13" t="s">
        <v>9577</v>
      </c>
      <c r="AD520" s="13" t="s">
        <v>9577</v>
      </c>
      <c r="AE520" s="13" t="s">
        <v>9577</v>
      </c>
      <c r="AF520" s="13" t="s">
        <v>9577</v>
      </c>
      <c r="AG520" s="13" t="s">
        <v>9577</v>
      </c>
      <c r="AH520" s="14" t="str">
        <f t="shared" si="16"/>
        <v>519,0,0,0,0,0,0,0,0,0</v>
      </c>
      <c r="AI520" s="13" t="s">
        <v>7263</v>
      </c>
      <c r="AJ520" s="13" t="s">
        <v>7782</v>
      </c>
      <c r="AO520" s="13">
        <v>0</v>
      </c>
      <c r="AP520" s="13">
        <v>25</v>
      </c>
      <c r="AQ520" s="13">
        <v>0</v>
      </c>
      <c r="AR520" s="14" t="s">
        <v>8606</v>
      </c>
      <c r="AU520" s="14"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
      <c r="A521" s="13">
        <v>520</v>
      </c>
      <c r="C521" s="13" t="s">
        <v>884</v>
      </c>
      <c r="D521" s="13" t="s">
        <v>4321</v>
      </c>
      <c r="E521" s="13" t="s">
        <v>176</v>
      </c>
      <c r="F521" s="13" t="s">
        <v>184</v>
      </c>
      <c r="G521" s="13" t="s">
        <v>4898</v>
      </c>
      <c r="H521" s="13" t="s">
        <v>5413</v>
      </c>
      <c r="I521" s="13" t="s">
        <v>1311</v>
      </c>
      <c r="J521" s="13">
        <v>125</v>
      </c>
      <c r="K521" s="13" t="s">
        <v>2028</v>
      </c>
      <c r="L521" s="13">
        <v>120</v>
      </c>
      <c r="M521" s="13">
        <v>70</v>
      </c>
      <c r="N521" s="13" t="s">
        <v>5675</v>
      </c>
      <c r="O521" s="13" t="s">
        <v>3683</v>
      </c>
      <c r="P521" s="13" t="s">
        <v>6079</v>
      </c>
      <c r="R521" s="13" t="s">
        <v>1344</v>
      </c>
      <c r="S521" s="13">
        <v>4080</v>
      </c>
      <c r="T521" s="13">
        <v>0.6</v>
      </c>
      <c r="U521" s="13">
        <v>15</v>
      </c>
      <c r="V521" s="13" t="s">
        <v>8722</v>
      </c>
      <c r="X521" s="13" t="s">
        <v>9281</v>
      </c>
      <c r="Y521" s="13" t="s">
        <v>9577</v>
      </c>
      <c r="Z521" s="13" t="s">
        <v>9577</v>
      </c>
      <c r="AA521" s="13" t="s">
        <v>9577</v>
      </c>
      <c r="AB521" s="13" t="s">
        <v>9577</v>
      </c>
      <c r="AC521" s="13" t="s">
        <v>9577</v>
      </c>
      <c r="AD521" s="13" t="s">
        <v>9577</v>
      </c>
      <c r="AE521" s="13" t="s">
        <v>9577</v>
      </c>
      <c r="AF521" s="13" t="s">
        <v>9577</v>
      </c>
      <c r="AG521" s="13" t="s">
        <v>9577</v>
      </c>
      <c r="AH521" s="14" t="str">
        <f t="shared" si="16"/>
        <v>520,0,0,0,0,0,0,0,0,0</v>
      </c>
      <c r="AI521" s="13" t="s">
        <v>7264</v>
      </c>
      <c r="AJ521" s="13" t="s">
        <v>7783</v>
      </c>
      <c r="AO521" s="13">
        <v>0</v>
      </c>
      <c r="AP521" s="13">
        <v>25</v>
      </c>
      <c r="AQ521" s="13">
        <v>0</v>
      </c>
      <c r="AR521" s="14" t="s">
        <v>8607</v>
      </c>
      <c r="AU521" s="14"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
      <c r="A522" s="13">
        <v>521</v>
      </c>
      <c r="C522" s="13" t="s">
        <v>885</v>
      </c>
      <c r="D522" s="13" t="s">
        <v>4322</v>
      </c>
      <c r="E522" s="13" t="s">
        <v>176</v>
      </c>
      <c r="F522" s="13" t="s">
        <v>184</v>
      </c>
      <c r="G522" s="13" t="s">
        <v>4899</v>
      </c>
      <c r="H522" s="13" t="s">
        <v>5413</v>
      </c>
      <c r="I522" s="13" t="s">
        <v>1311</v>
      </c>
      <c r="J522" s="13">
        <v>215</v>
      </c>
      <c r="K522" s="13" t="s">
        <v>2029</v>
      </c>
      <c r="L522" s="13">
        <v>45</v>
      </c>
      <c r="M522" s="13">
        <v>70</v>
      </c>
      <c r="N522" s="13" t="s">
        <v>5675</v>
      </c>
      <c r="O522" s="13" t="s">
        <v>3683</v>
      </c>
      <c r="P522" s="13" t="s">
        <v>6080</v>
      </c>
      <c r="R522" s="13" t="s">
        <v>1344</v>
      </c>
      <c r="S522" s="13">
        <v>4080</v>
      </c>
      <c r="T522" s="13">
        <v>1.2</v>
      </c>
      <c r="U522" s="13">
        <v>29</v>
      </c>
      <c r="V522" s="13" t="s">
        <v>8722</v>
      </c>
      <c r="X522" s="13" t="s">
        <v>9282</v>
      </c>
      <c r="Y522" s="13" t="s">
        <v>9577</v>
      </c>
      <c r="Z522" s="13" t="s">
        <v>9577</v>
      </c>
      <c r="AA522" s="13" t="s">
        <v>9577</v>
      </c>
      <c r="AB522" s="13" t="s">
        <v>9577</v>
      </c>
      <c r="AC522" s="13" t="s">
        <v>9577</v>
      </c>
      <c r="AD522" s="13" t="s">
        <v>9577</v>
      </c>
      <c r="AE522" s="13" t="s">
        <v>9577</v>
      </c>
      <c r="AF522" s="13" t="s">
        <v>9577</v>
      </c>
      <c r="AG522" s="13" t="s">
        <v>9577</v>
      </c>
      <c r="AH522" s="14" t="str">
        <f t="shared" si="16"/>
        <v>521,0,0,0,0,0,0,0,0,0</v>
      </c>
      <c r="AI522" s="13" t="s">
        <v>7265</v>
      </c>
      <c r="AJ522" s="13" t="s">
        <v>7784</v>
      </c>
      <c r="AO522" s="13">
        <v>0</v>
      </c>
      <c r="AP522" s="13">
        <v>25</v>
      </c>
      <c r="AQ522" s="13">
        <v>0</v>
      </c>
      <c r="AU522" s="14"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
      <c r="A523" s="13">
        <v>522</v>
      </c>
      <c r="C523" s="13" t="s">
        <v>886</v>
      </c>
      <c r="D523" s="13" t="s">
        <v>4323</v>
      </c>
      <c r="E523" s="13" t="s">
        <v>179</v>
      </c>
      <c r="G523" s="13" t="s">
        <v>4900</v>
      </c>
      <c r="H523" s="13" t="s">
        <v>5413</v>
      </c>
      <c r="I523" s="13" t="s">
        <v>5414</v>
      </c>
      <c r="J523" s="13">
        <v>59</v>
      </c>
      <c r="K523" s="13" t="s">
        <v>2045</v>
      </c>
      <c r="L523" s="13">
        <v>190</v>
      </c>
      <c r="M523" s="13">
        <v>70</v>
      </c>
      <c r="N523" s="13" t="s">
        <v>5676</v>
      </c>
      <c r="O523" s="13" t="s">
        <v>3795</v>
      </c>
      <c r="P523" s="13" t="s">
        <v>6665</v>
      </c>
      <c r="Q523" s="13" t="s">
        <v>6666</v>
      </c>
      <c r="R523" s="13" t="s">
        <v>2023</v>
      </c>
      <c r="S523" s="13">
        <v>5355</v>
      </c>
      <c r="T523" s="13">
        <v>0.8</v>
      </c>
      <c r="U523" s="13">
        <v>29.8</v>
      </c>
      <c r="V523" s="13" t="s">
        <v>8727</v>
      </c>
      <c r="X523" s="13" t="s">
        <v>9283</v>
      </c>
      <c r="Y523" s="13" t="s">
        <v>9577</v>
      </c>
      <c r="Z523" s="13" t="s">
        <v>9577</v>
      </c>
      <c r="AA523" s="13" t="s">
        <v>9577</v>
      </c>
      <c r="AB523" s="13" t="s">
        <v>9577</v>
      </c>
      <c r="AC523" s="13" t="s">
        <v>9577</v>
      </c>
      <c r="AD523" s="13" t="s">
        <v>9577</v>
      </c>
      <c r="AE523" s="13" t="s">
        <v>9577</v>
      </c>
      <c r="AF523" s="13" t="s">
        <v>9577</v>
      </c>
      <c r="AG523" s="13" t="s">
        <v>9577</v>
      </c>
      <c r="AH523" s="14" t="str">
        <f t="shared" si="16"/>
        <v>522,0,0,0,0,0,0,0,0,0</v>
      </c>
      <c r="AI523" s="13" t="s">
        <v>7266</v>
      </c>
      <c r="AJ523" s="13" t="s">
        <v>8358</v>
      </c>
      <c r="AL523" s="13" t="s">
        <v>8042</v>
      </c>
      <c r="AO523" s="13">
        <v>0</v>
      </c>
      <c r="AP523" s="13">
        <v>25</v>
      </c>
      <c r="AQ523" s="13">
        <v>0</v>
      </c>
      <c r="AR523" s="14" t="s">
        <v>8608</v>
      </c>
      <c r="AU523" s="14"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
      <c r="A524" s="13">
        <v>523</v>
      </c>
      <c r="C524" s="13" t="s">
        <v>887</v>
      </c>
      <c r="D524" s="13" t="s">
        <v>4324</v>
      </c>
      <c r="E524" s="13" t="s">
        <v>179</v>
      </c>
      <c r="G524" s="13" t="s">
        <v>4901</v>
      </c>
      <c r="H524" s="13" t="s">
        <v>5413</v>
      </c>
      <c r="I524" s="13" t="s">
        <v>5414</v>
      </c>
      <c r="J524" s="13">
        <v>174</v>
      </c>
      <c r="K524" s="13" t="s">
        <v>2046</v>
      </c>
      <c r="L524" s="13">
        <v>75</v>
      </c>
      <c r="M524" s="13">
        <v>70</v>
      </c>
      <c r="N524" s="13" t="s">
        <v>5676</v>
      </c>
      <c r="O524" s="13" t="s">
        <v>3795</v>
      </c>
      <c r="P524" s="13" t="s">
        <v>6081</v>
      </c>
      <c r="R524" s="13" t="s">
        <v>2023</v>
      </c>
      <c r="S524" s="13">
        <v>5355</v>
      </c>
      <c r="T524" s="13">
        <v>1.6</v>
      </c>
      <c r="U524" s="13">
        <v>79.5</v>
      </c>
      <c r="V524" s="13" t="s">
        <v>8727</v>
      </c>
      <c r="X524" s="13" t="s">
        <v>9284</v>
      </c>
      <c r="Y524" s="13" t="s">
        <v>9577</v>
      </c>
      <c r="Z524" s="13" t="s">
        <v>9577</v>
      </c>
      <c r="AA524" s="13" t="s">
        <v>9577</v>
      </c>
      <c r="AB524" s="13" t="s">
        <v>9577</v>
      </c>
      <c r="AC524" s="13" t="s">
        <v>9577</v>
      </c>
      <c r="AD524" s="13" t="s">
        <v>9577</v>
      </c>
      <c r="AE524" s="13" t="s">
        <v>9577</v>
      </c>
      <c r="AF524" s="13" t="s">
        <v>9577</v>
      </c>
      <c r="AG524" s="13" t="s">
        <v>9577</v>
      </c>
      <c r="AH524" s="14" t="str">
        <f t="shared" si="16"/>
        <v>523,0,0,0,0,0,0,0,0,0</v>
      </c>
      <c r="AI524" s="13" t="s">
        <v>1417</v>
      </c>
      <c r="AJ524" s="13" t="s">
        <v>8359</v>
      </c>
      <c r="AL524" s="13" t="s">
        <v>8042</v>
      </c>
      <c r="AO524" s="13">
        <v>0</v>
      </c>
      <c r="AP524" s="13">
        <v>25</v>
      </c>
      <c r="AQ524" s="13">
        <v>0</v>
      </c>
      <c r="AU524" s="14"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
      <c r="A525" s="13">
        <v>524</v>
      </c>
      <c r="C525" s="13" t="s">
        <v>888</v>
      </c>
      <c r="D525" s="13" t="s">
        <v>4325</v>
      </c>
      <c r="E525" s="13" t="s">
        <v>186</v>
      </c>
      <c r="G525" s="13" t="s">
        <v>4902</v>
      </c>
      <c r="H525" s="13" t="s">
        <v>5413</v>
      </c>
      <c r="I525" s="13" t="s">
        <v>1311</v>
      </c>
      <c r="J525" s="13">
        <v>56</v>
      </c>
      <c r="K525" s="13" t="s">
        <v>2033</v>
      </c>
      <c r="L525" s="13">
        <v>255</v>
      </c>
      <c r="M525" s="13">
        <v>70</v>
      </c>
      <c r="N525" s="13" t="s">
        <v>3699</v>
      </c>
      <c r="O525" s="13" t="s">
        <v>3786</v>
      </c>
      <c r="P525" s="13" t="s">
        <v>6667</v>
      </c>
      <c r="Q525" s="13" t="s">
        <v>6668</v>
      </c>
      <c r="R525" s="13" t="s">
        <v>2021</v>
      </c>
      <c r="S525" s="13">
        <v>4080</v>
      </c>
      <c r="T525" s="13">
        <v>0.4</v>
      </c>
      <c r="U525" s="13">
        <v>18</v>
      </c>
      <c r="V525" s="13" t="s">
        <v>2056</v>
      </c>
      <c r="X525" s="13" t="s">
        <v>9285</v>
      </c>
      <c r="Y525" s="13" t="s">
        <v>9577</v>
      </c>
      <c r="Z525" s="13" t="s">
        <v>9577</v>
      </c>
      <c r="AA525" s="13" t="s">
        <v>9577</v>
      </c>
      <c r="AB525" s="13" t="s">
        <v>9577</v>
      </c>
      <c r="AC525" s="13" t="s">
        <v>9577</v>
      </c>
      <c r="AD525" s="13" t="s">
        <v>9577</v>
      </c>
      <c r="AE525" s="13" t="s">
        <v>9577</v>
      </c>
      <c r="AF525" s="13" t="s">
        <v>9577</v>
      </c>
      <c r="AG525" s="13" t="s">
        <v>9577</v>
      </c>
      <c r="AH525" s="14" t="str">
        <f t="shared" si="16"/>
        <v>524,0,0,0,0,0,0,0,0,0</v>
      </c>
      <c r="AI525" s="13" t="s">
        <v>7267</v>
      </c>
      <c r="AJ525" s="13" t="s">
        <v>8360</v>
      </c>
      <c r="AL525" s="13" t="s">
        <v>8075</v>
      </c>
      <c r="AM525" s="13" t="s">
        <v>8127</v>
      </c>
      <c r="AO525" s="13">
        <v>0</v>
      </c>
      <c r="AP525" s="13">
        <v>25</v>
      </c>
      <c r="AQ525" s="13">
        <v>0</v>
      </c>
      <c r="AR525" s="14" t="s">
        <v>8609</v>
      </c>
      <c r="AU525" s="14"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
      <c r="A526" s="13">
        <v>525</v>
      </c>
      <c r="C526" s="13" t="s">
        <v>889</v>
      </c>
      <c r="D526" s="13" t="s">
        <v>4326</v>
      </c>
      <c r="E526" s="13" t="s">
        <v>186</v>
      </c>
      <c r="G526" s="13" t="s">
        <v>4903</v>
      </c>
      <c r="H526" s="13" t="s">
        <v>5413</v>
      </c>
      <c r="I526" s="13" t="s">
        <v>1311</v>
      </c>
      <c r="J526" s="13">
        <v>137</v>
      </c>
      <c r="K526" s="13" t="s">
        <v>5430</v>
      </c>
      <c r="L526" s="13">
        <v>120</v>
      </c>
      <c r="M526" s="13">
        <v>70</v>
      </c>
      <c r="N526" s="13" t="s">
        <v>3699</v>
      </c>
      <c r="O526" s="13" t="s">
        <v>3786</v>
      </c>
      <c r="P526" s="13" t="s">
        <v>6082</v>
      </c>
      <c r="R526" s="13" t="s">
        <v>2021</v>
      </c>
      <c r="S526" s="13">
        <v>4080</v>
      </c>
      <c r="T526" s="13">
        <v>0.9</v>
      </c>
      <c r="U526" s="13">
        <v>102</v>
      </c>
      <c r="V526" s="13" t="s">
        <v>2056</v>
      </c>
      <c r="X526" s="13" t="s">
        <v>9286</v>
      </c>
      <c r="Y526" s="13" t="s">
        <v>9577</v>
      </c>
      <c r="Z526" s="13" t="s">
        <v>9577</v>
      </c>
      <c r="AA526" s="13" t="s">
        <v>9577</v>
      </c>
      <c r="AB526" s="13" t="s">
        <v>9577</v>
      </c>
      <c r="AC526" s="13" t="s">
        <v>9577</v>
      </c>
      <c r="AD526" s="13" t="s">
        <v>9577</v>
      </c>
      <c r="AE526" s="13" t="s">
        <v>9577</v>
      </c>
      <c r="AF526" s="13" t="s">
        <v>9577</v>
      </c>
      <c r="AG526" s="13" t="s">
        <v>9577</v>
      </c>
      <c r="AH526" s="14" t="str">
        <f t="shared" si="16"/>
        <v>525,0,0,0,0,0,0,0,0,0</v>
      </c>
      <c r="AI526" s="13" t="s">
        <v>7268</v>
      </c>
      <c r="AJ526" s="13" t="s">
        <v>8361</v>
      </c>
      <c r="AL526" s="13" t="s">
        <v>8075</v>
      </c>
      <c r="AM526" s="13" t="s">
        <v>8127</v>
      </c>
      <c r="AO526" s="13">
        <v>0</v>
      </c>
      <c r="AP526" s="13">
        <v>25</v>
      </c>
      <c r="AQ526" s="13">
        <v>0</v>
      </c>
      <c r="AR526" s="14" t="s">
        <v>11058</v>
      </c>
      <c r="AU526" s="14"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
      <c r="A527" s="13">
        <v>526</v>
      </c>
      <c r="C527" s="13" t="s">
        <v>890</v>
      </c>
      <c r="D527" s="13" t="s">
        <v>4327</v>
      </c>
      <c r="E527" s="13" t="s">
        <v>186</v>
      </c>
      <c r="G527" s="13" t="s">
        <v>4904</v>
      </c>
      <c r="H527" s="13" t="s">
        <v>5413</v>
      </c>
      <c r="I527" s="13" t="s">
        <v>1311</v>
      </c>
      <c r="J527" s="13">
        <v>227</v>
      </c>
      <c r="K527" s="13" t="s">
        <v>2029</v>
      </c>
      <c r="L527" s="13">
        <v>45</v>
      </c>
      <c r="M527" s="13">
        <v>70</v>
      </c>
      <c r="N527" s="13" t="s">
        <v>3699</v>
      </c>
      <c r="O527" s="13" t="s">
        <v>3786</v>
      </c>
      <c r="P527" s="13" t="s">
        <v>6082</v>
      </c>
      <c r="R527" s="13" t="s">
        <v>2021</v>
      </c>
      <c r="S527" s="13">
        <v>4080</v>
      </c>
      <c r="T527" s="13">
        <v>1.7</v>
      </c>
      <c r="U527" s="13">
        <v>260</v>
      </c>
      <c r="V527" s="13" t="s">
        <v>2056</v>
      </c>
      <c r="X527" s="13" t="s">
        <v>9287</v>
      </c>
      <c r="Y527" s="13" t="s">
        <v>9577</v>
      </c>
      <c r="Z527" s="13" t="s">
        <v>9577</v>
      </c>
      <c r="AA527" s="13" t="s">
        <v>9577</v>
      </c>
      <c r="AB527" s="13" t="s">
        <v>9577</v>
      </c>
      <c r="AC527" s="13" t="s">
        <v>9577</v>
      </c>
      <c r="AD527" s="13" t="s">
        <v>9577</v>
      </c>
      <c r="AE527" s="13" t="s">
        <v>9577</v>
      </c>
      <c r="AF527" s="13" t="s">
        <v>9577</v>
      </c>
      <c r="AG527" s="13" t="s">
        <v>9577</v>
      </c>
      <c r="AH527" s="14" t="str">
        <f t="shared" si="16"/>
        <v>526,0,0,0,0,0,0,0,0,0</v>
      </c>
      <c r="AI527" s="13" t="s">
        <v>7269</v>
      </c>
      <c r="AJ527" s="13" t="s">
        <v>8362</v>
      </c>
      <c r="AL527" s="13" t="s">
        <v>8075</v>
      </c>
      <c r="AM527" s="13" t="s">
        <v>8127</v>
      </c>
      <c r="AO527" s="13">
        <v>0</v>
      </c>
      <c r="AP527" s="13">
        <v>25</v>
      </c>
      <c r="AQ527" s="13">
        <v>0</v>
      </c>
      <c r="AU527" s="14"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
      <c r="A528" s="13">
        <v>527</v>
      </c>
      <c r="C528" s="13" t="s">
        <v>891</v>
      </c>
      <c r="D528" s="13" t="s">
        <v>4328</v>
      </c>
      <c r="E528" s="13" t="s">
        <v>185</v>
      </c>
      <c r="F528" s="13" t="s">
        <v>184</v>
      </c>
      <c r="G528" s="13" t="s">
        <v>4905</v>
      </c>
      <c r="H528" s="13" t="s">
        <v>5413</v>
      </c>
      <c r="I528" s="13" t="s">
        <v>5414</v>
      </c>
      <c r="J528" s="13">
        <v>63</v>
      </c>
      <c r="K528" s="13" t="s">
        <v>2045</v>
      </c>
      <c r="L528" s="13">
        <v>190</v>
      </c>
      <c r="M528" s="13">
        <v>70</v>
      </c>
      <c r="N528" s="13" t="s">
        <v>5677</v>
      </c>
      <c r="O528" s="13" t="s">
        <v>3767</v>
      </c>
      <c r="P528" s="13" t="s">
        <v>6669</v>
      </c>
      <c r="Q528" s="13" t="s">
        <v>6670</v>
      </c>
      <c r="R528" s="13" t="s">
        <v>6941</v>
      </c>
      <c r="S528" s="13">
        <v>4080</v>
      </c>
      <c r="T528" s="13">
        <v>0.4</v>
      </c>
      <c r="U528" s="13">
        <v>2.1</v>
      </c>
      <c r="V528" s="13" t="s">
        <v>2056</v>
      </c>
      <c r="X528" s="13" t="s">
        <v>9288</v>
      </c>
      <c r="Y528" s="13" t="s">
        <v>9577</v>
      </c>
      <c r="Z528" s="13" t="s">
        <v>9577</v>
      </c>
      <c r="AA528" s="13" t="s">
        <v>9577</v>
      </c>
      <c r="AB528" s="13" t="s">
        <v>9577</v>
      </c>
      <c r="AC528" s="13" t="s">
        <v>9577</v>
      </c>
      <c r="AD528" s="13" t="s">
        <v>9577</v>
      </c>
      <c r="AE528" s="13" t="s">
        <v>9577</v>
      </c>
      <c r="AF528" s="13" t="s">
        <v>9577</v>
      </c>
      <c r="AG528" s="13" t="s">
        <v>9577</v>
      </c>
      <c r="AH528" s="14" t="str">
        <f t="shared" si="16"/>
        <v>527,0,0,0,0,0,0,0,0,0</v>
      </c>
      <c r="AI528" s="13" t="s">
        <v>6917</v>
      </c>
      <c r="AJ528" s="13" t="s">
        <v>7785</v>
      </c>
      <c r="AO528" s="13">
        <v>0</v>
      </c>
      <c r="AP528" s="13">
        <v>25</v>
      </c>
      <c r="AQ528" s="13">
        <v>19</v>
      </c>
      <c r="AR528" s="14" t="s">
        <v>8610</v>
      </c>
      <c r="AU528" s="14"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
      <c r="A529" s="13">
        <v>528</v>
      </c>
      <c r="C529" s="13" t="s">
        <v>892</v>
      </c>
      <c r="D529" s="13" t="s">
        <v>4329</v>
      </c>
      <c r="E529" s="13" t="s">
        <v>185</v>
      </c>
      <c r="F529" s="13" t="s">
        <v>184</v>
      </c>
      <c r="G529" s="13" t="s">
        <v>4906</v>
      </c>
      <c r="H529" s="13" t="s">
        <v>5413</v>
      </c>
      <c r="I529" s="13" t="s">
        <v>5414</v>
      </c>
      <c r="J529" s="13">
        <v>149</v>
      </c>
      <c r="K529" s="13" t="s">
        <v>2046</v>
      </c>
      <c r="L529" s="13">
        <v>45</v>
      </c>
      <c r="M529" s="13">
        <v>70</v>
      </c>
      <c r="N529" s="13" t="s">
        <v>5677</v>
      </c>
      <c r="O529" s="13" t="s">
        <v>3767</v>
      </c>
      <c r="P529" s="13" t="s">
        <v>6083</v>
      </c>
      <c r="R529" s="13" t="s">
        <v>6941</v>
      </c>
      <c r="S529" s="13">
        <v>4080</v>
      </c>
      <c r="T529" s="13">
        <v>0.9</v>
      </c>
      <c r="U529" s="13">
        <v>10.5</v>
      </c>
      <c r="V529" s="13" t="s">
        <v>2056</v>
      </c>
      <c r="X529" s="13" t="s">
        <v>9289</v>
      </c>
      <c r="Y529" s="13" t="s">
        <v>9577</v>
      </c>
      <c r="Z529" s="13" t="s">
        <v>9577</v>
      </c>
      <c r="AA529" s="13" t="s">
        <v>9577</v>
      </c>
      <c r="AB529" s="13" t="s">
        <v>9577</v>
      </c>
      <c r="AC529" s="13" t="s">
        <v>9577</v>
      </c>
      <c r="AD529" s="13" t="s">
        <v>9577</v>
      </c>
      <c r="AE529" s="13" t="s">
        <v>9577</v>
      </c>
      <c r="AF529" s="13" t="s">
        <v>9577</v>
      </c>
      <c r="AG529" s="13" t="s">
        <v>9577</v>
      </c>
      <c r="AH529" s="14" t="str">
        <f t="shared" si="16"/>
        <v>528,0,0,0,0,0,0,0,0,0</v>
      </c>
      <c r="AI529" s="13" t="s">
        <v>7270</v>
      </c>
      <c r="AJ529" s="13" t="s">
        <v>7786</v>
      </c>
      <c r="AO529" s="13">
        <v>0</v>
      </c>
      <c r="AP529" s="13">
        <v>25</v>
      </c>
      <c r="AQ529" s="13">
        <v>18</v>
      </c>
      <c r="AU529" s="14"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
      <c r="A530" s="13">
        <v>529</v>
      </c>
      <c r="C530" s="13" t="s">
        <v>893</v>
      </c>
      <c r="D530" s="13" t="s">
        <v>4330</v>
      </c>
      <c r="E530" s="13" t="s">
        <v>183</v>
      </c>
      <c r="G530" s="13" t="s">
        <v>4907</v>
      </c>
      <c r="H530" s="13" t="s">
        <v>5413</v>
      </c>
      <c r="I530" s="13" t="s">
        <v>5414</v>
      </c>
      <c r="J530" s="13">
        <v>66</v>
      </c>
      <c r="K530" s="13" t="s">
        <v>2027</v>
      </c>
      <c r="L530" s="13">
        <v>120</v>
      </c>
      <c r="M530" s="13">
        <v>70</v>
      </c>
      <c r="N530" s="13" t="s">
        <v>5678</v>
      </c>
      <c r="O530" s="13" t="s">
        <v>3723</v>
      </c>
      <c r="P530" s="13" t="s">
        <v>6671</v>
      </c>
      <c r="Q530" s="13" t="s">
        <v>6672</v>
      </c>
      <c r="R530" s="13" t="s">
        <v>2023</v>
      </c>
      <c r="S530" s="13">
        <v>5355</v>
      </c>
      <c r="T530" s="13">
        <v>0.3</v>
      </c>
      <c r="U530" s="13">
        <v>8.5</v>
      </c>
      <c r="V530" s="13" t="s">
        <v>8722</v>
      </c>
      <c r="X530" s="13" t="s">
        <v>9290</v>
      </c>
      <c r="Y530" s="13" t="s">
        <v>9577</v>
      </c>
      <c r="Z530" s="13" t="s">
        <v>9577</v>
      </c>
      <c r="AA530" s="13" t="s">
        <v>9577</v>
      </c>
      <c r="AB530" s="13" t="s">
        <v>9577</v>
      </c>
      <c r="AC530" s="13" t="s">
        <v>9577</v>
      </c>
      <c r="AD530" s="13" t="s">
        <v>9577</v>
      </c>
      <c r="AE530" s="13" t="s">
        <v>9577</v>
      </c>
      <c r="AF530" s="13" t="s">
        <v>9577</v>
      </c>
      <c r="AG530" s="13" t="s">
        <v>9577</v>
      </c>
      <c r="AH530" s="14" t="str">
        <f t="shared" si="16"/>
        <v>529,0,0,0,0,0,0,0,0,0</v>
      </c>
      <c r="AI530" s="13" t="s">
        <v>6924</v>
      </c>
      <c r="AJ530" s="13" t="s">
        <v>7787</v>
      </c>
      <c r="AO530" s="13">
        <v>0</v>
      </c>
      <c r="AP530" s="13">
        <v>25</v>
      </c>
      <c r="AQ530" s="13">
        <v>0</v>
      </c>
      <c r="AR530" s="14" t="s">
        <v>8611</v>
      </c>
      <c r="AU530" s="14"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
      <c r="A531" s="13">
        <v>530</v>
      </c>
      <c r="C531" s="13" t="s">
        <v>894</v>
      </c>
      <c r="D531" s="13" t="s">
        <v>4331</v>
      </c>
      <c r="E531" s="13" t="s">
        <v>183</v>
      </c>
      <c r="F531" s="13" t="s">
        <v>190</v>
      </c>
      <c r="G531" s="13" t="s">
        <v>4908</v>
      </c>
      <c r="H531" s="13" t="s">
        <v>5413</v>
      </c>
      <c r="I531" s="13" t="s">
        <v>5414</v>
      </c>
      <c r="J531" s="13">
        <v>178</v>
      </c>
      <c r="K531" s="13" t="s">
        <v>2028</v>
      </c>
      <c r="L531" s="13">
        <v>60</v>
      </c>
      <c r="M531" s="13">
        <v>70</v>
      </c>
      <c r="N531" s="13" t="s">
        <v>5678</v>
      </c>
      <c r="O531" s="13" t="s">
        <v>3723</v>
      </c>
      <c r="P531" s="13" t="s">
        <v>6084</v>
      </c>
      <c r="R531" s="13" t="s">
        <v>2023</v>
      </c>
      <c r="S531" s="13">
        <v>5355</v>
      </c>
      <c r="T531" s="13">
        <v>0.7</v>
      </c>
      <c r="U531" s="13">
        <v>40.4</v>
      </c>
      <c r="V531" s="13" t="s">
        <v>8722</v>
      </c>
      <c r="X531" s="13" t="s">
        <v>9291</v>
      </c>
      <c r="Y531" s="13" t="s">
        <v>9577</v>
      </c>
      <c r="Z531" s="13" t="s">
        <v>9577</v>
      </c>
      <c r="AA531" s="13" t="s">
        <v>9577</v>
      </c>
      <c r="AB531" s="13" t="s">
        <v>9577</v>
      </c>
      <c r="AC531" s="13" t="s">
        <v>9577</v>
      </c>
      <c r="AD531" s="13" t="s">
        <v>9577</v>
      </c>
      <c r="AE531" s="13" t="s">
        <v>9577</v>
      </c>
      <c r="AF531" s="13" t="s">
        <v>9577</v>
      </c>
      <c r="AG531" s="13" t="s">
        <v>9577</v>
      </c>
      <c r="AH531" s="14" t="str">
        <f t="shared" si="16"/>
        <v>530,0,0,0,0,0,0,0,0,0</v>
      </c>
      <c r="AI531" s="13" t="s">
        <v>7271</v>
      </c>
      <c r="AJ531" s="13" t="s">
        <v>7788</v>
      </c>
      <c r="AO531" s="13">
        <v>0</v>
      </c>
      <c r="AP531" s="13">
        <v>25</v>
      </c>
      <c r="AQ531" s="13">
        <v>0</v>
      </c>
      <c r="AU531" s="14"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
      <c r="A532" s="13">
        <v>531</v>
      </c>
      <c r="C532" s="13" t="s">
        <v>895</v>
      </c>
      <c r="D532" s="13" t="s">
        <v>4332</v>
      </c>
      <c r="E532" s="13" t="s">
        <v>176</v>
      </c>
      <c r="G532" s="13" t="s">
        <v>4909</v>
      </c>
      <c r="H532" s="13" t="s">
        <v>5413</v>
      </c>
      <c r="I532" s="13" t="s">
        <v>5419</v>
      </c>
      <c r="J532" s="13">
        <v>134</v>
      </c>
      <c r="K532" s="13" t="s">
        <v>2031</v>
      </c>
      <c r="L532" s="13">
        <v>255</v>
      </c>
      <c r="M532" s="13">
        <v>70</v>
      </c>
      <c r="N532" s="13" t="s">
        <v>5679</v>
      </c>
      <c r="O532" s="13" t="s">
        <v>3779</v>
      </c>
      <c r="P532" s="13" t="s">
        <v>6673</v>
      </c>
      <c r="Q532" s="13" t="s">
        <v>6674</v>
      </c>
      <c r="R532" s="13" t="s">
        <v>52</v>
      </c>
      <c r="S532" s="13">
        <v>5355</v>
      </c>
      <c r="T532" s="13">
        <v>1.1000000000000001</v>
      </c>
      <c r="U532" s="13">
        <v>31</v>
      </c>
      <c r="V532" s="13" t="s">
        <v>8725</v>
      </c>
      <c r="X532" s="13" t="s">
        <v>9292</v>
      </c>
      <c r="Y532" s="13" t="s">
        <v>9577</v>
      </c>
      <c r="Z532" s="13" t="s">
        <v>9577</v>
      </c>
      <c r="AA532" s="13" t="s">
        <v>9577</v>
      </c>
      <c r="AB532" s="13" t="s">
        <v>9577</v>
      </c>
      <c r="AC532" s="13" t="s">
        <v>9577</v>
      </c>
      <c r="AD532" s="13" t="s">
        <v>9577</v>
      </c>
      <c r="AE532" s="13" t="s">
        <v>9577</v>
      </c>
      <c r="AF532" s="13" t="s">
        <v>9577</v>
      </c>
      <c r="AG532" s="13" t="s">
        <v>9577</v>
      </c>
      <c r="AH532" s="14" t="str">
        <f t="shared" si="16"/>
        <v>531,0,0,0,0,0,0,0,0,0</v>
      </c>
      <c r="AI532" s="13" t="s">
        <v>7272</v>
      </c>
      <c r="AJ532" s="13" t="s">
        <v>8363</v>
      </c>
      <c r="AL532" s="13" t="s">
        <v>8112</v>
      </c>
      <c r="AM532" s="13" t="s">
        <v>8113</v>
      </c>
      <c r="AO532" s="13">
        <v>0</v>
      </c>
      <c r="AP532" s="13">
        <v>25</v>
      </c>
      <c r="AQ532" s="13">
        <v>0</v>
      </c>
      <c r="AR532" s="14" t="str">
        <f>+D996&amp;",Event,LIGHTBALL"</f>
        <v>AUDI,Event,LIGHTBALL</v>
      </c>
      <c r="AU532" s="14"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
      <c r="A533" s="13">
        <v>532</v>
      </c>
      <c r="C533" s="13" t="s">
        <v>897</v>
      </c>
      <c r="D533" s="13" t="s">
        <v>4333</v>
      </c>
      <c r="E533" s="13" t="s">
        <v>181</v>
      </c>
      <c r="G533" s="13" t="s">
        <v>4910</v>
      </c>
      <c r="H533" s="13" t="s">
        <v>5423</v>
      </c>
      <c r="I533" s="13" t="s">
        <v>1311</v>
      </c>
      <c r="J533" s="13">
        <v>61</v>
      </c>
      <c r="K533" s="13" t="s">
        <v>2027</v>
      </c>
      <c r="L533" s="13">
        <v>180</v>
      </c>
      <c r="M533" s="13">
        <v>70</v>
      </c>
      <c r="N533" s="13" t="s">
        <v>5680</v>
      </c>
      <c r="O533" s="13" t="s">
        <v>3711</v>
      </c>
      <c r="P533" s="13" t="s">
        <v>6675</v>
      </c>
      <c r="Q533" s="13" t="s">
        <v>6676</v>
      </c>
      <c r="R533" s="13" t="s">
        <v>3766</v>
      </c>
      <c r="S533" s="13">
        <v>5355</v>
      </c>
      <c r="T533" s="13">
        <v>0.6</v>
      </c>
      <c r="U533" s="13">
        <v>12.5</v>
      </c>
      <c r="V533" s="13" t="s">
        <v>8722</v>
      </c>
      <c r="X533" s="13" t="s">
        <v>9293</v>
      </c>
      <c r="Y533" s="13" t="s">
        <v>9577</v>
      </c>
      <c r="Z533" s="13" t="s">
        <v>9577</v>
      </c>
      <c r="AA533" s="13" t="s">
        <v>9577</v>
      </c>
      <c r="AB533" s="13" t="s">
        <v>9577</v>
      </c>
      <c r="AC533" s="13" t="s">
        <v>9577</v>
      </c>
      <c r="AD533" s="13" t="s">
        <v>9577</v>
      </c>
      <c r="AE533" s="13" t="s">
        <v>9577</v>
      </c>
      <c r="AF533" s="13" t="s">
        <v>9577</v>
      </c>
      <c r="AG533" s="13" t="s">
        <v>9577</v>
      </c>
      <c r="AH533" s="14" t="str">
        <f t="shared" si="16"/>
        <v>532,0,0,0,0,0,0,0,0,0</v>
      </c>
      <c r="AI533" s="13" t="s">
        <v>7273</v>
      </c>
      <c r="AJ533" s="13" t="s">
        <v>7789</v>
      </c>
      <c r="AO533" s="13">
        <v>0</v>
      </c>
      <c r="AP533" s="13">
        <v>25</v>
      </c>
      <c r="AQ533" s="13">
        <v>0</v>
      </c>
      <c r="AR533" s="14" t="s">
        <v>8612</v>
      </c>
      <c r="AU533" s="14"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
      <c r="A534" s="13">
        <v>533</v>
      </c>
      <c r="C534" s="13" t="s">
        <v>898</v>
      </c>
      <c r="D534" s="13" t="s">
        <v>4334</v>
      </c>
      <c r="E534" s="13" t="s">
        <v>181</v>
      </c>
      <c r="G534" s="13" t="s">
        <v>4911</v>
      </c>
      <c r="H534" s="13" t="s">
        <v>5423</v>
      </c>
      <c r="I534" s="13" t="s">
        <v>1311</v>
      </c>
      <c r="J534" s="13">
        <v>142</v>
      </c>
      <c r="K534" s="13" t="s">
        <v>2028</v>
      </c>
      <c r="L534" s="13">
        <v>90</v>
      </c>
      <c r="M534" s="13">
        <v>70</v>
      </c>
      <c r="N534" s="13" t="s">
        <v>5680</v>
      </c>
      <c r="O534" s="13" t="s">
        <v>3711</v>
      </c>
      <c r="P534" s="13" t="s">
        <v>6085</v>
      </c>
      <c r="R534" s="13" t="s">
        <v>3766</v>
      </c>
      <c r="S534" s="13">
        <v>5355</v>
      </c>
      <c r="T534" s="13">
        <v>1.2</v>
      </c>
      <c r="U534" s="13">
        <v>40</v>
      </c>
      <c r="V534" s="13" t="s">
        <v>8722</v>
      </c>
      <c r="X534" s="13" t="s">
        <v>9294</v>
      </c>
      <c r="Y534" s="13" t="s">
        <v>9577</v>
      </c>
      <c r="Z534" s="13" t="s">
        <v>9577</v>
      </c>
      <c r="AA534" s="13" t="s">
        <v>9577</v>
      </c>
      <c r="AB534" s="13" t="s">
        <v>9577</v>
      </c>
      <c r="AC534" s="13" t="s">
        <v>9577</v>
      </c>
      <c r="AD534" s="13" t="s">
        <v>9577</v>
      </c>
      <c r="AE534" s="13" t="s">
        <v>9577</v>
      </c>
      <c r="AF534" s="13" t="s">
        <v>9577</v>
      </c>
      <c r="AG534" s="13" t="s">
        <v>9577</v>
      </c>
      <c r="AH534" s="14" t="str">
        <f t="shared" si="16"/>
        <v>533,0,0,0,0,0,0,0,0,0</v>
      </c>
      <c r="AI534" s="13" t="s">
        <v>7273</v>
      </c>
      <c r="AJ534" s="13" t="s">
        <v>7790</v>
      </c>
      <c r="AO534" s="13">
        <v>0</v>
      </c>
      <c r="AP534" s="13">
        <v>25</v>
      </c>
      <c r="AQ534" s="13">
        <v>0</v>
      </c>
      <c r="AR534" s="14" t="s">
        <v>11059</v>
      </c>
      <c r="AU534" s="14"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
      <c r="A535" s="13">
        <v>534</v>
      </c>
      <c r="C535" s="13" t="s">
        <v>899</v>
      </c>
      <c r="D535" s="13" t="s">
        <v>4335</v>
      </c>
      <c r="E535" s="13" t="s">
        <v>181</v>
      </c>
      <c r="G535" s="13" t="s">
        <v>4912</v>
      </c>
      <c r="H535" s="13" t="s">
        <v>5423</v>
      </c>
      <c r="I535" s="13" t="s">
        <v>1311</v>
      </c>
      <c r="J535" s="13">
        <v>227</v>
      </c>
      <c r="K535" s="13" t="s">
        <v>2029</v>
      </c>
      <c r="L535" s="13">
        <v>45</v>
      </c>
      <c r="M535" s="13">
        <v>70</v>
      </c>
      <c r="N535" s="13" t="s">
        <v>5680</v>
      </c>
      <c r="O535" s="13" t="s">
        <v>3711</v>
      </c>
      <c r="P535" s="13" t="s">
        <v>6085</v>
      </c>
      <c r="R535" s="13" t="s">
        <v>3766</v>
      </c>
      <c r="S535" s="13">
        <v>5355</v>
      </c>
      <c r="T535" s="13">
        <v>1.4</v>
      </c>
      <c r="U535" s="13">
        <v>87</v>
      </c>
      <c r="V535" s="13" t="s">
        <v>2057</v>
      </c>
      <c r="X535" s="13" t="s">
        <v>9295</v>
      </c>
      <c r="Y535" s="13" t="s">
        <v>9577</v>
      </c>
      <c r="Z535" s="13" t="s">
        <v>9577</v>
      </c>
      <c r="AA535" s="13" t="s">
        <v>9577</v>
      </c>
      <c r="AB535" s="13" t="s">
        <v>9577</v>
      </c>
      <c r="AC535" s="13" t="s">
        <v>9577</v>
      </c>
      <c r="AD535" s="13" t="s">
        <v>9577</v>
      </c>
      <c r="AE535" s="13" t="s">
        <v>9577</v>
      </c>
      <c r="AF535" s="13" t="s">
        <v>9577</v>
      </c>
      <c r="AG535" s="13" t="s">
        <v>9577</v>
      </c>
      <c r="AH535" s="14" t="str">
        <f t="shared" si="16"/>
        <v>534,0,0,0,0,0,0,0,0,0</v>
      </c>
      <c r="AI535" s="13" t="s">
        <v>7273</v>
      </c>
      <c r="AJ535" s="13" t="s">
        <v>7791</v>
      </c>
      <c r="AO535" s="13">
        <v>0</v>
      </c>
      <c r="AP535" s="13">
        <v>25</v>
      </c>
      <c r="AQ535" s="13">
        <v>0</v>
      </c>
      <c r="AU535" s="14"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
      <c r="A536" s="13">
        <v>535</v>
      </c>
      <c r="C536" s="13" t="s">
        <v>900</v>
      </c>
      <c r="D536" s="13" t="s">
        <v>4336</v>
      </c>
      <c r="E536" s="13" t="s">
        <v>178</v>
      </c>
      <c r="G536" s="13" t="s">
        <v>4913</v>
      </c>
      <c r="H536" s="13" t="s">
        <v>5413</v>
      </c>
      <c r="I536" s="13" t="s">
        <v>1311</v>
      </c>
      <c r="J536" s="13">
        <v>59</v>
      </c>
      <c r="K536" s="13" t="s">
        <v>2045</v>
      </c>
      <c r="L536" s="13">
        <v>255</v>
      </c>
      <c r="M536" s="13">
        <v>70</v>
      </c>
      <c r="N536" s="13" t="s">
        <v>5681</v>
      </c>
      <c r="O536" s="13" t="s">
        <v>3742</v>
      </c>
      <c r="P536" s="13" t="s">
        <v>6677</v>
      </c>
      <c r="Q536" s="13" t="s">
        <v>6678</v>
      </c>
      <c r="R536" s="13" t="s">
        <v>3679</v>
      </c>
      <c r="S536" s="13">
        <v>5355</v>
      </c>
      <c r="T536" s="13">
        <v>0.5</v>
      </c>
      <c r="U536" s="13">
        <v>4.5</v>
      </c>
      <c r="V536" s="13" t="s">
        <v>2056</v>
      </c>
      <c r="X536" s="13" t="s">
        <v>9296</v>
      </c>
      <c r="Y536" s="13" t="s">
        <v>9577</v>
      </c>
      <c r="Z536" s="13" t="s">
        <v>9577</v>
      </c>
      <c r="AA536" s="13" t="s">
        <v>9577</v>
      </c>
      <c r="AB536" s="13" t="s">
        <v>9577</v>
      </c>
      <c r="AC536" s="13" t="s">
        <v>9577</v>
      </c>
      <c r="AD536" s="13" t="s">
        <v>9577</v>
      </c>
      <c r="AE536" s="13" t="s">
        <v>9577</v>
      </c>
      <c r="AF536" s="13" t="s">
        <v>9577</v>
      </c>
      <c r="AG536" s="13" t="s">
        <v>9577</v>
      </c>
      <c r="AH536" s="14" t="str">
        <f t="shared" si="16"/>
        <v>535,0,0,0,0,0,0,0,0,0</v>
      </c>
      <c r="AI536" s="13" t="s">
        <v>6932</v>
      </c>
      <c r="AJ536" s="13" t="s">
        <v>8364</v>
      </c>
      <c r="AL536" s="13" t="s">
        <v>8123</v>
      </c>
      <c r="AO536" s="13">
        <v>0</v>
      </c>
      <c r="AP536" s="13">
        <v>25</v>
      </c>
      <c r="AQ536" s="13">
        <v>8</v>
      </c>
      <c r="AR536" s="14" t="s">
        <v>8613</v>
      </c>
      <c r="AU536" s="14"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
      <c r="A537" s="13">
        <v>536</v>
      </c>
      <c r="C537" s="13" t="s">
        <v>901</v>
      </c>
      <c r="D537" s="13" t="s">
        <v>4337</v>
      </c>
      <c r="E537" s="13" t="s">
        <v>178</v>
      </c>
      <c r="F537" s="13" t="s">
        <v>183</v>
      </c>
      <c r="G537" s="13" t="s">
        <v>4914</v>
      </c>
      <c r="H537" s="13" t="s">
        <v>5413</v>
      </c>
      <c r="I537" s="13" t="s">
        <v>1311</v>
      </c>
      <c r="J537" s="13">
        <v>134</v>
      </c>
      <c r="K537" s="13" t="s">
        <v>2031</v>
      </c>
      <c r="L537" s="13">
        <v>120</v>
      </c>
      <c r="M537" s="13">
        <v>70</v>
      </c>
      <c r="N537" s="13" t="s">
        <v>5681</v>
      </c>
      <c r="O537" s="13" t="s">
        <v>3742</v>
      </c>
      <c r="P537" s="13" t="s">
        <v>6086</v>
      </c>
      <c r="R537" s="13" t="s">
        <v>3679</v>
      </c>
      <c r="S537" s="13">
        <v>5355</v>
      </c>
      <c r="T537" s="13">
        <v>0.8</v>
      </c>
      <c r="U537" s="13">
        <v>17</v>
      </c>
      <c r="V537" s="13" t="s">
        <v>2056</v>
      </c>
      <c r="X537" s="13" t="s">
        <v>9297</v>
      </c>
      <c r="Y537" s="13" t="s">
        <v>9577</v>
      </c>
      <c r="Z537" s="13" t="s">
        <v>9577</v>
      </c>
      <c r="AA537" s="13" t="s">
        <v>9577</v>
      </c>
      <c r="AB537" s="13" t="s">
        <v>9577</v>
      </c>
      <c r="AC537" s="13" t="s">
        <v>9577</v>
      </c>
      <c r="AD537" s="13" t="s">
        <v>9577</v>
      </c>
      <c r="AE537" s="13" t="s">
        <v>9577</v>
      </c>
      <c r="AF537" s="13" t="s">
        <v>9577</v>
      </c>
      <c r="AG537" s="13" t="s">
        <v>9577</v>
      </c>
      <c r="AH537" s="14" t="str">
        <f t="shared" si="16"/>
        <v>536,0,0,0,0,0,0,0,0,0</v>
      </c>
      <c r="AI537" s="13" t="s">
        <v>7112</v>
      </c>
      <c r="AJ537" s="13" t="s">
        <v>8365</v>
      </c>
      <c r="AL537" s="13" t="s">
        <v>8123</v>
      </c>
      <c r="AO537" s="13">
        <v>0</v>
      </c>
      <c r="AP537" s="13">
        <v>25</v>
      </c>
      <c r="AQ537" s="13">
        <v>0</v>
      </c>
      <c r="AR537" s="14" t="s">
        <v>8614</v>
      </c>
      <c r="AU537" s="14"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
      <c r="A538" s="13">
        <v>537</v>
      </c>
      <c r="C538" s="13" t="s">
        <v>902</v>
      </c>
      <c r="D538" s="13" t="s">
        <v>4338</v>
      </c>
      <c r="E538" s="13" t="s">
        <v>178</v>
      </c>
      <c r="F538" s="13" t="s">
        <v>183</v>
      </c>
      <c r="G538" s="13" t="s">
        <v>4915</v>
      </c>
      <c r="H538" s="13" t="s">
        <v>5413</v>
      </c>
      <c r="I538" s="13" t="s">
        <v>1311</v>
      </c>
      <c r="J538" s="13">
        <v>225</v>
      </c>
      <c r="K538" s="13" t="s">
        <v>2032</v>
      </c>
      <c r="L538" s="13">
        <v>45</v>
      </c>
      <c r="M538" s="13">
        <v>70</v>
      </c>
      <c r="N538" s="13" t="s">
        <v>5682</v>
      </c>
      <c r="O538" s="13" t="s">
        <v>3742</v>
      </c>
      <c r="P538" s="13" t="s">
        <v>6087</v>
      </c>
      <c r="R538" s="13" t="s">
        <v>3679</v>
      </c>
      <c r="S538" s="13">
        <v>5355</v>
      </c>
      <c r="T538" s="13">
        <v>1.5</v>
      </c>
      <c r="U538" s="13">
        <v>62</v>
      </c>
      <c r="V538" s="13" t="s">
        <v>2056</v>
      </c>
      <c r="X538" s="13" t="s">
        <v>9298</v>
      </c>
      <c r="Y538" s="13" t="s">
        <v>9577</v>
      </c>
      <c r="Z538" s="13" t="s">
        <v>9577</v>
      </c>
      <c r="AA538" s="13" t="s">
        <v>9577</v>
      </c>
      <c r="AB538" s="13" t="s">
        <v>9577</v>
      </c>
      <c r="AC538" s="13" t="s">
        <v>9577</v>
      </c>
      <c r="AD538" s="13" t="s">
        <v>9577</v>
      </c>
      <c r="AE538" s="13" t="s">
        <v>9577</v>
      </c>
      <c r="AF538" s="13" t="s">
        <v>9577</v>
      </c>
      <c r="AG538" s="13" t="s">
        <v>9577</v>
      </c>
      <c r="AH538" s="14" t="str">
        <f t="shared" si="16"/>
        <v>537,0,0,0,0,0,0,0,0,0</v>
      </c>
      <c r="AI538" s="13" t="s">
        <v>7112</v>
      </c>
      <c r="AJ538" s="13" t="s">
        <v>8366</v>
      </c>
      <c r="AL538" s="13" t="s">
        <v>8123</v>
      </c>
      <c r="AO538" s="13">
        <v>0</v>
      </c>
      <c r="AP538" s="13">
        <v>25</v>
      </c>
      <c r="AQ538" s="13">
        <v>0</v>
      </c>
      <c r="AU538" s="14"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
      <c r="A539" s="13">
        <v>538</v>
      </c>
      <c r="C539" s="13" t="s">
        <v>903</v>
      </c>
      <c r="D539" s="13" t="s">
        <v>4339</v>
      </c>
      <c r="E539" s="13" t="s">
        <v>181</v>
      </c>
      <c r="G539" s="13" t="s">
        <v>4916</v>
      </c>
      <c r="H539" s="13" t="s">
        <v>5417</v>
      </c>
      <c r="I539" s="13" t="s">
        <v>5414</v>
      </c>
      <c r="J539" s="13">
        <v>163</v>
      </c>
      <c r="K539" s="13" t="s">
        <v>2031</v>
      </c>
      <c r="L539" s="13">
        <v>45</v>
      </c>
      <c r="M539" s="13">
        <v>70</v>
      </c>
      <c r="N539" s="13" t="s">
        <v>5683</v>
      </c>
      <c r="O539" s="13" t="s">
        <v>3723</v>
      </c>
      <c r="P539" s="13" t="s">
        <v>6088</v>
      </c>
      <c r="R539" s="13" t="s">
        <v>3766</v>
      </c>
      <c r="S539" s="13">
        <v>5355</v>
      </c>
      <c r="T539" s="13">
        <v>1.3</v>
      </c>
      <c r="U539" s="13">
        <v>55.5</v>
      </c>
      <c r="V539" s="13" t="s">
        <v>2055</v>
      </c>
      <c r="X539" s="13" t="s">
        <v>9299</v>
      </c>
      <c r="Y539" s="13" t="s">
        <v>9577</v>
      </c>
      <c r="Z539" s="13" t="s">
        <v>9577</v>
      </c>
      <c r="AA539" s="13" t="s">
        <v>9577</v>
      </c>
      <c r="AB539" s="13" t="s">
        <v>9577</v>
      </c>
      <c r="AC539" s="13" t="s">
        <v>9577</v>
      </c>
      <c r="AD539" s="13" t="s">
        <v>9577</v>
      </c>
      <c r="AE539" s="13" t="s">
        <v>9577</v>
      </c>
      <c r="AF539" s="13" t="s">
        <v>9577</v>
      </c>
      <c r="AG539" s="13" t="s">
        <v>9577</v>
      </c>
      <c r="AH539" s="14" t="str">
        <f t="shared" si="16"/>
        <v>538,0,0,0,0,0,0,0,0,0</v>
      </c>
      <c r="AI539" s="13" t="s">
        <v>7274</v>
      </c>
      <c r="AJ539" s="13" t="s">
        <v>8252</v>
      </c>
      <c r="AM539" s="13" t="s">
        <v>8038</v>
      </c>
      <c r="AN539" s="13" t="s">
        <v>8038</v>
      </c>
      <c r="AO539" s="13">
        <v>0</v>
      </c>
      <c r="AP539" s="13">
        <v>25</v>
      </c>
      <c r="AQ539" s="13">
        <v>0</v>
      </c>
      <c r="AU539" s="14"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
      <c r="A540" s="13">
        <v>539</v>
      </c>
      <c r="C540" s="13" t="s">
        <v>904</v>
      </c>
      <c r="D540" s="13" t="s">
        <v>4340</v>
      </c>
      <c r="E540" s="13" t="s">
        <v>181</v>
      </c>
      <c r="G540" s="13" t="s">
        <v>4917</v>
      </c>
      <c r="H540" s="13" t="s">
        <v>5417</v>
      </c>
      <c r="I540" s="13" t="s">
        <v>5414</v>
      </c>
      <c r="J540" s="13">
        <v>163</v>
      </c>
      <c r="K540" s="13" t="s">
        <v>2028</v>
      </c>
      <c r="L540" s="13">
        <v>45</v>
      </c>
      <c r="M540" s="13">
        <v>70</v>
      </c>
      <c r="N540" s="13" t="s">
        <v>5684</v>
      </c>
      <c r="O540" s="13" t="s">
        <v>3723</v>
      </c>
      <c r="P540" s="13" t="s">
        <v>6089</v>
      </c>
      <c r="R540" s="13" t="s">
        <v>3766</v>
      </c>
      <c r="S540" s="13">
        <v>5355</v>
      </c>
      <c r="T540" s="13">
        <v>1.4</v>
      </c>
      <c r="U540" s="13">
        <v>51</v>
      </c>
      <c r="V540" s="13" t="s">
        <v>2056</v>
      </c>
      <c r="X540" s="13" t="s">
        <v>9300</v>
      </c>
      <c r="Y540" s="13" t="s">
        <v>9577</v>
      </c>
      <c r="Z540" s="13" t="s">
        <v>9577</v>
      </c>
      <c r="AA540" s="13" t="s">
        <v>9577</v>
      </c>
      <c r="AB540" s="13" t="s">
        <v>9577</v>
      </c>
      <c r="AC540" s="13" t="s">
        <v>9577</v>
      </c>
      <c r="AD540" s="13" t="s">
        <v>9577</v>
      </c>
      <c r="AE540" s="13" t="s">
        <v>9577</v>
      </c>
      <c r="AF540" s="13" t="s">
        <v>9577</v>
      </c>
      <c r="AG540" s="13" t="s">
        <v>9577</v>
      </c>
      <c r="AH540" s="14" t="str">
        <f t="shared" si="16"/>
        <v>539,0,0,0,0,0,0,0,0,0</v>
      </c>
      <c r="AI540" s="13" t="s">
        <v>7275</v>
      </c>
      <c r="AJ540" s="13" t="s">
        <v>8253</v>
      </c>
      <c r="AM540" s="13" t="s">
        <v>8038</v>
      </c>
      <c r="AN540" s="13" t="s">
        <v>8038</v>
      </c>
      <c r="AO540" s="13">
        <v>0</v>
      </c>
      <c r="AP540" s="13">
        <v>25</v>
      </c>
      <c r="AQ540" s="13">
        <v>0</v>
      </c>
      <c r="AU540" s="14"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
      <c r="A541" s="13">
        <v>540</v>
      </c>
      <c r="C541" s="13" t="s">
        <v>905</v>
      </c>
      <c r="D541" s="13" t="s">
        <v>4341</v>
      </c>
      <c r="E541" s="13" t="s">
        <v>169</v>
      </c>
      <c r="F541" s="13" t="s">
        <v>180</v>
      </c>
      <c r="G541" s="13" t="s">
        <v>4918</v>
      </c>
      <c r="H541" s="13" t="s">
        <v>5413</v>
      </c>
      <c r="I541" s="13" t="s">
        <v>1311</v>
      </c>
      <c r="J541" s="13">
        <v>62</v>
      </c>
      <c r="K541" s="13" t="s">
        <v>2033</v>
      </c>
      <c r="L541" s="13">
        <v>255</v>
      </c>
      <c r="M541" s="13">
        <v>70</v>
      </c>
      <c r="N541" s="13" t="s">
        <v>5685</v>
      </c>
      <c r="O541" s="13" t="s">
        <v>3803</v>
      </c>
      <c r="P541" s="13" t="s">
        <v>6679</v>
      </c>
      <c r="Q541" s="13" t="s">
        <v>6680</v>
      </c>
      <c r="R541" s="13" t="s">
        <v>1371</v>
      </c>
      <c r="S541" s="13">
        <v>4080</v>
      </c>
      <c r="T541" s="13">
        <v>0.3</v>
      </c>
      <c r="U541" s="13">
        <v>2.5</v>
      </c>
      <c r="V541" s="13" t="s">
        <v>8723</v>
      </c>
      <c r="X541" s="13" t="s">
        <v>9301</v>
      </c>
      <c r="Y541" s="13" t="s">
        <v>9577</v>
      </c>
      <c r="Z541" s="13" t="s">
        <v>9577</v>
      </c>
      <c r="AA541" s="13" t="s">
        <v>9577</v>
      </c>
      <c r="AB541" s="13" t="s">
        <v>9577</v>
      </c>
      <c r="AC541" s="13" t="s">
        <v>9577</v>
      </c>
      <c r="AD541" s="13" t="s">
        <v>9577</v>
      </c>
      <c r="AE541" s="13" t="s">
        <v>9577</v>
      </c>
      <c r="AF541" s="13" t="s">
        <v>9577</v>
      </c>
      <c r="AG541" s="13" t="s">
        <v>9577</v>
      </c>
      <c r="AH541" s="14" t="str">
        <f t="shared" si="16"/>
        <v>540,0,0,0,0,0,0,0,0,0</v>
      </c>
      <c r="AI541" s="13" t="s">
        <v>7276</v>
      </c>
      <c r="AJ541" s="13" t="s">
        <v>8254</v>
      </c>
      <c r="AM541" s="13" t="s">
        <v>8255</v>
      </c>
      <c r="AO541" s="13">
        <v>0</v>
      </c>
      <c r="AP541" s="13">
        <v>25</v>
      </c>
      <c r="AQ541" s="13">
        <v>0</v>
      </c>
      <c r="AR541" s="14" t="s">
        <v>8615</v>
      </c>
      <c r="AU541" s="14"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
      <c r="A542" s="13">
        <v>541</v>
      </c>
      <c r="C542" s="13" t="s">
        <v>906</v>
      </c>
      <c r="D542" s="13" t="s">
        <v>4342</v>
      </c>
      <c r="E542" s="13" t="s">
        <v>169</v>
      </c>
      <c r="F542" s="13" t="s">
        <v>180</v>
      </c>
      <c r="G542" s="13" t="s">
        <v>4919</v>
      </c>
      <c r="H542" s="13" t="s">
        <v>5413</v>
      </c>
      <c r="I542" s="13" t="s">
        <v>1311</v>
      </c>
      <c r="J542" s="13">
        <v>133</v>
      </c>
      <c r="K542" s="13" t="s">
        <v>2043</v>
      </c>
      <c r="L542" s="13">
        <v>120</v>
      </c>
      <c r="M542" s="13">
        <v>70</v>
      </c>
      <c r="N542" s="13" t="s">
        <v>5686</v>
      </c>
      <c r="O542" s="13" t="s">
        <v>3803</v>
      </c>
      <c r="P542" s="13" t="s">
        <v>6090</v>
      </c>
      <c r="R542" s="13" t="s">
        <v>1371</v>
      </c>
      <c r="S542" s="13">
        <v>4080</v>
      </c>
      <c r="T542" s="13">
        <v>0.5</v>
      </c>
      <c r="U542" s="13">
        <v>7.3</v>
      </c>
      <c r="V542" s="13" t="s">
        <v>2054</v>
      </c>
      <c r="X542" s="13" t="s">
        <v>9302</v>
      </c>
      <c r="Y542" s="13" t="s">
        <v>9577</v>
      </c>
      <c r="Z542" s="13" t="s">
        <v>9577</v>
      </c>
      <c r="AA542" s="13" t="s">
        <v>9577</v>
      </c>
      <c r="AB542" s="13" t="s">
        <v>9577</v>
      </c>
      <c r="AC542" s="13" t="s">
        <v>9577</v>
      </c>
      <c r="AD542" s="13" t="s">
        <v>9577</v>
      </c>
      <c r="AE542" s="13" t="s">
        <v>9577</v>
      </c>
      <c r="AF542" s="13" t="s">
        <v>9577</v>
      </c>
      <c r="AG542" s="13" t="s">
        <v>9577</v>
      </c>
      <c r="AH542" s="14" t="str">
        <f t="shared" si="16"/>
        <v>541,0,0,0,0,0,0,0,0,0</v>
      </c>
      <c r="AI542" s="13" t="s">
        <v>7277</v>
      </c>
      <c r="AJ542" s="13" t="s">
        <v>8256</v>
      </c>
      <c r="AM542" s="13" t="s">
        <v>8255</v>
      </c>
      <c r="AO542" s="13">
        <v>0</v>
      </c>
      <c r="AP542" s="13">
        <v>25</v>
      </c>
      <c r="AQ542" s="13">
        <v>0</v>
      </c>
      <c r="AR542" s="14" t="s">
        <v>8616</v>
      </c>
      <c r="AU542" s="14"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
      <c r="A543" s="13">
        <v>542</v>
      </c>
      <c r="C543" s="13" t="s">
        <v>907</v>
      </c>
      <c r="D543" s="13" t="s">
        <v>4343</v>
      </c>
      <c r="E543" s="13" t="s">
        <v>169</v>
      </c>
      <c r="F543" s="13" t="s">
        <v>180</v>
      </c>
      <c r="G543" s="13" t="s">
        <v>4920</v>
      </c>
      <c r="H543" s="13" t="s">
        <v>5413</v>
      </c>
      <c r="I543" s="13" t="s">
        <v>1311</v>
      </c>
      <c r="J543" s="13">
        <v>221</v>
      </c>
      <c r="K543" s="13" t="s">
        <v>2029</v>
      </c>
      <c r="L543" s="13">
        <v>45</v>
      </c>
      <c r="M543" s="13">
        <v>70</v>
      </c>
      <c r="N543" s="13" t="s">
        <v>5685</v>
      </c>
      <c r="O543" s="13" t="s">
        <v>3803</v>
      </c>
      <c r="P543" s="13" t="s">
        <v>6091</v>
      </c>
      <c r="R543" s="13" t="s">
        <v>1371</v>
      </c>
      <c r="S543" s="13">
        <v>4080</v>
      </c>
      <c r="T543" s="13">
        <v>1.2</v>
      </c>
      <c r="U543" s="13">
        <v>20.5</v>
      </c>
      <c r="V543" s="13" t="s">
        <v>8723</v>
      </c>
      <c r="X543" s="13" t="s">
        <v>9303</v>
      </c>
      <c r="Y543" s="13" t="s">
        <v>9577</v>
      </c>
      <c r="Z543" s="13" t="s">
        <v>9577</v>
      </c>
      <c r="AA543" s="13" t="s">
        <v>9577</v>
      </c>
      <c r="AB543" s="13" t="s">
        <v>9577</v>
      </c>
      <c r="AC543" s="13" t="s">
        <v>9577</v>
      </c>
      <c r="AD543" s="13" t="s">
        <v>9577</v>
      </c>
      <c r="AE543" s="13" t="s">
        <v>9577</v>
      </c>
      <c r="AF543" s="13" t="s">
        <v>9577</v>
      </c>
      <c r="AG543" s="13" t="s">
        <v>9577</v>
      </c>
      <c r="AH543" s="14" t="str">
        <f t="shared" si="16"/>
        <v>542,0,0,0,0,0,0,0,0,0</v>
      </c>
      <c r="AI543" s="13" t="s">
        <v>7278</v>
      </c>
      <c r="AJ543" s="13" t="s">
        <v>8257</v>
      </c>
      <c r="AM543" s="13" t="s">
        <v>8255</v>
      </c>
      <c r="AO543" s="13">
        <v>0</v>
      </c>
      <c r="AP543" s="13">
        <v>25</v>
      </c>
      <c r="AQ543" s="13">
        <v>0</v>
      </c>
      <c r="AU543" s="14"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
      <c r="A544" s="13">
        <v>543</v>
      </c>
      <c r="C544" s="13" t="s">
        <v>908</v>
      </c>
      <c r="D544" s="13" t="s">
        <v>4344</v>
      </c>
      <c r="E544" s="13" t="s">
        <v>169</v>
      </c>
      <c r="F544" s="13" t="s">
        <v>182</v>
      </c>
      <c r="G544" s="13" t="s">
        <v>4921</v>
      </c>
      <c r="H544" s="13" t="s">
        <v>5413</v>
      </c>
      <c r="I544" s="13" t="s">
        <v>1311</v>
      </c>
      <c r="J544" s="13">
        <v>52</v>
      </c>
      <c r="K544" s="13" t="s">
        <v>2033</v>
      </c>
      <c r="L544" s="13">
        <v>255</v>
      </c>
      <c r="M544" s="13">
        <v>70</v>
      </c>
      <c r="N544" s="13" t="s">
        <v>5687</v>
      </c>
      <c r="O544" s="13" t="s">
        <v>3747</v>
      </c>
      <c r="P544" s="13" t="s">
        <v>6681</v>
      </c>
      <c r="Q544" s="13" t="s">
        <v>6682</v>
      </c>
      <c r="R544" s="13" t="s">
        <v>1371</v>
      </c>
      <c r="S544" s="13">
        <v>4080</v>
      </c>
      <c r="T544" s="13">
        <v>0.4</v>
      </c>
      <c r="U544" s="13">
        <v>5.3</v>
      </c>
      <c r="V544" s="13" t="s">
        <v>2055</v>
      </c>
      <c r="X544" s="13" t="s">
        <v>9304</v>
      </c>
      <c r="Y544" s="13" t="s">
        <v>9577</v>
      </c>
      <c r="Z544" s="13" t="s">
        <v>9577</v>
      </c>
      <c r="AA544" s="13" t="s">
        <v>9577</v>
      </c>
      <c r="AB544" s="13" t="s">
        <v>9577</v>
      </c>
      <c r="AC544" s="13" t="s">
        <v>9577</v>
      </c>
      <c r="AD544" s="13" t="s">
        <v>9577</v>
      </c>
      <c r="AE544" s="13" t="s">
        <v>9577</v>
      </c>
      <c r="AF544" s="13" t="s">
        <v>9577</v>
      </c>
      <c r="AG544" s="13" t="s">
        <v>9577</v>
      </c>
      <c r="AH544" s="14" t="str">
        <f t="shared" si="16"/>
        <v>543,0,0,0,0,0,0,0,0,0</v>
      </c>
      <c r="AI544" s="13" t="s">
        <v>7279</v>
      </c>
      <c r="AJ544" s="13" t="s">
        <v>8367</v>
      </c>
      <c r="AL544" s="13" t="s">
        <v>8135</v>
      </c>
      <c r="AM544" s="13" t="s">
        <v>8046</v>
      </c>
      <c r="AO544" s="13">
        <v>0</v>
      </c>
      <c r="AP544" s="13">
        <v>25</v>
      </c>
      <c r="AQ544" s="13">
        <v>0</v>
      </c>
      <c r="AR544" s="14" t="s">
        <v>8617</v>
      </c>
      <c r="AU544" s="14"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
      <c r="A545" s="13">
        <v>544</v>
      </c>
      <c r="C545" s="13" t="s">
        <v>909</v>
      </c>
      <c r="D545" s="13" t="s">
        <v>4345</v>
      </c>
      <c r="E545" s="13" t="s">
        <v>169</v>
      </c>
      <c r="F545" s="13" t="s">
        <v>182</v>
      </c>
      <c r="G545" s="13" t="s">
        <v>4922</v>
      </c>
      <c r="H545" s="13" t="s">
        <v>5413</v>
      </c>
      <c r="I545" s="13" t="s">
        <v>1311</v>
      </c>
      <c r="J545" s="13">
        <v>126</v>
      </c>
      <c r="K545" s="13" t="s">
        <v>2043</v>
      </c>
      <c r="L545" s="13">
        <v>120</v>
      </c>
      <c r="M545" s="13">
        <v>70</v>
      </c>
      <c r="N545" s="13" t="s">
        <v>5687</v>
      </c>
      <c r="O545" s="13" t="s">
        <v>3747</v>
      </c>
      <c r="P545" s="13" t="s">
        <v>6092</v>
      </c>
      <c r="R545" s="13" t="s">
        <v>1371</v>
      </c>
      <c r="S545" s="13">
        <v>4080</v>
      </c>
      <c r="T545" s="13">
        <v>1.2</v>
      </c>
      <c r="U545" s="13">
        <v>58.5</v>
      </c>
      <c r="V545" s="13" t="s">
        <v>8722</v>
      </c>
      <c r="X545" s="13" t="s">
        <v>9305</v>
      </c>
      <c r="Y545" s="13" t="s">
        <v>9577</v>
      </c>
      <c r="Z545" s="13" t="s">
        <v>9577</v>
      </c>
      <c r="AA545" s="13" t="s">
        <v>9577</v>
      </c>
      <c r="AB545" s="13" t="s">
        <v>9577</v>
      </c>
      <c r="AC545" s="13" t="s">
        <v>9577</v>
      </c>
      <c r="AD545" s="13" t="s">
        <v>9577</v>
      </c>
      <c r="AE545" s="13" t="s">
        <v>9577</v>
      </c>
      <c r="AF545" s="13" t="s">
        <v>9577</v>
      </c>
      <c r="AG545" s="13" t="s">
        <v>9577</v>
      </c>
      <c r="AH545" s="14" t="str">
        <f t="shared" si="16"/>
        <v>544,0,0,0,0,0,0,0,0,0</v>
      </c>
      <c r="AI545" s="13" t="s">
        <v>7280</v>
      </c>
      <c r="AJ545" s="13" t="s">
        <v>8368</v>
      </c>
      <c r="AL545" s="13" t="s">
        <v>8135</v>
      </c>
      <c r="AM545" s="13" t="s">
        <v>8046</v>
      </c>
      <c r="AO545" s="13">
        <v>0</v>
      </c>
      <c r="AP545" s="13">
        <v>25</v>
      </c>
      <c r="AQ545" s="13">
        <v>0</v>
      </c>
      <c r="AR545" s="14" t="s">
        <v>8618</v>
      </c>
      <c r="AU545" s="14"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
      <c r="A546" s="13">
        <v>545</v>
      </c>
      <c r="C546" s="13" t="s">
        <v>910</v>
      </c>
      <c r="D546" s="13" t="s">
        <v>4346</v>
      </c>
      <c r="E546" s="13" t="s">
        <v>169</v>
      </c>
      <c r="F546" s="13" t="s">
        <v>182</v>
      </c>
      <c r="G546" s="13" t="s">
        <v>4923</v>
      </c>
      <c r="H546" s="13" t="s">
        <v>5413</v>
      </c>
      <c r="I546" s="13" t="s">
        <v>1311</v>
      </c>
      <c r="J546" s="13">
        <v>214</v>
      </c>
      <c r="K546" s="13" t="s">
        <v>2047</v>
      </c>
      <c r="L546" s="13">
        <v>45</v>
      </c>
      <c r="M546" s="13">
        <v>70</v>
      </c>
      <c r="N546" s="13" t="s">
        <v>5687</v>
      </c>
      <c r="O546" s="13" t="s">
        <v>3747</v>
      </c>
      <c r="P546" s="13" t="s">
        <v>6093</v>
      </c>
      <c r="R546" s="13" t="s">
        <v>1371</v>
      </c>
      <c r="S546" s="13">
        <v>5355</v>
      </c>
      <c r="T546" s="13">
        <v>2.5</v>
      </c>
      <c r="U546" s="13">
        <v>200.5</v>
      </c>
      <c r="V546" s="13" t="s">
        <v>2055</v>
      </c>
      <c r="X546" s="13" t="s">
        <v>9306</v>
      </c>
      <c r="Y546" s="13" t="s">
        <v>9577</v>
      </c>
      <c r="Z546" s="13" t="s">
        <v>9577</v>
      </c>
      <c r="AA546" s="13" t="s">
        <v>9577</v>
      </c>
      <c r="AB546" s="13" t="s">
        <v>9577</v>
      </c>
      <c r="AC546" s="13" t="s">
        <v>9577</v>
      </c>
      <c r="AD546" s="13" t="s">
        <v>9577</v>
      </c>
      <c r="AE546" s="13" t="s">
        <v>9577</v>
      </c>
      <c r="AF546" s="13" t="s">
        <v>9577</v>
      </c>
      <c r="AG546" s="13" t="s">
        <v>9577</v>
      </c>
      <c r="AH546" s="14" t="str">
        <f t="shared" si="16"/>
        <v>545,0,0,0,0,0,0,0,0,0</v>
      </c>
      <c r="AI546" s="13" t="s">
        <v>7281</v>
      </c>
      <c r="AJ546" s="13" t="s">
        <v>8369</v>
      </c>
      <c r="AL546" s="13" t="s">
        <v>8135</v>
      </c>
      <c r="AM546" s="13" t="s">
        <v>8046</v>
      </c>
      <c r="AO546" s="13">
        <v>0</v>
      </c>
      <c r="AP546" s="13">
        <v>25</v>
      </c>
      <c r="AQ546" s="13">
        <v>0</v>
      </c>
      <c r="AU546" s="14"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
      <c r="A547" s="13">
        <v>546</v>
      </c>
      <c r="C547" s="13" t="s">
        <v>911</v>
      </c>
      <c r="D547" s="13" t="s">
        <v>4347</v>
      </c>
      <c r="E547" s="13" t="s">
        <v>180</v>
      </c>
      <c r="F547" s="13" t="s">
        <v>191</v>
      </c>
      <c r="G547" s="13" t="s">
        <v>4924</v>
      </c>
      <c r="H547" s="13" t="s">
        <v>5413</v>
      </c>
      <c r="I547" s="13" t="s">
        <v>5414</v>
      </c>
      <c r="J547" s="13">
        <v>56</v>
      </c>
      <c r="K547" s="13" t="s">
        <v>2045</v>
      </c>
      <c r="L547" s="13">
        <v>190</v>
      </c>
      <c r="M547" s="13">
        <v>70</v>
      </c>
      <c r="N547" s="13" t="s">
        <v>5688</v>
      </c>
      <c r="O547" s="13" t="s">
        <v>3790</v>
      </c>
      <c r="P547" s="13" t="s">
        <v>6683</v>
      </c>
      <c r="Q547" s="13" t="s">
        <v>6684</v>
      </c>
      <c r="R547" s="13" t="s">
        <v>7010</v>
      </c>
      <c r="S547" s="13">
        <v>5355</v>
      </c>
      <c r="T547" s="13">
        <v>0.3</v>
      </c>
      <c r="U547" s="13">
        <v>0.6</v>
      </c>
      <c r="V547" s="13" t="s">
        <v>2054</v>
      </c>
      <c r="X547" s="13" t="s">
        <v>9307</v>
      </c>
      <c r="Y547" s="13" t="s">
        <v>9577</v>
      </c>
      <c r="Z547" s="13" t="s">
        <v>9577</v>
      </c>
      <c r="AA547" s="13" t="s">
        <v>9577</v>
      </c>
      <c r="AB547" s="13" t="s">
        <v>9577</v>
      </c>
      <c r="AC547" s="13" t="s">
        <v>9577</v>
      </c>
      <c r="AD547" s="13" t="s">
        <v>9577</v>
      </c>
      <c r="AE547" s="13" t="s">
        <v>9577</v>
      </c>
      <c r="AF547" s="13" t="s">
        <v>9577</v>
      </c>
      <c r="AG547" s="13" t="s">
        <v>9577</v>
      </c>
      <c r="AH547" s="14" t="str">
        <f t="shared" si="16"/>
        <v>546,0,0,0,0,0,0,0,0,0</v>
      </c>
      <c r="AI547" s="13" t="s">
        <v>7282</v>
      </c>
      <c r="AJ547" s="13" t="s">
        <v>7792</v>
      </c>
      <c r="AO547" s="13">
        <v>0</v>
      </c>
      <c r="AP547" s="13">
        <v>25</v>
      </c>
      <c r="AQ547" s="13">
        <v>10</v>
      </c>
      <c r="AR547" s="14" t="s">
        <v>8619</v>
      </c>
      <c r="AU547" s="14"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
      <c r="A548" s="13">
        <v>547</v>
      </c>
      <c r="C548" s="13" t="s">
        <v>912</v>
      </c>
      <c r="D548" s="13" t="s">
        <v>4348</v>
      </c>
      <c r="E548" s="13" t="s">
        <v>180</v>
      </c>
      <c r="F548" s="13" t="s">
        <v>191</v>
      </c>
      <c r="G548" s="13" t="s">
        <v>4925</v>
      </c>
      <c r="H548" s="13" t="s">
        <v>5413</v>
      </c>
      <c r="I548" s="13" t="s">
        <v>5414</v>
      </c>
      <c r="J548" s="13">
        <v>168</v>
      </c>
      <c r="K548" s="13" t="s">
        <v>2046</v>
      </c>
      <c r="L548" s="13">
        <v>75</v>
      </c>
      <c r="M548" s="13">
        <v>70</v>
      </c>
      <c r="N548" s="13" t="s">
        <v>5688</v>
      </c>
      <c r="O548" s="13" t="s">
        <v>3790</v>
      </c>
      <c r="P548" s="13" t="s">
        <v>6094</v>
      </c>
      <c r="R548" s="13" t="s">
        <v>7010</v>
      </c>
      <c r="S548" s="13">
        <v>5355</v>
      </c>
      <c r="T548" s="13">
        <v>0.7</v>
      </c>
      <c r="U548" s="13">
        <v>6.6</v>
      </c>
      <c r="V548" s="13" t="s">
        <v>2054</v>
      </c>
      <c r="X548" s="13" t="s">
        <v>9308</v>
      </c>
      <c r="Y548" s="13" t="s">
        <v>9577</v>
      </c>
      <c r="Z548" s="13" t="s">
        <v>9577</v>
      </c>
      <c r="AA548" s="13" t="s">
        <v>9577</v>
      </c>
      <c r="AB548" s="13" t="s">
        <v>9577</v>
      </c>
      <c r="AC548" s="13" t="s">
        <v>9577</v>
      </c>
      <c r="AD548" s="13" t="s">
        <v>9577</v>
      </c>
      <c r="AE548" s="13" t="s">
        <v>9577</v>
      </c>
      <c r="AF548" s="13" t="s">
        <v>9577</v>
      </c>
      <c r="AG548" s="13" t="s">
        <v>9577</v>
      </c>
      <c r="AH548" s="14" t="str">
        <f t="shared" si="16"/>
        <v>547,0,0,0,0,0,0,0,0,0</v>
      </c>
      <c r="AI548" s="13" t="s">
        <v>7283</v>
      </c>
      <c r="AJ548" s="13" t="s">
        <v>7793</v>
      </c>
      <c r="AO548" s="13">
        <v>0</v>
      </c>
      <c r="AP548" s="13">
        <v>25</v>
      </c>
      <c r="AQ548" s="13">
        <v>0</v>
      </c>
      <c r="AU548" s="14"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
      <c r="A549" s="13">
        <v>548</v>
      </c>
      <c r="C549" s="13" t="s">
        <v>913</v>
      </c>
      <c r="D549" s="13" t="s">
        <v>4349</v>
      </c>
      <c r="E549" s="13" t="s">
        <v>180</v>
      </c>
      <c r="G549" s="13" t="s">
        <v>4926</v>
      </c>
      <c r="H549" s="13" t="s">
        <v>5416</v>
      </c>
      <c r="I549" s="13" t="s">
        <v>5414</v>
      </c>
      <c r="J549" s="13">
        <v>56</v>
      </c>
      <c r="K549" s="13" t="s">
        <v>5407</v>
      </c>
      <c r="L549" s="13">
        <v>190</v>
      </c>
      <c r="M549" s="13">
        <v>70</v>
      </c>
      <c r="N549" s="13" t="s">
        <v>5689</v>
      </c>
      <c r="O549" s="13" t="s">
        <v>3715</v>
      </c>
      <c r="P549" s="13" t="s">
        <v>6685</v>
      </c>
      <c r="Q549" s="13" t="s">
        <v>6686</v>
      </c>
      <c r="R549" s="13" t="s">
        <v>240</v>
      </c>
      <c r="S549" s="13">
        <v>5355</v>
      </c>
      <c r="T549" s="13">
        <v>0.5</v>
      </c>
      <c r="U549" s="13">
        <v>6.6</v>
      </c>
      <c r="V549" s="13" t="s">
        <v>2054</v>
      </c>
      <c r="X549" s="13" t="s">
        <v>9309</v>
      </c>
      <c r="Y549" s="13" t="s">
        <v>9577</v>
      </c>
      <c r="Z549" s="13" t="s">
        <v>9577</v>
      </c>
      <c r="AA549" s="13" t="s">
        <v>9577</v>
      </c>
      <c r="AB549" s="13" t="s">
        <v>9577</v>
      </c>
      <c r="AC549" s="13" t="s">
        <v>9577</v>
      </c>
      <c r="AD549" s="13" t="s">
        <v>9577</v>
      </c>
      <c r="AE549" s="13" t="s">
        <v>9577</v>
      </c>
      <c r="AF549" s="13" t="s">
        <v>9577</v>
      </c>
      <c r="AG549" s="13" t="s">
        <v>9577</v>
      </c>
      <c r="AH549" s="14" t="str">
        <f t="shared" si="16"/>
        <v>548,0,0,0,0,0,0,0,0,0</v>
      </c>
      <c r="AI549" s="13" t="s">
        <v>7284</v>
      </c>
      <c r="AJ549" s="13" t="s">
        <v>7794</v>
      </c>
      <c r="AO549" s="13">
        <v>0</v>
      </c>
      <c r="AP549" s="13">
        <v>25</v>
      </c>
      <c r="AQ549" s="13">
        <v>0</v>
      </c>
      <c r="AR549" s="14" t="s">
        <v>8620</v>
      </c>
      <c r="AU549" s="14"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
      <c r="A550" s="13">
        <v>549</v>
      </c>
      <c r="C550" s="13" t="s">
        <v>914</v>
      </c>
      <c r="D550" s="13" t="s">
        <v>4350</v>
      </c>
      <c r="E550" s="13" t="s">
        <v>180</v>
      </c>
      <c r="G550" s="13" t="s">
        <v>4927</v>
      </c>
      <c r="H550" s="13" t="s">
        <v>5416</v>
      </c>
      <c r="I550" s="13" t="s">
        <v>5414</v>
      </c>
      <c r="J550" s="13">
        <v>168</v>
      </c>
      <c r="K550" s="13" t="s">
        <v>5421</v>
      </c>
      <c r="L550" s="13">
        <v>75</v>
      </c>
      <c r="M550" s="13">
        <v>70</v>
      </c>
      <c r="N550" s="13" t="s">
        <v>5689</v>
      </c>
      <c r="O550" s="13" t="s">
        <v>3715</v>
      </c>
      <c r="P550" s="13" t="s">
        <v>6095</v>
      </c>
      <c r="R550" s="13" t="s">
        <v>240</v>
      </c>
      <c r="S550" s="13">
        <v>5355</v>
      </c>
      <c r="T550" s="13">
        <v>1.1000000000000001</v>
      </c>
      <c r="U550" s="13">
        <v>16.3</v>
      </c>
      <c r="V550" s="13" t="s">
        <v>2054</v>
      </c>
      <c r="X550" s="13" t="s">
        <v>9310</v>
      </c>
      <c r="Y550" s="13" t="s">
        <v>9577</v>
      </c>
      <c r="Z550" s="13" t="s">
        <v>9577</v>
      </c>
      <c r="AA550" s="13" t="s">
        <v>9577</v>
      </c>
      <c r="AB550" s="13" t="s">
        <v>9577</v>
      </c>
      <c r="AC550" s="13" t="s">
        <v>9577</v>
      </c>
      <c r="AD550" s="13" t="s">
        <v>9577</v>
      </c>
      <c r="AE550" s="13" t="s">
        <v>9577</v>
      </c>
      <c r="AF550" s="13" t="s">
        <v>9577</v>
      </c>
      <c r="AG550" s="13" t="s">
        <v>9577</v>
      </c>
      <c r="AH550" s="14" t="str">
        <f t="shared" si="16"/>
        <v>549,0,0,0,0,0,0,0,0,0</v>
      </c>
      <c r="AI550" s="13" t="s">
        <v>7285</v>
      </c>
      <c r="AJ550" s="13" t="s">
        <v>7795</v>
      </c>
      <c r="AO550" s="13">
        <v>0</v>
      </c>
      <c r="AP550" s="13">
        <v>25</v>
      </c>
      <c r="AQ550" s="13">
        <v>0</v>
      </c>
      <c r="AU550" s="14"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
      <c r="A551" s="13">
        <v>550</v>
      </c>
      <c r="C551" s="13" t="s">
        <v>915</v>
      </c>
      <c r="D551" s="13" t="s">
        <v>4351</v>
      </c>
      <c r="E551" s="13" t="s">
        <v>178</v>
      </c>
      <c r="F551" s="13" t="s">
        <v>192</v>
      </c>
      <c r="G551" s="13" t="s">
        <v>4928</v>
      </c>
      <c r="H551" s="13" t="s">
        <v>5413</v>
      </c>
      <c r="I551" s="13" t="s">
        <v>5414</v>
      </c>
      <c r="J551" s="13">
        <v>161</v>
      </c>
      <c r="K551" s="13" t="s">
        <v>2046</v>
      </c>
      <c r="L551" s="13">
        <v>25</v>
      </c>
      <c r="M551" s="13">
        <v>70</v>
      </c>
      <c r="N551" s="13" t="s">
        <v>5690</v>
      </c>
      <c r="O551" s="13" t="s">
        <v>3723</v>
      </c>
      <c r="P551" s="13" t="s">
        <v>6687</v>
      </c>
      <c r="Q551" s="13" t="s">
        <v>6688</v>
      </c>
      <c r="R551" s="13" t="s">
        <v>3753</v>
      </c>
      <c r="S551" s="13">
        <v>10455</v>
      </c>
      <c r="T551" s="13">
        <v>1</v>
      </c>
      <c r="U551" s="13">
        <v>18</v>
      </c>
      <c r="V551" s="13" t="s">
        <v>2054</v>
      </c>
      <c r="X551" s="13" t="s">
        <v>9311</v>
      </c>
      <c r="Y551" s="13" t="s">
        <v>9577</v>
      </c>
      <c r="Z551" s="13" t="s">
        <v>9577</v>
      </c>
      <c r="AA551" s="13" t="s">
        <v>9577</v>
      </c>
      <c r="AB551" s="13" t="s">
        <v>9577</v>
      </c>
      <c r="AC551" s="13" t="s">
        <v>9577</v>
      </c>
      <c r="AD551" s="13" t="s">
        <v>9577</v>
      </c>
      <c r="AE551" s="13" t="s">
        <v>9577</v>
      </c>
      <c r="AF551" s="13" t="s">
        <v>9577</v>
      </c>
      <c r="AG551" s="13" t="s">
        <v>9577</v>
      </c>
      <c r="AH551" s="14" t="str">
        <f t="shared" si="16"/>
        <v>550,0,0,0,0,0,0,0,0,0</v>
      </c>
      <c r="AI551" s="13" t="s">
        <v>7286</v>
      </c>
      <c r="AJ551" s="13" t="s">
        <v>7999</v>
      </c>
      <c r="AK551" s="13" t="s">
        <v>8385</v>
      </c>
      <c r="AM551" s="13" t="s">
        <v>3772</v>
      </c>
      <c r="AO551" s="13">
        <v>0</v>
      </c>
      <c r="AP551" s="13">
        <v>25</v>
      </c>
      <c r="AQ551" s="13">
        <v>10</v>
      </c>
      <c r="AR551" s="14" t="str">
        <f>+D999&amp;",Event,DARKGEM"</f>
        <v>KAIMCULIN,Event,DARKGEM</v>
      </c>
      <c r="AU551" s="14"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
      <c r="A552" s="13">
        <v>551</v>
      </c>
      <c r="C552" s="13" t="s">
        <v>916</v>
      </c>
      <c r="D552" s="13" t="s">
        <v>4352</v>
      </c>
      <c r="E552" s="13" t="s">
        <v>183</v>
      </c>
      <c r="F552" s="13" t="s">
        <v>189</v>
      </c>
      <c r="G552" s="13" t="s">
        <v>4929</v>
      </c>
      <c r="H552" s="13" t="s">
        <v>5413</v>
      </c>
      <c r="I552" s="13" t="s">
        <v>1311</v>
      </c>
      <c r="J552" s="13">
        <v>58</v>
      </c>
      <c r="K552" s="13" t="s">
        <v>2027</v>
      </c>
      <c r="L552" s="13">
        <v>180</v>
      </c>
      <c r="M552" s="13">
        <v>70</v>
      </c>
      <c r="N552" s="13" t="s">
        <v>5691</v>
      </c>
      <c r="O552" s="13" t="s">
        <v>3692</v>
      </c>
      <c r="P552" s="13" t="s">
        <v>6689</v>
      </c>
      <c r="Q552" s="13" t="s">
        <v>6690</v>
      </c>
      <c r="R552" s="13" t="s">
        <v>2023</v>
      </c>
      <c r="S552" s="13">
        <v>5355</v>
      </c>
      <c r="T552" s="13">
        <v>0.7</v>
      </c>
      <c r="U552" s="13">
        <v>15.2</v>
      </c>
      <c r="V552" s="13" t="s">
        <v>2057</v>
      </c>
      <c r="X552" s="13" t="s">
        <v>9312</v>
      </c>
      <c r="Y552" s="13" t="s">
        <v>9577</v>
      </c>
      <c r="Z552" s="13" t="s">
        <v>9577</v>
      </c>
      <c r="AA552" s="13" t="s">
        <v>9577</v>
      </c>
      <c r="AB552" s="13" t="s">
        <v>9577</v>
      </c>
      <c r="AC552" s="13" t="s">
        <v>9577</v>
      </c>
      <c r="AD552" s="13" t="s">
        <v>9577</v>
      </c>
      <c r="AE552" s="13" t="s">
        <v>9577</v>
      </c>
      <c r="AF552" s="13" t="s">
        <v>9577</v>
      </c>
      <c r="AG552" s="13" t="s">
        <v>9577</v>
      </c>
      <c r="AH552" s="14" t="str">
        <f t="shared" si="16"/>
        <v>551,0,0,0,0,0,0,0,0,0</v>
      </c>
      <c r="AI552" s="13" t="s">
        <v>7287</v>
      </c>
      <c r="AJ552" s="13" t="s">
        <v>7796</v>
      </c>
      <c r="AO552" s="13">
        <v>0</v>
      </c>
      <c r="AP552" s="13">
        <v>25</v>
      </c>
      <c r="AQ552" s="13">
        <v>0</v>
      </c>
      <c r="AR552" s="14" t="s">
        <v>8621</v>
      </c>
      <c r="AU552" s="14"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
      <c r="A553" s="13">
        <v>552</v>
      </c>
      <c r="C553" s="13" t="s">
        <v>917</v>
      </c>
      <c r="D553" s="13" t="s">
        <v>4353</v>
      </c>
      <c r="E553" s="13" t="s">
        <v>183</v>
      </c>
      <c r="F553" s="13" t="s">
        <v>189</v>
      </c>
      <c r="G553" s="13" t="s">
        <v>4930</v>
      </c>
      <c r="H553" s="13" t="s">
        <v>5413</v>
      </c>
      <c r="I553" s="13" t="s">
        <v>1311</v>
      </c>
      <c r="J553" s="13">
        <v>123</v>
      </c>
      <c r="K553" s="13" t="s">
        <v>2028</v>
      </c>
      <c r="L553" s="13">
        <v>90</v>
      </c>
      <c r="M553" s="13">
        <v>70</v>
      </c>
      <c r="N553" s="13" t="s">
        <v>5691</v>
      </c>
      <c r="O553" s="13" t="s">
        <v>3692</v>
      </c>
      <c r="P553" s="13" t="s">
        <v>6096</v>
      </c>
      <c r="R553" s="13" t="s">
        <v>2023</v>
      </c>
      <c r="S553" s="13">
        <v>5355</v>
      </c>
      <c r="T553" s="13">
        <v>1</v>
      </c>
      <c r="U553" s="13">
        <v>33.4</v>
      </c>
      <c r="V553" s="13" t="s">
        <v>2057</v>
      </c>
      <c r="X553" s="13" t="s">
        <v>9313</v>
      </c>
      <c r="Y553" s="13" t="s">
        <v>9577</v>
      </c>
      <c r="Z553" s="13" t="s">
        <v>9577</v>
      </c>
      <c r="AA553" s="13" t="s">
        <v>9577</v>
      </c>
      <c r="AB553" s="13" t="s">
        <v>9577</v>
      </c>
      <c r="AC553" s="13" t="s">
        <v>9577</v>
      </c>
      <c r="AD553" s="13" t="s">
        <v>9577</v>
      </c>
      <c r="AE553" s="13" t="s">
        <v>9577</v>
      </c>
      <c r="AF553" s="13" t="s">
        <v>9577</v>
      </c>
      <c r="AG553" s="13" t="s">
        <v>9577</v>
      </c>
      <c r="AH553" s="14" t="str">
        <f t="shared" si="16"/>
        <v>552,0,0,0,0,0,0,0,0,0</v>
      </c>
      <c r="AI553" s="13" t="s">
        <v>7287</v>
      </c>
      <c r="AJ553" s="13" t="s">
        <v>7797</v>
      </c>
      <c r="AO553" s="13">
        <v>0</v>
      </c>
      <c r="AP553" s="13">
        <v>25</v>
      </c>
      <c r="AQ553" s="13">
        <v>0</v>
      </c>
      <c r="AR553" s="14" t="s">
        <v>8622</v>
      </c>
      <c r="AU553" s="14"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
      <c r="A554" s="13">
        <v>553</v>
      </c>
      <c r="C554" s="13" t="s">
        <v>918</v>
      </c>
      <c r="D554" s="13" t="s">
        <v>4354</v>
      </c>
      <c r="E554" s="13" t="s">
        <v>183</v>
      </c>
      <c r="F554" s="13" t="s">
        <v>189</v>
      </c>
      <c r="G554" s="13" t="s">
        <v>4931</v>
      </c>
      <c r="H554" s="13" t="s">
        <v>5413</v>
      </c>
      <c r="I554" s="13" t="s">
        <v>1311</v>
      </c>
      <c r="J554" s="13">
        <v>229</v>
      </c>
      <c r="K554" s="13" t="s">
        <v>2029</v>
      </c>
      <c r="L554" s="13">
        <v>45</v>
      </c>
      <c r="M554" s="13">
        <v>70</v>
      </c>
      <c r="N554" s="13" t="s">
        <v>5691</v>
      </c>
      <c r="O554" s="13" t="s">
        <v>3692</v>
      </c>
      <c r="P554" s="13" t="s">
        <v>6097</v>
      </c>
      <c r="R554" s="13" t="s">
        <v>2023</v>
      </c>
      <c r="S554" s="13">
        <v>5355</v>
      </c>
      <c r="T554" s="13">
        <v>1.5</v>
      </c>
      <c r="U554" s="13">
        <v>96.3</v>
      </c>
      <c r="V554" s="13" t="s">
        <v>2055</v>
      </c>
      <c r="X554" s="13" t="s">
        <v>9314</v>
      </c>
      <c r="Y554" s="13" t="s">
        <v>9577</v>
      </c>
      <c r="Z554" s="13" t="s">
        <v>9577</v>
      </c>
      <c r="AA554" s="13" t="s">
        <v>9577</v>
      </c>
      <c r="AB554" s="13" t="s">
        <v>9577</v>
      </c>
      <c r="AC554" s="13" t="s">
        <v>9577</v>
      </c>
      <c r="AD554" s="13" t="s">
        <v>9577</v>
      </c>
      <c r="AE554" s="13" t="s">
        <v>9577</v>
      </c>
      <c r="AF554" s="13" t="s">
        <v>9577</v>
      </c>
      <c r="AG554" s="13" t="s">
        <v>9577</v>
      </c>
      <c r="AH554" s="14" t="str">
        <f t="shared" si="16"/>
        <v>553,0,0,0,0,0,0,0,0,0</v>
      </c>
      <c r="AI554" s="13" t="s">
        <v>7288</v>
      </c>
      <c r="AJ554" s="13" t="s">
        <v>7798</v>
      </c>
      <c r="AO554" s="13">
        <v>0</v>
      </c>
      <c r="AP554" s="13">
        <v>25</v>
      </c>
      <c r="AQ554" s="13">
        <v>0</v>
      </c>
      <c r="AU554" s="14"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
      <c r="A555" s="13">
        <v>554</v>
      </c>
      <c r="C555" s="13" t="s">
        <v>919</v>
      </c>
      <c r="D555" s="13" t="s">
        <v>4355</v>
      </c>
      <c r="E555" s="13" t="s">
        <v>177</v>
      </c>
      <c r="G555" s="13" t="s">
        <v>4932</v>
      </c>
      <c r="H555" s="13" t="s">
        <v>5413</v>
      </c>
      <c r="I555" s="13" t="s">
        <v>1311</v>
      </c>
      <c r="J555" s="13">
        <v>63</v>
      </c>
      <c r="K555" s="13" t="s">
        <v>2027</v>
      </c>
      <c r="L555" s="13">
        <v>120</v>
      </c>
      <c r="M555" s="13">
        <v>70</v>
      </c>
      <c r="N555" s="13" t="s">
        <v>2041</v>
      </c>
      <c r="O555" s="13" t="s">
        <v>3697</v>
      </c>
      <c r="P555" s="13" t="s">
        <v>6691</v>
      </c>
      <c r="Q555" s="13" t="s">
        <v>6692</v>
      </c>
      <c r="R555" s="13" t="s">
        <v>2023</v>
      </c>
      <c r="S555" s="13">
        <v>5355</v>
      </c>
      <c r="T555" s="13">
        <v>0.6</v>
      </c>
      <c r="U555" s="13">
        <v>37.5</v>
      </c>
      <c r="V555" s="13" t="s">
        <v>2055</v>
      </c>
      <c r="X555" s="13" t="s">
        <v>9315</v>
      </c>
      <c r="Y555" s="13" t="s">
        <v>9577</v>
      </c>
      <c r="Z555" s="13" t="s">
        <v>9577</v>
      </c>
      <c r="AA555" s="13" t="s">
        <v>9577</v>
      </c>
      <c r="AB555" s="13" t="s">
        <v>9577</v>
      </c>
      <c r="AC555" s="13" t="s">
        <v>9577</v>
      </c>
      <c r="AD555" s="13" t="s">
        <v>9577</v>
      </c>
      <c r="AE555" s="13" t="s">
        <v>9577</v>
      </c>
      <c r="AF555" s="13" t="s">
        <v>9577</v>
      </c>
      <c r="AG555" s="13" t="s">
        <v>9577</v>
      </c>
      <c r="AH555" s="14" t="str">
        <f t="shared" si="16"/>
        <v>554,0,0,0,0,0,0,0,0,0</v>
      </c>
      <c r="AI555" s="13" t="s">
        <v>7289</v>
      </c>
      <c r="AJ555" s="13" t="s">
        <v>8370</v>
      </c>
      <c r="AL555" s="13" t="s">
        <v>8027</v>
      </c>
      <c r="AO555" s="13">
        <v>0</v>
      </c>
      <c r="AP555" s="13">
        <v>25</v>
      </c>
      <c r="AQ555" s="13">
        <v>0</v>
      </c>
      <c r="AR555" s="14" t="s">
        <v>8623</v>
      </c>
      <c r="AU555" s="14"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
      <c r="A556" s="13">
        <v>555</v>
      </c>
      <c r="C556" s="13" t="s">
        <v>3822</v>
      </c>
      <c r="D556" s="13" t="s">
        <v>4356</v>
      </c>
      <c r="E556" s="13" t="s">
        <v>177</v>
      </c>
      <c r="G556" s="13" t="s">
        <v>4933</v>
      </c>
      <c r="H556" s="13" t="s">
        <v>5413</v>
      </c>
      <c r="I556" s="13" t="s">
        <v>1311</v>
      </c>
      <c r="J556" s="13">
        <v>168</v>
      </c>
      <c r="K556" s="13" t="s">
        <v>2028</v>
      </c>
      <c r="L556" s="13">
        <v>60</v>
      </c>
      <c r="M556" s="13">
        <v>70</v>
      </c>
      <c r="N556" s="13" t="s">
        <v>3788</v>
      </c>
      <c r="O556" s="13" t="s">
        <v>5692</v>
      </c>
      <c r="P556" s="13" t="s">
        <v>6098</v>
      </c>
      <c r="R556" s="13" t="s">
        <v>2023</v>
      </c>
      <c r="S556" s="13">
        <v>5355</v>
      </c>
      <c r="T556" s="13">
        <v>1.3</v>
      </c>
      <c r="U556" s="13">
        <v>92.9</v>
      </c>
      <c r="V556" s="13" t="s">
        <v>2055</v>
      </c>
      <c r="X556" s="13" t="s">
        <v>9316</v>
      </c>
      <c r="Y556" s="13" t="s">
        <v>9577</v>
      </c>
      <c r="Z556" s="13" t="s">
        <v>9577</v>
      </c>
      <c r="AA556" s="13" t="s">
        <v>9577</v>
      </c>
      <c r="AB556" s="13" t="s">
        <v>9577</v>
      </c>
      <c r="AC556" s="13" t="s">
        <v>9577</v>
      </c>
      <c r="AD556" s="13" t="s">
        <v>9577</v>
      </c>
      <c r="AE556" s="13" t="s">
        <v>9577</v>
      </c>
      <c r="AF556" s="13" t="s">
        <v>9577</v>
      </c>
      <c r="AG556" s="13" t="s">
        <v>9577</v>
      </c>
      <c r="AH556" s="14" t="str">
        <f t="shared" si="16"/>
        <v>555,0,0,0,0,0,0,0,0,0</v>
      </c>
      <c r="AI556" s="13" t="s">
        <v>7290</v>
      </c>
      <c r="AJ556" s="13" t="s">
        <v>8000</v>
      </c>
      <c r="AK556" s="13" t="s">
        <v>8386</v>
      </c>
      <c r="AL556" s="13" t="s">
        <v>8027</v>
      </c>
      <c r="AO556" s="13">
        <v>0</v>
      </c>
      <c r="AP556" s="13">
        <v>25</v>
      </c>
      <c r="AQ556" s="13">
        <v>0</v>
      </c>
      <c r="AU556" s="14"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
      <c r="A557" s="13">
        <v>556</v>
      </c>
      <c r="C557" s="13" t="s">
        <v>922</v>
      </c>
      <c r="D557" s="13" t="s">
        <v>4357</v>
      </c>
      <c r="E557" s="13" t="s">
        <v>180</v>
      </c>
      <c r="G557" s="13" t="s">
        <v>4934</v>
      </c>
      <c r="H557" s="13" t="s">
        <v>5413</v>
      </c>
      <c r="I557" s="13" t="s">
        <v>5414</v>
      </c>
      <c r="J557" s="13">
        <v>161</v>
      </c>
      <c r="K557" s="13" t="s">
        <v>5421</v>
      </c>
      <c r="L557" s="13">
        <v>255</v>
      </c>
      <c r="M557" s="13">
        <v>70</v>
      </c>
      <c r="N557" s="13" t="s">
        <v>5693</v>
      </c>
      <c r="O557" s="13" t="s">
        <v>3777</v>
      </c>
      <c r="P557" s="13" t="s">
        <v>6693</v>
      </c>
      <c r="Q557" s="13" t="s">
        <v>6694</v>
      </c>
      <c r="R557" s="13" t="s">
        <v>240</v>
      </c>
      <c r="S557" s="13">
        <v>5355</v>
      </c>
      <c r="T557" s="13">
        <v>1</v>
      </c>
      <c r="U557" s="13">
        <v>28</v>
      </c>
      <c r="V557" s="13" t="s">
        <v>2054</v>
      </c>
      <c r="X557" s="13" t="s">
        <v>9317</v>
      </c>
      <c r="Y557" s="13" t="s">
        <v>9577</v>
      </c>
      <c r="Z557" s="13" t="s">
        <v>9577</v>
      </c>
      <c r="AA557" s="13" t="s">
        <v>9577</v>
      </c>
      <c r="AB557" s="13" t="s">
        <v>9577</v>
      </c>
      <c r="AC557" s="13" t="s">
        <v>9577</v>
      </c>
      <c r="AD557" s="13" t="s">
        <v>9577</v>
      </c>
      <c r="AE557" s="13" t="s">
        <v>9577</v>
      </c>
      <c r="AF557" s="13" t="s">
        <v>9577</v>
      </c>
      <c r="AG557" s="13" t="s">
        <v>9577</v>
      </c>
      <c r="AH557" s="14" t="str">
        <f t="shared" si="16"/>
        <v>556,0,0,0,0,0,0,0,0,0</v>
      </c>
      <c r="AI557" s="13" t="s">
        <v>7113</v>
      </c>
      <c r="AJ557" s="13" t="s">
        <v>8258</v>
      </c>
      <c r="AM557" s="13" t="s">
        <v>8216</v>
      </c>
      <c r="AO557" s="13">
        <v>0</v>
      </c>
      <c r="AP557" s="13">
        <v>25</v>
      </c>
      <c r="AQ557" s="13">
        <v>0</v>
      </c>
      <c r="AR557" s="14" t="str">
        <f>+D1000&amp;",Event,LIGHTBALL"</f>
        <v>RANCHACTUS,Event,LIGHTBALL</v>
      </c>
      <c r="AU557" s="14"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
      <c r="A558" s="13">
        <v>557</v>
      </c>
      <c r="C558" s="13" t="s">
        <v>923</v>
      </c>
      <c r="D558" s="13" t="s">
        <v>4358</v>
      </c>
      <c r="E558" s="13" t="s">
        <v>169</v>
      </c>
      <c r="F558" s="13" t="s">
        <v>186</v>
      </c>
      <c r="G558" s="13" t="s">
        <v>4935</v>
      </c>
      <c r="H558" s="13" t="s">
        <v>5413</v>
      </c>
      <c r="I558" s="13" t="s">
        <v>5414</v>
      </c>
      <c r="J558" s="13">
        <v>65</v>
      </c>
      <c r="K558" s="13" t="s">
        <v>2033</v>
      </c>
      <c r="L558" s="13">
        <v>190</v>
      </c>
      <c r="M558" s="13">
        <v>70</v>
      </c>
      <c r="N558" s="13" t="s">
        <v>5694</v>
      </c>
      <c r="O558" s="13" t="s">
        <v>3793</v>
      </c>
      <c r="P558" s="13" t="s">
        <v>6695</v>
      </c>
      <c r="Q558" s="13" t="s">
        <v>6696</v>
      </c>
      <c r="R558" s="13" t="s">
        <v>7291</v>
      </c>
      <c r="S558" s="13">
        <v>5355</v>
      </c>
      <c r="T558" s="13">
        <v>0.3</v>
      </c>
      <c r="U558" s="13">
        <v>14.5</v>
      </c>
      <c r="V558" s="13" t="s">
        <v>2055</v>
      </c>
      <c r="X558" s="13" t="s">
        <v>9318</v>
      </c>
      <c r="Y558" s="13" t="s">
        <v>9577</v>
      </c>
      <c r="Z558" s="13" t="s">
        <v>9577</v>
      </c>
      <c r="AA558" s="13" t="s">
        <v>9577</v>
      </c>
      <c r="AB558" s="13" t="s">
        <v>9577</v>
      </c>
      <c r="AC558" s="13" t="s">
        <v>9577</v>
      </c>
      <c r="AD558" s="13" t="s">
        <v>9577</v>
      </c>
      <c r="AE558" s="13" t="s">
        <v>9577</v>
      </c>
      <c r="AF558" s="13" t="s">
        <v>9577</v>
      </c>
      <c r="AG558" s="13" t="s">
        <v>9577</v>
      </c>
      <c r="AH558" s="14" t="str">
        <f t="shared" si="16"/>
        <v>557,0,0,0,0,0,0,0,0,0</v>
      </c>
      <c r="AI558" s="13" t="s">
        <v>7292</v>
      </c>
      <c r="AJ558" s="13" t="s">
        <v>8259</v>
      </c>
      <c r="AM558" s="13" t="s">
        <v>8127</v>
      </c>
      <c r="AN558" s="13" t="s">
        <v>8039</v>
      </c>
      <c r="AO558" s="13">
        <v>0</v>
      </c>
      <c r="AP558" s="13">
        <v>25</v>
      </c>
      <c r="AQ558" s="13">
        <v>0</v>
      </c>
      <c r="AR558" s="14" t="s">
        <v>8624</v>
      </c>
      <c r="AU558" s="14"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
      <c r="A559" s="13">
        <v>558</v>
      </c>
      <c r="C559" s="13" t="s">
        <v>924</v>
      </c>
      <c r="D559" s="13" t="s">
        <v>4359</v>
      </c>
      <c r="E559" s="13" t="s">
        <v>169</v>
      </c>
      <c r="F559" s="13" t="s">
        <v>186</v>
      </c>
      <c r="G559" s="13" t="s">
        <v>4936</v>
      </c>
      <c r="H559" s="13" t="s">
        <v>5413</v>
      </c>
      <c r="I559" s="13" t="s">
        <v>5414</v>
      </c>
      <c r="J559" s="13">
        <v>166</v>
      </c>
      <c r="K559" s="13" t="s">
        <v>2043</v>
      </c>
      <c r="L559" s="13">
        <v>75</v>
      </c>
      <c r="M559" s="13">
        <v>70</v>
      </c>
      <c r="N559" s="13" t="s">
        <v>5694</v>
      </c>
      <c r="O559" s="13" t="s">
        <v>3793</v>
      </c>
      <c r="P559" s="13" t="s">
        <v>6099</v>
      </c>
      <c r="R559" s="13" t="s">
        <v>7291</v>
      </c>
      <c r="S559" s="13">
        <v>5355</v>
      </c>
      <c r="T559" s="13">
        <v>1.4</v>
      </c>
      <c r="U559" s="13">
        <v>200</v>
      </c>
      <c r="V559" s="13" t="s">
        <v>2055</v>
      </c>
      <c r="X559" s="13" t="s">
        <v>9319</v>
      </c>
      <c r="Y559" s="13" t="s">
        <v>9577</v>
      </c>
      <c r="Z559" s="13" t="s">
        <v>9577</v>
      </c>
      <c r="AA559" s="13" t="s">
        <v>9577</v>
      </c>
      <c r="AB559" s="13" t="s">
        <v>9577</v>
      </c>
      <c r="AC559" s="13" t="s">
        <v>9577</v>
      </c>
      <c r="AD559" s="13" t="s">
        <v>9577</v>
      </c>
      <c r="AE559" s="13" t="s">
        <v>9577</v>
      </c>
      <c r="AF559" s="13" t="s">
        <v>9577</v>
      </c>
      <c r="AG559" s="13" t="s">
        <v>9577</v>
      </c>
      <c r="AH559" s="14" t="str">
        <f t="shared" si="16"/>
        <v>558,0,0,0,0,0,0,0,0,0</v>
      </c>
      <c r="AI559" s="13" t="s">
        <v>7293</v>
      </c>
      <c r="AJ559" s="13" t="s">
        <v>8260</v>
      </c>
      <c r="AM559" s="13" t="s">
        <v>8127</v>
      </c>
      <c r="AN559" s="13" t="s">
        <v>8039</v>
      </c>
      <c r="AO559" s="13">
        <v>0</v>
      </c>
      <c r="AP559" s="13">
        <v>25</v>
      </c>
      <c r="AQ559" s="13">
        <v>0</v>
      </c>
      <c r="AU559" s="14"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
      <c r="A560" s="13">
        <v>559</v>
      </c>
      <c r="C560" s="13" t="s">
        <v>925</v>
      </c>
      <c r="D560" s="13" t="s">
        <v>4360</v>
      </c>
      <c r="E560" s="13" t="s">
        <v>189</v>
      </c>
      <c r="F560" s="13" t="s">
        <v>181</v>
      </c>
      <c r="G560" s="13" t="s">
        <v>4937</v>
      </c>
      <c r="H560" s="13" t="s">
        <v>5413</v>
      </c>
      <c r="I560" s="13" t="s">
        <v>5414</v>
      </c>
      <c r="J560" s="13">
        <v>70</v>
      </c>
      <c r="K560" s="13" t="s">
        <v>2027</v>
      </c>
      <c r="L560" s="13">
        <v>180</v>
      </c>
      <c r="M560" s="13">
        <v>35</v>
      </c>
      <c r="N560" s="13" t="s">
        <v>5695</v>
      </c>
      <c r="O560" s="13" t="s">
        <v>3764</v>
      </c>
      <c r="P560" s="13" t="s">
        <v>6697</v>
      </c>
      <c r="Q560" s="13" t="s">
        <v>6698</v>
      </c>
      <c r="R560" s="13" t="s">
        <v>6908</v>
      </c>
      <c r="S560" s="13">
        <v>4080</v>
      </c>
      <c r="T560" s="13">
        <v>0.6</v>
      </c>
      <c r="U560" s="13">
        <v>11.8</v>
      </c>
      <c r="V560" s="13" t="s">
        <v>8723</v>
      </c>
      <c r="X560" s="13" t="s">
        <v>9320</v>
      </c>
      <c r="Y560" s="13" t="s">
        <v>9577</v>
      </c>
      <c r="Z560" s="13" t="s">
        <v>9577</v>
      </c>
      <c r="AA560" s="13" t="s">
        <v>9577</v>
      </c>
      <c r="AB560" s="13" t="s">
        <v>9577</v>
      </c>
      <c r="AC560" s="13" t="s">
        <v>9577</v>
      </c>
      <c r="AD560" s="13" t="s">
        <v>9577</v>
      </c>
      <c r="AE560" s="13" t="s">
        <v>9577</v>
      </c>
      <c r="AF560" s="13" t="s">
        <v>9577</v>
      </c>
      <c r="AG560" s="13" t="s">
        <v>9577</v>
      </c>
      <c r="AH560" s="14" t="str">
        <f t="shared" si="16"/>
        <v>559,0,0,0,0,0,0,0,0,0</v>
      </c>
      <c r="AI560" s="13" t="s">
        <v>7294</v>
      </c>
      <c r="AJ560" s="13" t="s">
        <v>8261</v>
      </c>
      <c r="AM560" s="13" t="s">
        <v>8057</v>
      </c>
      <c r="AO560" s="13">
        <v>0</v>
      </c>
      <c r="AP560" s="13">
        <v>25</v>
      </c>
      <c r="AQ560" s="13">
        <v>0</v>
      </c>
      <c r="AR560" s="14" t="s">
        <v>8625</v>
      </c>
      <c r="AU560" s="14"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
      <c r="A561" s="13">
        <v>560</v>
      </c>
      <c r="C561" s="13" t="s">
        <v>926</v>
      </c>
      <c r="D561" s="13" t="s">
        <v>4361</v>
      </c>
      <c r="E561" s="13" t="s">
        <v>189</v>
      </c>
      <c r="F561" s="13" t="s">
        <v>181</v>
      </c>
      <c r="G561" s="13" t="s">
        <v>4938</v>
      </c>
      <c r="H561" s="13" t="s">
        <v>5413</v>
      </c>
      <c r="I561" s="13" t="s">
        <v>5414</v>
      </c>
      <c r="J561" s="13">
        <v>171</v>
      </c>
      <c r="K561" s="13" t="s">
        <v>5412</v>
      </c>
      <c r="L561" s="13">
        <v>90</v>
      </c>
      <c r="M561" s="13">
        <v>70</v>
      </c>
      <c r="N561" s="13" t="s">
        <v>5695</v>
      </c>
      <c r="O561" s="13" t="s">
        <v>3764</v>
      </c>
      <c r="P561" s="13" t="s">
        <v>6100</v>
      </c>
      <c r="R561" s="13" t="s">
        <v>6908</v>
      </c>
      <c r="S561" s="13">
        <v>4080</v>
      </c>
      <c r="T561" s="13">
        <v>1.1000000000000001</v>
      </c>
      <c r="U561" s="13">
        <v>30</v>
      </c>
      <c r="V561" s="13" t="s">
        <v>2055</v>
      </c>
      <c r="X561" s="13" t="s">
        <v>9321</v>
      </c>
      <c r="Y561" s="13" t="s">
        <v>9577</v>
      </c>
      <c r="Z561" s="13" t="s">
        <v>9577</v>
      </c>
      <c r="AA561" s="13" t="s">
        <v>9577</v>
      </c>
      <c r="AB561" s="13" t="s">
        <v>9577</v>
      </c>
      <c r="AC561" s="13" t="s">
        <v>9577</v>
      </c>
      <c r="AD561" s="13" t="s">
        <v>9577</v>
      </c>
      <c r="AE561" s="13" t="s">
        <v>9577</v>
      </c>
      <c r="AF561" s="13" t="s">
        <v>9577</v>
      </c>
      <c r="AG561" s="13" t="s">
        <v>9577</v>
      </c>
      <c r="AH561" s="14" t="str">
        <f t="shared" si="16"/>
        <v>560,0,0,0,0,0,0,0,0,0</v>
      </c>
      <c r="AI561" s="13" t="s">
        <v>7295</v>
      </c>
      <c r="AJ561" s="13" t="s">
        <v>8262</v>
      </c>
      <c r="AM561" s="13" t="s">
        <v>8057</v>
      </c>
      <c r="AO561" s="13">
        <v>0</v>
      </c>
      <c r="AP561" s="13">
        <v>25</v>
      </c>
      <c r="AQ561" s="13">
        <v>0</v>
      </c>
      <c r="AU561" s="14"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
      <c r="A562" s="13">
        <v>561</v>
      </c>
      <c r="C562" s="13" t="s">
        <v>927</v>
      </c>
      <c r="D562" s="13" t="s">
        <v>4362</v>
      </c>
      <c r="E562" s="13" t="s">
        <v>185</v>
      </c>
      <c r="F562" s="13" t="s">
        <v>184</v>
      </c>
      <c r="G562" s="13" t="s">
        <v>4939</v>
      </c>
      <c r="H562" s="13" t="s">
        <v>5413</v>
      </c>
      <c r="I562" s="13" t="s">
        <v>5414</v>
      </c>
      <c r="J562" s="13">
        <v>172</v>
      </c>
      <c r="K562" s="13" t="s">
        <v>5421</v>
      </c>
      <c r="L562" s="13">
        <v>45</v>
      </c>
      <c r="M562" s="13">
        <v>70</v>
      </c>
      <c r="N562" s="13" t="s">
        <v>5696</v>
      </c>
      <c r="O562" s="13" t="s">
        <v>3689</v>
      </c>
      <c r="P562" s="13" t="s">
        <v>6699</v>
      </c>
      <c r="Q562" s="13" t="s">
        <v>6700</v>
      </c>
      <c r="R562" s="13" t="s">
        <v>1344</v>
      </c>
      <c r="S562" s="13">
        <v>5355</v>
      </c>
      <c r="T562" s="13">
        <v>1.4</v>
      </c>
      <c r="U562" s="13">
        <v>14</v>
      </c>
      <c r="V562" s="13" t="s">
        <v>8727</v>
      </c>
      <c r="X562" s="13" t="s">
        <v>9322</v>
      </c>
      <c r="Y562" s="13" t="s">
        <v>9577</v>
      </c>
      <c r="Z562" s="13" t="s">
        <v>9577</v>
      </c>
      <c r="AA562" s="13" t="s">
        <v>9577</v>
      </c>
      <c r="AB562" s="13" t="s">
        <v>9577</v>
      </c>
      <c r="AC562" s="13" t="s">
        <v>9577</v>
      </c>
      <c r="AD562" s="13" t="s">
        <v>9577</v>
      </c>
      <c r="AE562" s="13" t="s">
        <v>9577</v>
      </c>
      <c r="AF562" s="13" t="s">
        <v>9577</v>
      </c>
      <c r="AG562" s="13" t="s">
        <v>9577</v>
      </c>
      <c r="AH562" s="14" t="str">
        <f t="shared" si="16"/>
        <v>561,0,0,0,0,0,0,0,0,0</v>
      </c>
      <c r="AI562" s="13" t="s">
        <v>7296</v>
      </c>
      <c r="AJ562" s="13" t="s">
        <v>7799</v>
      </c>
      <c r="AO562" s="13">
        <v>0</v>
      </c>
      <c r="AP562" s="13">
        <v>25</v>
      </c>
      <c r="AQ562" s="13">
        <v>1</v>
      </c>
      <c r="AR562" s="14" t="str">
        <f>+D1001&amp;",Event,LIGHTBALL"</f>
        <v>PICTOGLYPH,Event,LIGHTBALL</v>
      </c>
      <c r="AU562" s="14"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
      <c r="A563" s="13">
        <v>562</v>
      </c>
      <c r="C563" s="13" t="s">
        <v>928</v>
      </c>
      <c r="D563" s="13" t="s">
        <v>4363</v>
      </c>
      <c r="E563" s="13" t="s">
        <v>187</v>
      </c>
      <c r="G563" s="13" t="s">
        <v>4940</v>
      </c>
      <c r="H563" s="13" t="s">
        <v>5413</v>
      </c>
      <c r="I563" s="13" t="s">
        <v>5414</v>
      </c>
      <c r="J563" s="13">
        <v>61</v>
      </c>
      <c r="K563" s="13" t="s">
        <v>2033</v>
      </c>
      <c r="L563" s="13">
        <v>190</v>
      </c>
      <c r="M563" s="13">
        <v>70</v>
      </c>
      <c r="N563" s="13" t="s">
        <v>5463</v>
      </c>
      <c r="P563" s="13" t="s">
        <v>6701</v>
      </c>
      <c r="Q563" s="13" t="s">
        <v>6702</v>
      </c>
      <c r="R563" s="13" t="s">
        <v>7297</v>
      </c>
      <c r="S563" s="13">
        <v>6630</v>
      </c>
      <c r="T563" s="13">
        <v>0.5</v>
      </c>
      <c r="U563" s="13">
        <v>1.5</v>
      </c>
      <c r="V563" s="13" t="s">
        <v>8727</v>
      </c>
      <c r="X563" s="13" t="s">
        <v>9323</v>
      </c>
      <c r="Y563" s="13" t="s">
        <v>9577</v>
      </c>
      <c r="Z563" s="13" t="s">
        <v>9577</v>
      </c>
      <c r="AA563" s="13" t="s">
        <v>9577</v>
      </c>
      <c r="AB563" s="13" t="s">
        <v>9577</v>
      </c>
      <c r="AC563" s="13" t="s">
        <v>9577</v>
      </c>
      <c r="AD563" s="13" t="s">
        <v>9577</v>
      </c>
      <c r="AE563" s="13" t="s">
        <v>9577</v>
      </c>
      <c r="AF563" s="13" t="s">
        <v>9577</v>
      </c>
      <c r="AG563" s="13" t="s">
        <v>9577</v>
      </c>
      <c r="AH563" s="14" t="str">
        <f t="shared" si="16"/>
        <v>562,0,0,0,0,0,0,0,0,0</v>
      </c>
      <c r="AI563" s="13" t="s">
        <v>7298</v>
      </c>
      <c r="AJ563" s="13" t="s">
        <v>8263</v>
      </c>
      <c r="AM563" s="13" t="s">
        <v>8181</v>
      </c>
      <c r="AO563" s="13">
        <v>0</v>
      </c>
      <c r="AP563" s="13">
        <v>25</v>
      </c>
      <c r="AQ563" s="13">
        <v>20</v>
      </c>
      <c r="AR563" s="14" t="s">
        <v>8626</v>
      </c>
      <c r="AU563" s="14"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
      <c r="A564" s="13">
        <v>563</v>
      </c>
      <c r="C564" s="13" t="s">
        <v>929</v>
      </c>
      <c r="D564" s="13" t="s">
        <v>4364</v>
      </c>
      <c r="E564" s="13" t="s">
        <v>187</v>
      </c>
      <c r="G564" s="13" t="s">
        <v>4941</v>
      </c>
      <c r="H564" s="13" t="s">
        <v>5413</v>
      </c>
      <c r="I564" s="13" t="s">
        <v>5414</v>
      </c>
      <c r="J564" s="13">
        <v>169</v>
      </c>
      <c r="K564" s="13" t="s">
        <v>2043</v>
      </c>
      <c r="L564" s="13">
        <v>90</v>
      </c>
      <c r="M564" s="13">
        <v>70</v>
      </c>
      <c r="N564" s="13" t="s">
        <v>5463</v>
      </c>
      <c r="P564" s="13" t="s">
        <v>6101</v>
      </c>
      <c r="R564" s="13" t="s">
        <v>7297</v>
      </c>
      <c r="S564" s="13">
        <v>6630</v>
      </c>
      <c r="T564" s="13">
        <v>1.7</v>
      </c>
      <c r="U564" s="13">
        <v>76.5</v>
      </c>
      <c r="V564" s="13" t="s">
        <v>8723</v>
      </c>
      <c r="X564" s="13" t="s">
        <v>9324</v>
      </c>
      <c r="Y564" s="13" t="s">
        <v>9577</v>
      </c>
      <c r="Z564" s="13" t="s">
        <v>9577</v>
      </c>
      <c r="AA564" s="13" t="s">
        <v>9577</v>
      </c>
      <c r="AB564" s="13" t="s">
        <v>9577</v>
      </c>
      <c r="AC564" s="13" t="s">
        <v>9577</v>
      </c>
      <c r="AD564" s="13" t="s">
        <v>9577</v>
      </c>
      <c r="AE564" s="13" t="s">
        <v>9577</v>
      </c>
      <c r="AF564" s="13" t="s">
        <v>9577</v>
      </c>
      <c r="AG564" s="13" t="s">
        <v>9577</v>
      </c>
      <c r="AH564" s="14" t="str">
        <f t="shared" si="16"/>
        <v>563,0,0,0,0,0,0,0,0,0</v>
      </c>
      <c r="AI564" s="13" t="s">
        <v>7299</v>
      </c>
      <c r="AJ564" s="13" t="s">
        <v>8264</v>
      </c>
      <c r="AM564" s="13" t="s">
        <v>8181</v>
      </c>
      <c r="AO564" s="13">
        <v>0</v>
      </c>
      <c r="AP564" s="13">
        <v>25</v>
      </c>
      <c r="AQ564" s="13">
        <v>0</v>
      </c>
      <c r="AU564" s="14"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
      <c r="A565" s="13">
        <v>564</v>
      </c>
      <c r="C565" s="13" t="s">
        <v>930</v>
      </c>
      <c r="D565" s="13" t="s">
        <v>4365</v>
      </c>
      <c r="E565" s="13" t="s">
        <v>178</v>
      </c>
      <c r="F565" s="13" t="s">
        <v>186</v>
      </c>
      <c r="G565" s="13" t="s">
        <v>4942</v>
      </c>
      <c r="H565" s="13" t="s">
        <v>1310</v>
      </c>
      <c r="I565" s="13" t="s">
        <v>5414</v>
      </c>
      <c r="J565" s="13">
        <v>71</v>
      </c>
      <c r="K565" s="13" t="s">
        <v>2033</v>
      </c>
      <c r="L565" s="13">
        <v>45</v>
      </c>
      <c r="M565" s="13">
        <v>70</v>
      </c>
      <c r="N565" s="13" t="s">
        <v>5697</v>
      </c>
      <c r="O565" s="13" t="s">
        <v>3748</v>
      </c>
      <c r="P565" s="13" t="s">
        <v>6703</v>
      </c>
      <c r="Q565" s="13" t="s">
        <v>6704</v>
      </c>
      <c r="R565" s="13" t="s">
        <v>6979</v>
      </c>
      <c r="S565" s="13">
        <v>7905</v>
      </c>
      <c r="T565" s="13">
        <v>0.7</v>
      </c>
      <c r="U565" s="13">
        <v>16.5</v>
      </c>
      <c r="V565" s="13" t="s">
        <v>2056</v>
      </c>
      <c r="X565" s="13" t="s">
        <v>9325</v>
      </c>
      <c r="Y565" s="13" t="s">
        <v>9577</v>
      </c>
      <c r="Z565" s="13" t="s">
        <v>9577</v>
      </c>
      <c r="AA565" s="13" t="s">
        <v>9577</v>
      </c>
      <c r="AB565" s="13" t="s">
        <v>9577</v>
      </c>
      <c r="AC565" s="13" t="s">
        <v>9577</v>
      </c>
      <c r="AD565" s="13" t="s">
        <v>9577</v>
      </c>
      <c r="AE565" s="13" t="s">
        <v>9577</v>
      </c>
      <c r="AF565" s="13" t="s">
        <v>9577</v>
      </c>
      <c r="AG565" s="13" t="s">
        <v>9577</v>
      </c>
      <c r="AH565" s="14" t="str">
        <f t="shared" si="16"/>
        <v>564,0,0,0,0,0,0,0,0,0</v>
      </c>
      <c r="AI565" s="13" t="s">
        <v>7300</v>
      </c>
      <c r="AJ565" s="13" t="s">
        <v>7800</v>
      </c>
      <c r="AO565" s="13">
        <v>0</v>
      </c>
      <c r="AP565" s="13">
        <v>25</v>
      </c>
      <c r="AQ565" s="13">
        <v>9</v>
      </c>
      <c r="AR565" s="14" t="s">
        <v>8627</v>
      </c>
      <c r="AU565" s="14"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
      <c r="A566" s="13">
        <v>565</v>
      </c>
      <c r="C566" s="13" t="s">
        <v>931</v>
      </c>
      <c r="D566" s="13" t="s">
        <v>4366</v>
      </c>
      <c r="E566" s="13" t="s">
        <v>178</v>
      </c>
      <c r="F566" s="13" t="s">
        <v>186</v>
      </c>
      <c r="G566" s="13" t="s">
        <v>4943</v>
      </c>
      <c r="H566" s="13" t="s">
        <v>1310</v>
      </c>
      <c r="I566" s="13" t="s">
        <v>5414</v>
      </c>
      <c r="J566" s="13">
        <v>173</v>
      </c>
      <c r="K566" s="13" t="s">
        <v>2043</v>
      </c>
      <c r="L566" s="13">
        <v>45</v>
      </c>
      <c r="M566" s="13">
        <v>70</v>
      </c>
      <c r="N566" s="13" t="s">
        <v>5697</v>
      </c>
      <c r="O566" s="13" t="s">
        <v>3748</v>
      </c>
      <c r="P566" s="13" t="s">
        <v>6102</v>
      </c>
      <c r="R566" s="13" t="s">
        <v>6979</v>
      </c>
      <c r="S566" s="13">
        <v>7905</v>
      </c>
      <c r="T566" s="13">
        <v>1.2</v>
      </c>
      <c r="U566" s="13">
        <v>81</v>
      </c>
      <c r="V566" s="13" t="s">
        <v>2056</v>
      </c>
      <c r="X566" s="13" t="s">
        <v>9326</v>
      </c>
      <c r="Y566" s="13" t="s">
        <v>9577</v>
      </c>
      <c r="Z566" s="13" t="s">
        <v>9577</v>
      </c>
      <c r="AA566" s="13" t="s">
        <v>9577</v>
      </c>
      <c r="AB566" s="13" t="s">
        <v>9577</v>
      </c>
      <c r="AC566" s="13" t="s">
        <v>9577</v>
      </c>
      <c r="AD566" s="13" t="s">
        <v>9577</v>
      </c>
      <c r="AE566" s="13" t="s">
        <v>9577</v>
      </c>
      <c r="AF566" s="13" t="s">
        <v>9577</v>
      </c>
      <c r="AG566" s="13" t="s">
        <v>9577</v>
      </c>
      <c r="AH566" s="14" t="str">
        <f t="shared" si="16"/>
        <v>565,0,0,0,0,0,0,0,0,0</v>
      </c>
      <c r="AI566" s="13" t="s">
        <v>7300</v>
      </c>
      <c r="AJ566" s="13" t="s">
        <v>7801</v>
      </c>
      <c r="AO566" s="13">
        <v>0</v>
      </c>
      <c r="AP566" s="13">
        <v>25</v>
      </c>
      <c r="AQ566" s="13">
        <v>0</v>
      </c>
      <c r="AU566" s="14"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
      <c r="A567" s="13">
        <v>566</v>
      </c>
      <c r="C567" s="13" t="s">
        <v>932</v>
      </c>
      <c r="D567" s="13" t="s">
        <v>4367</v>
      </c>
      <c r="E567" s="13" t="s">
        <v>186</v>
      </c>
      <c r="F567" s="13" t="s">
        <v>184</v>
      </c>
      <c r="G567" s="13" t="s">
        <v>4944</v>
      </c>
      <c r="H567" s="13" t="s">
        <v>1310</v>
      </c>
      <c r="I567" s="13" t="s">
        <v>5414</v>
      </c>
      <c r="J567" s="13">
        <v>71</v>
      </c>
      <c r="K567" s="13" t="s">
        <v>2027</v>
      </c>
      <c r="L567" s="13">
        <v>45</v>
      </c>
      <c r="M567" s="13">
        <v>70</v>
      </c>
      <c r="N567" s="13" t="s">
        <v>5464</v>
      </c>
      <c r="P567" s="13" t="s">
        <v>6705</v>
      </c>
      <c r="Q567" s="13" t="s">
        <v>6706</v>
      </c>
      <c r="R567" s="13" t="s">
        <v>7301</v>
      </c>
      <c r="S567" s="13">
        <v>7905</v>
      </c>
      <c r="T567" s="13">
        <v>0.5</v>
      </c>
      <c r="U567" s="13">
        <v>9.5</v>
      </c>
      <c r="V567" s="13" t="s">
        <v>8723</v>
      </c>
      <c r="X567" s="13" t="s">
        <v>9327</v>
      </c>
      <c r="Y567" s="13" t="s">
        <v>9577</v>
      </c>
      <c r="Z567" s="13" t="s">
        <v>9577</v>
      </c>
      <c r="AA567" s="13" t="s">
        <v>9577</v>
      </c>
      <c r="AB567" s="13" t="s">
        <v>9577</v>
      </c>
      <c r="AC567" s="13" t="s">
        <v>9577</v>
      </c>
      <c r="AD567" s="13" t="s">
        <v>9577</v>
      </c>
      <c r="AE567" s="13" t="s">
        <v>9577</v>
      </c>
      <c r="AF567" s="13" t="s">
        <v>9577</v>
      </c>
      <c r="AG567" s="13" t="s">
        <v>9577</v>
      </c>
      <c r="AH567" s="14" t="str">
        <f t="shared" si="16"/>
        <v>566,0,0,0,0,0,0,0,0,0</v>
      </c>
      <c r="AI567" s="13" t="s">
        <v>7302</v>
      </c>
      <c r="AJ567" s="13" t="s">
        <v>7802</v>
      </c>
      <c r="AO567" s="13">
        <v>0</v>
      </c>
      <c r="AP567" s="13">
        <v>25</v>
      </c>
      <c r="AQ567" s="13">
        <v>0</v>
      </c>
      <c r="AR567" s="14" t="s">
        <v>8628</v>
      </c>
      <c r="AU567" s="14"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
      <c r="A568" s="13">
        <v>567</v>
      </c>
      <c r="C568" s="13" t="s">
        <v>933</v>
      </c>
      <c r="D568" s="13" t="s">
        <v>4368</v>
      </c>
      <c r="E568" s="13" t="s">
        <v>186</v>
      </c>
      <c r="F568" s="13" t="s">
        <v>184</v>
      </c>
      <c r="G568" s="13" t="s">
        <v>4945</v>
      </c>
      <c r="H568" s="13" t="s">
        <v>1310</v>
      </c>
      <c r="I568" s="13" t="s">
        <v>5414</v>
      </c>
      <c r="J568" s="13">
        <v>177</v>
      </c>
      <c r="K568" s="13" t="s">
        <v>2028</v>
      </c>
      <c r="L568" s="13">
        <v>45</v>
      </c>
      <c r="M568" s="13">
        <v>70</v>
      </c>
      <c r="N568" s="13" t="s">
        <v>5464</v>
      </c>
      <c r="P568" s="13" t="s">
        <v>6103</v>
      </c>
      <c r="R568" s="13" t="s">
        <v>7301</v>
      </c>
      <c r="S568" s="13">
        <v>7905</v>
      </c>
      <c r="T568" s="13">
        <v>1.4</v>
      </c>
      <c r="U568" s="13">
        <v>32</v>
      </c>
      <c r="V568" s="13" t="s">
        <v>8723</v>
      </c>
      <c r="X568" s="13" t="s">
        <v>9328</v>
      </c>
      <c r="Y568" s="13" t="s">
        <v>9577</v>
      </c>
      <c r="Z568" s="13" t="s">
        <v>9577</v>
      </c>
      <c r="AA568" s="13" t="s">
        <v>9577</v>
      </c>
      <c r="AB568" s="13" t="s">
        <v>9577</v>
      </c>
      <c r="AC568" s="13" t="s">
        <v>9577</v>
      </c>
      <c r="AD568" s="13" t="s">
        <v>9577</v>
      </c>
      <c r="AE568" s="13" t="s">
        <v>9577</v>
      </c>
      <c r="AF568" s="13" t="s">
        <v>9577</v>
      </c>
      <c r="AG568" s="13" t="s">
        <v>9577</v>
      </c>
      <c r="AH568" s="14" t="str">
        <f t="shared" si="16"/>
        <v>567,0,0,0,0,0,0,0,0,0</v>
      </c>
      <c r="AI568" s="13" t="s">
        <v>7302</v>
      </c>
      <c r="AJ568" s="13" t="s">
        <v>7803</v>
      </c>
      <c r="AO568" s="13">
        <v>0</v>
      </c>
      <c r="AP568" s="13">
        <v>25</v>
      </c>
      <c r="AQ568" s="13">
        <v>20</v>
      </c>
      <c r="AU568" s="14"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
      <c r="A569" s="13">
        <v>568</v>
      </c>
      <c r="C569" s="13" t="s">
        <v>934</v>
      </c>
      <c r="D569" s="13" t="s">
        <v>4369</v>
      </c>
      <c r="E569" s="13" t="s">
        <v>182</v>
      </c>
      <c r="G569" s="13" t="s">
        <v>4946</v>
      </c>
      <c r="H569" s="13" t="s">
        <v>5413</v>
      </c>
      <c r="I569" s="13" t="s">
        <v>5414</v>
      </c>
      <c r="J569" s="13">
        <v>66</v>
      </c>
      <c r="K569" s="13" t="s">
        <v>2045</v>
      </c>
      <c r="L569" s="13">
        <v>190</v>
      </c>
      <c r="M569" s="13">
        <v>70</v>
      </c>
      <c r="N569" s="13" t="s">
        <v>5536</v>
      </c>
      <c r="O569" s="13" t="s">
        <v>3780</v>
      </c>
      <c r="P569" s="13" t="s">
        <v>6707</v>
      </c>
      <c r="Q569" s="13" t="s">
        <v>6708</v>
      </c>
      <c r="R569" s="13" t="s">
        <v>2021</v>
      </c>
      <c r="S569" s="13">
        <v>5355</v>
      </c>
      <c r="T569" s="13">
        <v>0.6</v>
      </c>
      <c r="U569" s="13">
        <v>31</v>
      </c>
      <c r="V569" s="13" t="s">
        <v>2054</v>
      </c>
      <c r="X569" s="13" t="s">
        <v>9329</v>
      </c>
      <c r="Y569" s="13" t="s">
        <v>9577</v>
      </c>
      <c r="Z569" s="13" t="s">
        <v>9577</v>
      </c>
      <c r="AA569" s="13" t="s">
        <v>9577</v>
      </c>
      <c r="AB569" s="13" t="s">
        <v>9577</v>
      </c>
      <c r="AC569" s="13" t="s">
        <v>9577</v>
      </c>
      <c r="AD569" s="13" t="s">
        <v>9577</v>
      </c>
      <c r="AE569" s="13" t="s">
        <v>9577</v>
      </c>
      <c r="AF569" s="13" t="s">
        <v>9577</v>
      </c>
      <c r="AG569" s="13" t="s">
        <v>9577</v>
      </c>
      <c r="AH569" s="14" t="str">
        <f t="shared" si="16"/>
        <v>568,0,0,0,0,0,0,0,0,0</v>
      </c>
      <c r="AI569" s="13" t="s">
        <v>7303</v>
      </c>
      <c r="AJ569" s="13" t="s">
        <v>8265</v>
      </c>
      <c r="AM569" s="13" t="s">
        <v>8236</v>
      </c>
      <c r="AN569" s="13" t="s">
        <v>8040</v>
      </c>
      <c r="AO569" s="13">
        <v>0</v>
      </c>
      <c r="AP569" s="13">
        <v>25</v>
      </c>
      <c r="AQ569" s="13">
        <v>0</v>
      </c>
      <c r="AR569" s="14" t="s">
        <v>8629</v>
      </c>
      <c r="AU569" s="14"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
      <c r="A570" s="13">
        <v>569</v>
      </c>
      <c r="C570" s="13" t="s">
        <v>935</v>
      </c>
      <c r="D570" s="13" t="s">
        <v>4370</v>
      </c>
      <c r="E570" s="13" t="s">
        <v>182</v>
      </c>
      <c r="G570" s="13" t="s">
        <v>4947</v>
      </c>
      <c r="H570" s="13" t="s">
        <v>5413</v>
      </c>
      <c r="I570" s="13" t="s">
        <v>5414</v>
      </c>
      <c r="J570" s="13">
        <v>166</v>
      </c>
      <c r="K570" s="13" t="s">
        <v>2028</v>
      </c>
      <c r="L570" s="13">
        <v>60</v>
      </c>
      <c r="M570" s="13">
        <v>70</v>
      </c>
      <c r="N570" s="13" t="s">
        <v>5698</v>
      </c>
      <c r="O570" s="13" t="s">
        <v>3780</v>
      </c>
      <c r="P570" s="13" t="s">
        <v>6104</v>
      </c>
      <c r="R570" s="13" t="s">
        <v>2021</v>
      </c>
      <c r="S570" s="13">
        <v>5355</v>
      </c>
      <c r="T570" s="13">
        <v>1.9</v>
      </c>
      <c r="U570" s="13">
        <v>107.3</v>
      </c>
      <c r="V570" s="13" t="s">
        <v>2054</v>
      </c>
      <c r="X570" s="13" t="s">
        <v>9330</v>
      </c>
      <c r="Y570" s="13" t="s">
        <v>9577</v>
      </c>
      <c r="Z570" s="13" t="s">
        <v>9577</v>
      </c>
      <c r="AA570" s="13" t="s">
        <v>9577</v>
      </c>
      <c r="AB570" s="13" t="s">
        <v>9577</v>
      </c>
      <c r="AC570" s="13" t="s">
        <v>9577</v>
      </c>
      <c r="AD570" s="13" t="s">
        <v>9577</v>
      </c>
      <c r="AE570" s="13" t="s">
        <v>9577</v>
      </c>
      <c r="AF570" s="13" t="s">
        <v>9577</v>
      </c>
      <c r="AG570" s="13" t="s">
        <v>9577</v>
      </c>
      <c r="AH570" s="14" t="str">
        <f t="shared" si="16"/>
        <v>569,0,0,0,0,0,0,0,0,0</v>
      </c>
      <c r="AI570" s="13" t="s">
        <v>7304</v>
      </c>
      <c r="AJ570" s="13" t="s">
        <v>8371</v>
      </c>
      <c r="AL570" s="13" t="s">
        <v>8236</v>
      </c>
      <c r="AM570" s="13" t="s">
        <v>8040</v>
      </c>
      <c r="AN570" s="13" t="s">
        <v>8041</v>
      </c>
      <c r="AO570" s="13">
        <v>0</v>
      </c>
      <c r="AP570" s="13">
        <v>25</v>
      </c>
      <c r="AQ570" s="13">
        <v>0</v>
      </c>
      <c r="AU570" s="14"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
      <c r="A571" s="13">
        <v>570</v>
      </c>
      <c r="C571" s="13" t="s">
        <v>936</v>
      </c>
      <c r="D571" s="13" t="s">
        <v>4371</v>
      </c>
      <c r="E571" s="13" t="s">
        <v>189</v>
      </c>
      <c r="G571" s="13" t="s">
        <v>4948</v>
      </c>
      <c r="H571" s="13" t="s">
        <v>1310</v>
      </c>
      <c r="I571" s="13" t="s">
        <v>1311</v>
      </c>
      <c r="J571" s="13">
        <v>66</v>
      </c>
      <c r="K571" s="13" t="s">
        <v>5407</v>
      </c>
      <c r="L571" s="13">
        <v>75</v>
      </c>
      <c r="M571" s="13">
        <v>70</v>
      </c>
      <c r="N571" s="13" t="s">
        <v>5465</v>
      </c>
      <c r="P571" s="13" t="s">
        <v>6709</v>
      </c>
      <c r="Q571" s="13" t="s">
        <v>6710</v>
      </c>
      <c r="R571" s="13" t="s">
        <v>2023</v>
      </c>
      <c r="S571" s="13">
        <v>6630</v>
      </c>
      <c r="T571" s="13">
        <v>0.7</v>
      </c>
      <c r="U571" s="13">
        <v>12.5</v>
      </c>
      <c r="V571" s="13" t="s">
        <v>8722</v>
      </c>
      <c r="X571" s="13" t="s">
        <v>9331</v>
      </c>
      <c r="Y571" s="13" t="s">
        <v>9577</v>
      </c>
      <c r="Z571" s="13" t="s">
        <v>9577</v>
      </c>
      <c r="AA571" s="13" t="s">
        <v>9577</v>
      </c>
      <c r="AB571" s="13" t="s">
        <v>9577</v>
      </c>
      <c r="AC571" s="13" t="s">
        <v>9577</v>
      </c>
      <c r="AD571" s="13" t="s">
        <v>9577</v>
      </c>
      <c r="AE571" s="13" t="s">
        <v>9577</v>
      </c>
      <c r="AF571" s="13" t="s">
        <v>9577</v>
      </c>
      <c r="AG571" s="13" t="s">
        <v>9577</v>
      </c>
      <c r="AH571" s="14" t="str">
        <f t="shared" si="16"/>
        <v>570,0,0,0,0,0,0,0,0,0</v>
      </c>
      <c r="AI571" s="13" t="s">
        <v>7305</v>
      </c>
      <c r="AJ571" s="13" t="s">
        <v>7804</v>
      </c>
      <c r="AO571" s="13">
        <v>0</v>
      </c>
      <c r="AP571" s="13">
        <v>25</v>
      </c>
      <c r="AQ571" s="13">
        <v>0</v>
      </c>
      <c r="AR571" s="14" t="s">
        <v>8630</v>
      </c>
      <c r="AU571" s="14"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
      <c r="A572" s="13">
        <v>571</v>
      </c>
      <c r="C572" s="13" t="s">
        <v>937</v>
      </c>
      <c r="D572" s="13" t="s">
        <v>4372</v>
      </c>
      <c r="E572" s="13" t="s">
        <v>189</v>
      </c>
      <c r="G572" s="13" t="s">
        <v>4949</v>
      </c>
      <c r="H572" s="13" t="s">
        <v>1310</v>
      </c>
      <c r="I572" s="13" t="s">
        <v>1311</v>
      </c>
      <c r="J572" s="13">
        <v>179</v>
      </c>
      <c r="K572" s="13" t="s">
        <v>5421</v>
      </c>
      <c r="L572" s="13">
        <v>45</v>
      </c>
      <c r="M572" s="13">
        <v>70</v>
      </c>
      <c r="N572" s="13" t="s">
        <v>5465</v>
      </c>
      <c r="P572" s="13" t="s">
        <v>6105</v>
      </c>
      <c r="R572" s="13" t="s">
        <v>2023</v>
      </c>
      <c r="S572" s="13">
        <v>5355</v>
      </c>
      <c r="T572" s="13">
        <v>1.6</v>
      </c>
      <c r="U572" s="13">
        <v>81.099999999999994</v>
      </c>
      <c r="V572" s="13" t="s">
        <v>8722</v>
      </c>
      <c r="X572" s="13" t="s">
        <v>9332</v>
      </c>
      <c r="Y572" s="13" t="s">
        <v>9577</v>
      </c>
      <c r="Z572" s="13" t="s">
        <v>9577</v>
      </c>
      <c r="AA572" s="13" t="s">
        <v>9577</v>
      </c>
      <c r="AB572" s="13" t="s">
        <v>9577</v>
      </c>
      <c r="AC572" s="13" t="s">
        <v>9577</v>
      </c>
      <c r="AD572" s="13" t="s">
        <v>9577</v>
      </c>
      <c r="AE572" s="13" t="s">
        <v>9577</v>
      </c>
      <c r="AF572" s="13" t="s">
        <v>9577</v>
      </c>
      <c r="AG572" s="13" t="s">
        <v>9577</v>
      </c>
      <c r="AH572" s="14" t="str">
        <f t="shared" si="16"/>
        <v>571,0,0,0,0,0,0,0,0,0</v>
      </c>
      <c r="AI572" s="13" t="s">
        <v>7306</v>
      </c>
      <c r="AJ572" s="13" t="s">
        <v>7805</v>
      </c>
      <c r="AO572" s="13">
        <v>0</v>
      </c>
      <c r="AP572" s="13">
        <v>25</v>
      </c>
      <c r="AQ572" s="13">
        <v>0</v>
      </c>
      <c r="AU572" s="14"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
      <c r="A573" s="13">
        <v>572</v>
      </c>
      <c r="C573" s="13" t="s">
        <v>938</v>
      </c>
      <c r="D573" s="13" t="s">
        <v>4373</v>
      </c>
      <c r="E573" s="13" t="s">
        <v>176</v>
      </c>
      <c r="G573" s="13" t="s">
        <v>4950</v>
      </c>
      <c r="H573" s="13" t="s">
        <v>5418</v>
      </c>
      <c r="I573" s="13" t="s">
        <v>5419</v>
      </c>
      <c r="J573" s="13">
        <v>60</v>
      </c>
      <c r="K573" s="13" t="s">
        <v>2045</v>
      </c>
      <c r="L573" s="13">
        <v>255</v>
      </c>
      <c r="M573" s="13">
        <v>70</v>
      </c>
      <c r="N573" s="13" t="s">
        <v>5699</v>
      </c>
      <c r="O573" s="13" t="s">
        <v>3705</v>
      </c>
      <c r="P573" s="13" t="s">
        <v>6711</v>
      </c>
      <c r="Q573" s="13" t="s">
        <v>6712</v>
      </c>
      <c r="R573" s="13" t="s">
        <v>2023</v>
      </c>
      <c r="S573" s="13">
        <v>4080</v>
      </c>
      <c r="T573" s="13">
        <v>0.4</v>
      </c>
      <c r="U573" s="13">
        <v>5.8</v>
      </c>
      <c r="V573" s="13" t="s">
        <v>8722</v>
      </c>
      <c r="X573" s="13" t="s">
        <v>9333</v>
      </c>
      <c r="Y573" s="13" t="s">
        <v>9577</v>
      </c>
      <c r="Z573" s="13" t="s">
        <v>9577</v>
      </c>
      <c r="AA573" s="13" t="s">
        <v>9577</v>
      </c>
      <c r="AB573" s="13" t="s">
        <v>9577</v>
      </c>
      <c r="AC573" s="13" t="s">
        <v>9577</v>
      </c>
      <c r="AD573" s="13" t="s">
        <v>9577</v>
      </c>
      <c r="AE573" s="13" t="s">
        <v>9577</v>
      </c>
      <c r="AF573" s="13" t="s">
        <v>9577</v>
      </c>
      <c r="AG573" s="13" t="s">
        <v>9577</v>
      </c>
      <c r="AH573" s="14" t="str">
        <f t="shared" si="16"/>
        <v>572,0,0,0,0,0,0,0,0,0</v>
      </c>
      <c r="AI573" s="13" t="s">
        <v>7307</v>
      </c>
      <c r="AJ573" s="13" t="s">
        <v>8372</v>
      </c>
      <c r="AL573" s="13" t="s">
        <v>8148</v>
      </c>
      <c r="AO573" s="13">
        <v>0</v>
      </c>
      <c r="AP573" s="13">
        <v>25</v>
      </c>
      <c r="AQ573" s="13">
        <v>0</v>
      </c>
      <c r="AR573" s="14" t="s">
        <v>8631</v>
      </c>
      <c r="AU573" s="14"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
      <c r="A574" s="13">
        <v>573</v>
      </c>
      <c r="C574" s="13" t="s">
        <v>939</v>
      </c>
      <c r="D574" s="13" t="s">
        <v>4374</v>
      </c>
      <c r="E574" s="13" t="s">
        <v>176</v>
      </c>
      <c r="G574" s="13" t="s">
        <v>4951</v>
      </c>
      <c r="H574" s="13" t="s">
        <v>5418</v>
      </c>
      <c r="I574" s="13" t="s">
        <v>5419</v>
      </c>
      <c r="J574" s="13">
        <v>165</v>
      </c>
      <c r="K574" s="13" t="s">
        <v>2046</v>
      </c>
      <c r="L574" s="13">
        <v>60</v>
      </c>
      <c r="M574" s="13">
        <v>70</v>
      </c>
      <c r="N574" s="13" t="s">
        <v>5699</v>
      </c>
      <c r="O574" s="13" t="s">
        <v>3705</v>
      </c>
      <c r="P574" s="13" t="s">
        <v>6106</v>
      </c>
      <c r="R574" s="13" t="s">
        <v>2023</v>
      </c>
      <c r="S574" s="13">
        <v>4080</v>
      </c>
      <c r="T574" s="13">
        <v>0.5</v>
      </c>
      <c r="U574" s="13">
        <v>7.5</v>
      </c>
      <c r="V574" s="13" t="s">
        <v>8722</v>
      </c>
      <c r="X574" s="13" t="s">
        <v>9334</v>
      </c>
      <c r="Y574" s="13" t="s">
        <v>9577</v>
      </c>
      <c r="Z574" s="13" t="s">
        <v>9577</v>
      </c>
      <c r="AA574" s="13" t="s">
        <v>9577</v>
      </c>
      <c r="AB574" s="13" t="s">
        <v>9577</v>
      </c>
      <c r="AC574" s="13" t="s">
        <v>9577</v>
      </c>
      <c r="AD574" s="13" t="s">
        <v>9577</v>
      </c>
      <c r="AE574" s="13" t="s">
        <v>9577</v>
      </c>
      <c r="AF574" s="13" t="s">
        <v>9577</v>
      </c>
      <c r="AG574" s="13" t="s">
        <v>9577</v>
      </c>
      <c r="AH574" s="14" t="str">
        <f t="shared" si="16"/>
        <v>573,0,0,0,0,0,0,0,0,0</v>
      </c>
      <c r="AI574" s="13" t="s">
        <v>7308</v>
      </c>
      <c r="AJ574" s="13" t="s">
        <v>8373</v>
      </c>
      <c r="AL574" s="13" t="s">
        <v>8148</v>
      </c>
      <c r="AO574" s="13">
        <v>0</v>
      </c>
      <c r="AP574" s="13">
        <v>25</v>
      </c>
      <c r="AQ574" s="13">
        <v>0</v>
      </c>
      <c r="AU574" s="14"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
      <c r="A575" s="13">
        <v>574</v>
      </c>
      <c r="C575" s="13" t="s">
        <v>940</v>
      </c>
      <c r="D575" s="13" t="s">
        <v>4375</v>
      </c>
      <c r="E575" s="13" t="s">
        <v>185</v>
      </c>
      <c r="G575" s="13" t="s">
        <v>4952</v>
      </c>
      <c r="H575" s="13" t="s">
        <v>5418</v>
      </c>
      <c r="I575" s="13" t="s">
        <v>1311</v>
      </c>
      <c r="J575" s="13">
        <v>58</v>
      </c>
      <c r="K575" s="13" t="s">
        <v>1313</v>
      </c>
      <c r="L575" s="13">
        <v>200</v>
      </c>
      <c r="M575" s="13">
        <v>70</v>
      </c>
      <c r="N575" s="13" t="s">
        <v>3754</v>
      </c>
      <c r="O575" s="13" t="s">
        <v>5585</v>
      </c>
      <c r="P575" s="13" t="s">
        <v>6713</v>
      </c>
      <c r="Q575" s="13" t="s">
        <v>6714</v>
      </c>
      <c r="R575" s="13" t="s">
        <v>3766</v>
      </c>
      <c r="S575" s="13">
        <v>5355</v>
      </c>
      <c r="T575" s="13">
        <v>0.4</v>
      </c>
      <c r="U575" s="13">
        <v>5.8</v>
      </c>
      <c r="V575" s="13" t="s">
        <v>8726</v>
      </c>
      <c r="X575" s="13" t="s">
        <v>9335</v>
      </c>
      <c r="Y575" s="13" t="s">
        <v>9577</v>
      </c>
      <c r="Z575" s="13" t="s">
        <v>9577</v>
      </c>
      <c r="AA575" s="13" t="s">
        <v>9577</v>
      </c>
      <c r="AB575" s="13" t="s">
        <v>9577</v>
      </c>
      <c r="AC575" s="13" t="s">
        <v>9577</v>
      </c>
      <c r="AD575" s="13" t="s">
        <v>9577</v>
      </c>
      <c r="AE575" s="13" t="s">
        <v>9577</v>
      </c>
      <c r="AF575" s="13" t="s">
        <v>9577</v>
      </c>
      <c r="AG575" s="13" t="s">
        <v>9577</v>
      </c>
      <c r="AH575" s="14" t="str">
        <f t="shared" si="16"/>
        <v>574,0,0,0,0,0,0,0,0,0</v>
      </c>
      <c r="AI575" s="13" t="s">
        <v>7309</v>
      </c>
      <c r="AJ575" s="13" t="s">
        <v>7806</v>
      </c>
      <c r="AO575" s="13">
        <v>0</v>
      </c>
      <c r="AP575" s="13">
        <v>25</v>
      </c>
      <c r="AQ575" s="13">
        <v>0</v>
      </c>
      <c r="AR575" s="14" t="s">
        <v>8632</v>
      </c>
      <c r="AU575" s="14"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
      <c r="A576" s="13">
        <v>575</v>
      </c>
      <c r="C576" s="13" t="s">
        <v>941</v>
      </c>
      <c r="D576" s="13" t="s">
        <v>4376</v>
      </c>
      <c r="E576" s="13" t="s">
        <v>185</v>
      </c>
      <c r="G576" s="13" t="s">
        <v>4953</v>
      </c>
      <c r="H576" s="13" t="s">
        <v>5418</v>
      </c>
      <c r="I576" s="13" t="s">
        <v>1311</v>
      </c>
      <c r="J576" s="13">
        <v>137</v>
      </c>
      <c r="K576" s="13" t="s">
        <v>1314</v>
      </c>
      <c r="L576" s="13">
        <v>100</v>
      </c>
      <c r="M576" s="13">
        <v>70</v>
      </c>
      <c r="N576" s="13" t="s">
        <v>3754</v>
      </c>
      <c r="O576" s="13" t="s">
        <v>5585</v>
      </c>
      <c r="P576" s="13" t="s">
        <v>6107</v>
      </c>
      <c r="R576" s="13" t="s">
        <v>3766</v>
      </c>
      <c r="S576" s="13">
        <v>5355</v>
      </c>
      <c r="T576" s="13">
        <v>0.7</v>
      </c>
      <c r="U576" s="13">
        <v>18</v>
      </c>
      <c r="V576" s="13" t="s">
        <v>8726</v>
      </c>
      <c r="X576" s="13" t="s">
        <v>9336</v>
      </c>
      <c r="Y576" s="13" t="s">
        <v>9577</v>
      </c>
      <c r="Z576" s="13" t="s">
        <v>9577</v>
      </c>
      <c r="AA576" s="13" t="s">
        <v>9577</v>
      </c>
      <c r="AB576" s="13" t="s">
        <v>9577</v>
      </c>
      <c r="AC576" s="13" t="s">
        <v>9577</v>
      </c>
      <c r="AD576" s="13" t="s">
        <v>9577</v>
      </c>
      <c r="AE576" s="13" t="s">
        <v>9577</v>
      </c>
      <c r="AF576" s="13" t="s">
        <v>9577</v>
      </c>
      <c r="AG576" s="13" t="s">
        <v>9577</v>
      </c>
      <c r="AH576" s="14" t="str">
        <f t="shared" si="16"/>
        <v>575,0,0,0,0,0,0,0,0,0</v>
      </c>
      <c r="AI576" s="13" t="s">
        <v>7108</v>
      </c>
      <c r="AJ576" s="13" t="s">
        <v>7807</v>
      </c>
      <c r="AO576" s="13">
        <v>0</v>
      </c>
      <c r="AP576" s="13">
        <v>25</v>
      </c>
      <c r="AQ576" s="13">
        <v>0</v>
      </c>
      <c r="AR576" s="14" t="s">
        <v>8633</v>
      </c>
      <c r="AU576" s="14"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
      <c r="A577" s="13">
        <v>576</v>
      </c>
      <c r="C577" s="13" t="s">
        <v>942</v>
      </c>
      <c r="D577" s="13" t="s">
        <v>4377</v>
      </c>
      <c r="E577" s="13" t="s">
        <v>185</v>
      </c>
      <c r="G577" s="13" t="s">
        <v>4954</v>
      </c>
      <c r="H577" s="13" t="s">
        <v>5418</v>
      </c>
      <c r="I577" s="13" t="s">
        <v>1311</v>
      </c>
      <c r="J577" s="13">
        <v>221</v>
      </c>
      <c r="K577" s="13" t="s">
        <v>2012</v>
      </c>
      <c r="L577" s="13">
        <v>50</v>
      </c>
      <c r="M577" s="13">
        <v>70</v>
      </c>
      <c r="N577" s="13" t="s">
        <v>3754</v>
      </c>
      <c r="O577" s="13" t="s">
        <v>5585</v>
      </c>
      <c r="P577" s="13" t="s">
        <v>6108</v>
      </c>
      <c r="R577" s="13" t="s">
        <v>3766</v>
      </c>
      <c r="S577" s="13">
        <v>5355</v>
      </c>
      <c r="T577" s="13">
        <v>1.5</v>
      </c>
      <c r="U577" s="13">
        <v>44</v>
      </c>
      <c r="V577" s="13" t="s">
        <v>8726</v>
      </c>
      <c r="X577" s="13" t="s">
        <v>9337</v>
      </c>
      <c r="Y577" s="13" t="s">
        <v>9577</v>
      </c>
      <c r="Z577" s="13" t="s">
        <v>9577</v>
      </c>
      <c r="AA577" s="13" t="s">
        <v>9577</v>
      </c>
      <c r="AB577" s="13" t="s">
        <v>9577</v>
      </c>
      <c r="AC577" s="13" t="s">
        <v>9577</v>
      </c>
      <c r="AD577" s="13" t="s">
        <v>9577</v>
      </c>
      <c r="AE577" s="13" t="s">
        <v>9577</v>
      </c>
      <c r="AF577" s="13" t="s">
        <v>9577</v>
      </c>
      <c r="AG577" s="13" t="s">
        <v>9577</v>
      </c>
      <c r="AH577" s="14" t="str">
        <f t="shared" si="16"/>
        <v>576,0,0,0,0,0,0,0,0,0</v>
      </c>
      <c r="AI577" s="13" t="s">
        <v>7310</v>
      </c>
      <c r="AJ577" s="13" t="s">
        <v>7808</v>
      </c>
      <c r="AO577" s="13">
        <v>0</v>
      </c>
      <c r="AP577" s="13">
        <v>25</v>
      </c>
      <c r="AQ577" s="13">
        <v>0</v>
      </c>
      <c r="AU577" s="14"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
      <c r="A578" s="13">
        <v>577</v>
      </c>
      <c r="C578" s="13" t="s">
        <v>943</v>
      </c>
      <c r="D578" s="13" t="s">
        <v>4378</v>
      </c>
      <c r="E578" s="13" t="s">
        <v>185</v>
      </c>
      <c r="G578" s="13" t="s">
        <v>4955</v>
      </c>
      <c r="H578" s="13" t="s">
        <v>5413</v>
      </c>
      <c r="I578" s="13" t="s">
        <v>1311</v>
      </c>
      <c r="J578" s="13">
        <v>58</v>
      </c>
      <c r="K578" s="13" t="s">
        <v>5407</v>
      </c>
      <c r="L578" s="13">
        <v>200</v>
      </c>
      <c r="M578" s="13">
        <v>70</v>
      </c>
      <c r="N578" s="13" t="s">
        <v>5700</v>
      </c>
      <c r="O578" s="13" t="s">
        <v>3787</v>
      </c>
      <c r="P578" s="13" t="s">
        <v>6715</v>
      </c>
      <c r="Q578" s="13" t="s">
        <v>6716</v>
      </c>
      <c r="R578" s="13" t="s">
        <v>2022</v>
      </c>
      <c r="S578" s="13">
        <v>5355</v>
      </c>
      <c r="T578" s="13">
        <v>0.3</v>
      </c>
      <c r="U578" s="13">
        <v>1</v>
      </c>
      <c r="V578" s="13" t="s">
        <v>2054</v>
      </c>
      <c r="X578" s="13" t="s">
        <v>9338</v>
      </c>
      <c r="Y578" s="13" t="s">
        <v>9577</v>
      </c>
      <c r="Z578" s="13" t="s">
        <v>9577</v>
      </c>
      <c r="AA578" s="13" t="s">
        <v>9577</v>
      </c>
      <c r="AB578" s="13" t="s">
        <v>9577</v>
      </c>
      <c r="AC578" s="13" t="s">
        <v>9577</v>
      </c>
      <c r="AD578" s="13" t="s">
        <v>9577</v>
      </c>
      <c r="AE578" s="13" t="s">
        <v>9577</v>
      </c>
      <c r="AF578" s="13" t="s">
        <v>9577</v>
      </c>
      <c r="AG578" s="13" t="s">
        <v>9577</v>
      </c>
      <c r="AH578" s="14" t="str">
        <f t="shared" si="16"/>
        <v>577,0,0,0,0,0,0,0,0,0</v>
      </c>
      <c r="AI578" s="13" t="s">
        <v>7311</v>
      </c>
      <c r="AJ578" s="13" t="s">
        <v>7809</v>
      </c>
      <c r="AO578" s="13">
        <v>0</v>
      </c>
      <c r="AP578" s="13">
        <v>25</v>
      </c>
      <c r="AQ578" s="13">
        <v>25</v>
      </c>
      <c r="AR578" s="14" t="s">
        <v>8634</v>
      </c>
      <c r="AU578" s="14"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
      <c r="A579" s="13">
        <v>578</v>
      </c>
      <c r="C579" s="13" t="s">
        <v>944</v>
      </c>
      <c r="D579" s="13" t="s">
        <v>4379</v>
      </c>
      <c r="E579" s="13" t="s">
        <v>185</v>
      </c>
      <c r="G579" s="13" t="s">
        <v>4956</v>
      </c>
      <c r="H579" s="13" t="s">
        <v>5413</v>
      </c>
      <c r="I579" s="13" t="s">
        <v>1311</v>
      </c>
      <c r="J579" s="13">
        <v>130</v>
      </c>
      <c r="K579" s="13" t="s">
        <v>5421</v>
      </c>
      <c r="L579" s="13">
        <v>100</v>
      </c>
      <c r="M579" s="13">
        <v>70</v>
      </c>
      <c r="N579" s="13" t="s">
        <v>5700</v>
      </c>
      <c r="O579" s="13" t="s">
        <v>3787</v>
      </c>
      <c r="P579" s="13" t="s">
        <v>6109</v>
      </c>
      <c r="R579" s="13" t="s">
        <v>2022</v>
      </c>
      <c r="S579" s="13">
        <v>5355</v>
      </c>
      <c r="T579" s="13">
        <v>0.6</v>
      </c>
      <c r="U579" s="13">
        <v>8</v>
      </c>
      <c r="V579" s="13" t="s">
        <v>2054</v>
      </c>
      <c r="X579" s="13" t="s">
        <v>9339</v>
      </c>
      <c r="Y579" s="13" t="s">
        <v>9577</v>
      </c>
      <c r="Z579" s="13" t="s">
        <v>9577</v>
      </c>
      <c r="AA579" s="13" t="s">
        <v>9577</v>
      </c>
      <c r="AB579" s="13" t="s">
        <v>9577</v>
      </c>
      <c r="AC579" s="13" t="s">
        <v>9577</v>
      </c>
      <c r="AD579" s="13" t="s">
        <v>9577</v>
      </c>
      <c r="AE579" s="13" t="s">
        <v>9577</v>
      </c>
      <c r="AF579" s="13" t="s">
        <v>9577</v>
      </c>
      <c r="AG579" s="13" t="s">
        <v>9577</v>
      </c>
      <c r="AH579" s="14" t="str">
        <f t="shared" ref="AH579:AH642" si="18">+X579&amp;","&amp;Y579&amp;","&amp;Z579&amp;","&amp;AA579&amp;","&amp;AB579&amp;","&amp;AC579&amp;","&amp;AD579&amp;","&amp;AE579&amp;","&amp;AF579&amp;","&amp;AG579</f>
        <v>578,0,0,0,0,0,0,0,0,0</v>
      </c>
      <c r="AI579" s="13" t="s">
        <v>7312</v>
      </c>
      <c r="AJ579" s="13" t="s">
        <v>7810</v>
      </c>
      <c r="AO579" s="13">
        <v>0</v>
      </c>
      <c r="AP579" s="13">
        <v>25</v>
      </c>
      <c r="AQ579" s="13">
        <v>18</v>
      </c>
      <c r="AR579" s="14" t="s">
        <v>8635</v>
      </c>
      <c r="AU579" s="14"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
      <c r="A580" s="13">
        <v>579</v>
      </c>
      <c r="C580" s="13" t="s">
        <v>945</v>
      </c>
      <c r="D580" s="13" t="s">
        <v>4380</v>
      </c>
      <c r="E580" s="13" t="s">
        <v>185</v>
      </c>
      <c r="G580" s="13" t="s">
        <v>4957</v>
      </c>
      <c r="H580" s="13" t="s">
        <v>5413</v>
      </c>
      <c r="I580" s="13" t="s">
        <v>1311</v>
      </c>
      <c r="J580" s="13">
        <v>221</v>
      </c>
      <c r="K580" s="13" t="s">
        <v>5411</v>
      </c>
      <c r="L580" s="13">
        <v>50</v>
      </c>
      <c r="M580" s="13">
        <v>70</v>
      </c>
      <c r="N580" s="13" t="s">
        <v>5700</v>
      </c>
      <c r="O580" s="13" t="s">
        <v>3787</v>
      </c>
      <c r="P580" s="13" t="s">
        <v>6110</v>
      </c>
      <c r="R580" s="13" t="s">
        <v>2022</v>
      </c>
      <c r="S580" s="13">
        <v>5355</v>
      </c>
      <c r="T580" s="13">
        <v>1</v>
      </c>
      <c r="U580" s="13">
        <v>20.100000000000001</v>
      </c>
      <c r="V580" s="13" t="s">
        <v>2054</v>
      </c>
      <c r="X580" s="13" t="s">
        <v>9340</v>
      </c>
      <c r="Y580" s="13" t="s">
        <v>9577</v>
      </c>
      <c r="Z580" s="13" t="s">
        <v>9577</v>
      </c>
      <c r="AA580" s="13" t="s">
        <v>9577</v>
      </c>
      <c r="AB580" s="13" t="s">
        <v>9577</v>
      </c>
      <c r="AC580" s="13" t="s">
        <v>9577</v>
      </c>
      <c r="AD580" s="13" t="s">
        <v>9577</v>
      </c>
      <c r="AE580" s="13" t="s">
        <v>9577</v>
      </c>
      <c r="AF580" s="13" t="s">
        <v>9577</v>
      </c>
      <c r="AG580" s="13" t="s">
        <v>9577</v>
      </c>
      <c r="AH580" s="14" t="str">
        <f t="shared" si="18"/>
        <v>579,0,0,0,0,0,0,0,0,0</v>
      </c>
      <c r="AI580" s="13" t="s">
        <v>7313</v>
      </c>
      <c r="AJ580" s="13" t="s">
        <v>7811</v>
      </c>
      <c r="AO580" s="13">
        <v>0</v>
      </c>
      <c r="AP580" s="13">
        <v>25</v>
      </c>
      <c r="AQ580" s="13">
        <v>14</v>
      </c>
      <c r="AU580" s="14"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
      <c r="A581" s="13">
        <v>580</v>
      </c>
      <c r="C581" s="13" t="s">
        <v>946</v>
      </c>
      <c r="D581" s="13" t="s">
        <v>4381</v>
      </c>
      <c r="E581" s="13" t="s">
        <v>178</v>
      </c>
      <c r="F581" s="13" t="s">
        <v>184</v>
      </c>
      <c r="G581" s="13" t="s">
        <v>4958</v>
      </c>
      <c r="H581" s="13" t="s">
        <v>5413</v>
      </c>
      <c r="I581" s="13" t="s">
        <v>5414</v>
      </c>
      <c r="J581" s="13">
        <v>61</v>
      </c>
      <c r="K581" s="13" t="s">
        <v>2030</v>
      </c>
      <c r="L581" s="13">
        <v>190</v>
      </c>
      <c r="M581" s="13">
        <v>70</v>
      </c>
      <c r="N581" s="13" t="s">
        <v>5701</v>
      </c>
      <c r="O581" s="13" t="s">
        <v>3704</v>
      </c>
      <c r="P581" s="13" t="s">
        <v>6717</v>
      </c>
      <c r="Q581" s="13" t="s">
        <v>6718</v>
      </c>
      <c r="R581" s="13" t="s">
        <v>7070</v>
      </c>
      <c r="S581" s="13">
        <v>5355</v>
      </c>
      <c r="T581" s="13">
        <v>0.5</v>
      </c>
      <c r="U581" s="13">
        <v>5.5</v>
      </c>
      <c r="V581" s="13" t="s">
        <v>2056</v>
      </c>
      <c r="X581" s="13" t="s">
        <v>9341</v>
      </c>
      <c r="Y581" s="13" t="s">
        <v>9577</v>
      </c>
      <c r="Z581" s="13" t="s">
        <v>9577</v>
      </c>
      <c r="AA581" s="13" t="s">
        <v>9577</v>
      </c>
      <c r="AB581" s="13" t="s">
        <v>9577</v>
      </c>
      <c r="AC581" s="13" t="s">
        <v>9577</v>
      </c>
      <c r="AD581" s="13" t="s">
        <v>9577</v>
      </c>
      <c r="AE581" s="13" t="s">
        <v>9577</v>
      </c>
      <c r="AF581" s="13" t="s">
        <v>9577</v>
      </c>
      <c r="AG581" s="13" t="s">
        <v>9577</v>
      </c>
      <c r="AH581" s="14" t="str">
        <f t="shared" si="18"/>
        <v>580,0,0,0,0,0,0,0,0,0</v>
      </c>
      <c r="AI581" s="13" t="s">
        <v>7072</v>
      </c>
      <c r="AJ581" s="13" t="s">
        <v>7812</v>
      </c>
      <c r="AO581" s="13">
        <v>0</v>
      </c>
      <c r="AP581" s="13">
        <v>25</v>
      </c>
      <c r="AQ581" s="13">
        <v>0</v>
      </c>
      <c r="AR581" s="14" t="s">
        <v>8636</v>
      </c>
      <c r="AU581" s="14"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
      <c r="A582" s="13">
        <v>581</v>
      </c>
      <c r="C582" s="13" t="s">
        <v>947</v>
      </c>
      <c r="D582" s="13" t="s">
        <v>4382</v>
      </c>
      <c r="E582" s="13" t="s">
        <v>178</v>
      </c>
      <c r="F582" s="13" t="s">
        <v>184</v>
      </c>
      <c r="G582" s="13" t="s">
        <v>4959</v>
      </c>
      <c r="H582" s="13" t="s">
        <v>5413</v>
      </c>
      <c r="I582" s="13" t="s">
        <v>5414</v>
      </c>
      <c r="J582" s="13">
        <v>166</v>
      </c>
      <c r="K582" s="13" t="s">
        <v>2046</v>
      </c>
      <c r="L582" s="13">
        <v>45</v>
      </c>
      <c r="M582" s="13">
        <v>70</v>
      </c>
      <c r="N582" s="13" t="s">
        <v>5701</v>
      </c>
      <c r="O582" s="13" t="s">
        <v>3704</v>
      </c>
      <c r="P582" s="13" t="s">
        <v>6111</v>
      </c>
      <c r="R582" s="13" t="s">
        <v>7070</v>
      </c>
      <c r="S582" s="13">
        <v>5355</v>
      </c>
      <c r="T582" s="13">
        <v>1.3</v>
      </c>
      <c r="U582" s="13">
        <v>24.2</v>
      </c>
      <c r="V582" s="13" t="s">
        <v>8724</v>
      </c>
      <c r="X582" s="13" t="s">
        <v>9342</v>
      </c>
      <c r="Y582" s="13" t="s">
        <v>9577</v>
      </c>
      <c r="Z582" s="13" t="s">
        <v>9577</v>
      </c>
      <c r="AA582" s="13" t="s">
        <v>9577</v>
      </c>
      <c r="AB582" s="13" t="s">
        <v>9577</v>
      </c>
      <c r="AC582" s="13" t="s">
        <v>9577</v>
      </c>
      <c r="AD582" s="13" t="s">
        <v>9577</v>
      </c>
      <c r="AE582" s="13" t="s">
        <v>9577</v>
      </c>
      <c r="AF582" s="13" t="s">
        <v>9577</v>
      </c>
      <c r="AG582" s="13" t="s">
        <v>9577</v>
      </c>
      <c r="AH582" s="14" t="str">
        <f t="shared" si="18"/>
        <v>581,0,0,0,0,0,0,0,0,0</v>
      </c>
      <c r="AI582" s="13" t="s">
        <v>7314</v>
      </c>
      <c r="AJ582" s="13" t="s">
        <v>7813</v>
      </c>
      <c r="AO582" s="13">
        <v>0</v>
      </c>
      <c r="AP582" s="13">
        <v>25</v>
      </c>
      <c r="AQ582" s="13">
        <v>0</v>
      </c>
      <c r="AU582" s="14"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
      <c r="A583" s="13">
        <v>582</v>
      </c>
      <c r="C583" s="13" t="s">
        <v>948</v>
      </c>
      <c r="D583" s="13" t="s">
        <v>4383</v>
      </c>
      <c r="E583" s="13" t="s">
        <v>163</v>
      </c>
      <c r="G583" s="13" t="s">
        <v>4960</v>
      </c>
      <c r="H583" s="13" t="s">
        <v>5413</v>
      </c>
      <c r="I583" s="13" t="s">
        <v>5424</v>
      </c>
      <c r="J583" s="13">
        <v>61</v>
      </c>
      <c r="K583" s="13" t="s">
        <v>5407</v>
      </c>
      <c r="L583" s="13">
        <v>255</v>
      </c>
      <c r="M583" s="13">
        <v>70</v>
      </c>
      <c r="N583" s="13" t="s">
        <v>3770</v>
      </c>
      <c r="O583" s="13" t="s">
        <v>3793</v>
      </c>
      <c r="P583" s="13" t="s">
        <v>6719</v>
      </c>
      <c r="Q583" s="13" t="s">
        <v>6720</v>
      </c>
      <c r="R583" s="13" t="s">
        <v>2021</v>
      </c>
      <c r="S583" s="13">
        <v>5355</v>
      </c>
      <c r="T583" s="13">
        <v>0.4</v>
      </c>
      <c r="U583" s="13">
        <v>5.7</v>
      </c>
      <c r="V583" s="13" t="s">
        <v>8724</v>
      </c>
      <c r="X583" s="13" t="s">
        <v>9343</v>
      </c>
      <c r="Y583" s="13" t="s">
        <v>9577</v>
      </c>
      <c r="Z583" s="13" t="s">
        <v>9577</v>
      </c>
      <c r="AA583" s="13" t="s">
        <v>9577</v>
      </c>
      <c r="AB583" s="13" t="s">
        <v>9577</v>
      </c>
      <c r="AC583" s="13" t="s">
        <v>9577</v>
      </c>
      <c r="AD583" s="13" t="s">
        <v>9577</v>
      </c>
      <c r="AE583" s="13" t="s">
        <v>9577</v>
      </c>
      <c r="AF583" s="13" t="s">
        <v>9577</v>
      </c>
      <c r="AG583" s="13" t="s">
        <v>9577</v>
      </c>
      <c r="AH583" s="14" t="str">
        <f t="shared" si="18"/>
        <v>582,0,0,0,0,0,0,0,0,0</v>
      </c>
      <c r="AI583" s="13" t="s">
        <v>7224</v>
      </c>
      <c r="AJ583" s="13" t="s">
        <v>7814</v>
      </c>
      <c r="AO583" s="13">
        <v>0</v>
      </c>
      <c r="AP583" s="13">
        <v>25</v>
      </c>
      <c r="AQ583" s="13">
        <v>19</v>
      </c>
      <c r="AR583" s="14" t="s">
        <v>8637</v>
      </c>
      <c r="AU583" s="14"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
      <c r="A584" s="13">
        <v>583</v>
      </c>
      <c r="C584" s="13" t="s">
        <v>949</v>
      </c>
      <c r="D584" s="13" t="s">
        <v>4384</v>
      </c>
      <c r="E584" s="13" t="s">
        <v>163</v>
      </c>
      <c r="G584" s="13" t="s">
        <v>4961</v>
      </c>
      <c r="H584" s="13" t="s">
        <v>5413</v>
      </c>
      <c r="I584" s="13" t="s">
        <v>5424</v>
      </c>
      <c r="J584" s="13">
        <v>138</v>
      </c>
      <c r="K584" s="13" t="s">
        <v>5421</v>
      </c>
      <c r="L584" s="13">
        <v>120</v>
      </c>
      <c r="M584" s="13">
        <v>70</v>
      </c>
      <c r="N584" s="13" t="s">
        <v>3770</v>
      </c>
      <c r="O584" s="13" t="s">
        <v>3793</v>
      </c>
      <c r="P584" s="13" t="s">
        <v>6112</v>
      </c>
      <c r="R584" s="13" t="s">
        <v>2021</v>
      </c>
      <c r="S584" s="13">
        <v>5355</v>
      </c>
      <c r="T584" s="13">
        <v>1.1000000000000001</v>
      </c>
      <c r="U584" s="13">
        <v>41</v>
      </c>
      <c r="V584" s="13" t="s">
        <v>8724</v>
      </c>
      <c r="X584" s="13" t="s">
        <v>9344</v>
      </c>
      <c r="Y584" s="13" t="s">
        <v>9577</v>
      </c>
      <c r="Z584" s="13" t="s">
        <v>9577</v>
      </c>
      <c r="AA584" s="13" t="s">
        <v>9577</v>
      </c>
      <c r="AB584" s="13" t="s">
        <v>9577</v>
      </c>
      <c r="AC584" s="13" t="s">
        <v>9577</v>
      </c>
      <c r="AD584" s="13" t="s">
        <v>9577</v>
      </c>
      <c r="AE584" s="13" t="s">
        <v>9577</v>
      </c>
      <c r="AF584" s="13" t="s">
        <v>9577</v>
      </c>
      <c r="AG584" s="13" t="s">
        <v>9577</v>
      </c>
      <c r="AH584" s="14" t="str">
        <f t="shared" si="18"/>
        <v>583,0,0,0,0,0,0,0,0,0</v>
      </c>
      <c r="AI584" s="13" t="s">
        <v>7315</v>
      </c>
      <c r="AJ584" s="13" t="s">
        <v>7815</v>
      </c>
      <c r="AO584" s="13">
        <v>0</v>
      </c>
      <c r="AP584" s="13">
        <v>25</v>
      </c>
      <c r="AQ584" s="13">
        <v>9</v>
      </c>
      <c r="AR584" s="14" t="s">
        <v>8638</v>
      </c>
      <c r="AU584" s="14"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
      <c r="A585" s="13">
        <v>584</v>
      </c>
      <c r="C585" s="13" t="s">
        <v>950</v>
      </c>
      <c r="D585" s="13" t="s">
        <v>4385</v>
      </c>
      <c r="E585" s="13" t="s">
        <v>163</v>
      </c>
      <c r="G585" s="13" t="s">
        <v>4962</v>
      </c>
      <c r="H585" s="13" t="s">
        <v>5413</v>
      </c>
      <c r="I585" s="13" t="s">
        <v>5424</v>
      </c>
      <c r="J585" s="13">
        <v>241</v>
      </c>
      <c r="K585" s="13" t="s">
        <v>5411</v>
      </c>
      <c r="L585" s="13">
        <v>45</v>
      </c>
      <c r="M585" s="13">
        <v>70</v>
      </c>
      <c r="N585" s="13" t="s">
        <v>3770</v>
      </c>
      <c r="O585" s="13" t="s">
        <v>3793</v>
      </c>
      <c r="P585" s="13" t="s">
        <v>6113</v>
      </c>
      <c r="R585" s="13" t="s">
        <v>2021</v>
      </c>
      <c r="S585" s="13">
        <v>5355</v>
      </c>
      <c r="T585" s="13">
        <v>1.3</v>
      </c>
      <c r="U585" s="13">
        <v>57.5</v>
      </c>
      <c r="V585" s="13" t="s">
        <v>8724</v>
      </c>
      <c r="X585" s="13" t="s">
        <v>9345</v>
      </c>
      <c r="Y585" s="13" t="s">
        <v>9577</v>
      </c>
      <c r="Z585" s="13" t="s">
        <v>9577</v>
      </c>
      <c r="AA585" s="13" t="s">
        <v>9577</v>
      </c>
      <c r="AB585" s="13" t="s">
        <v>9577</v>
      </c>
      <c r="AC585" s="13" t="s">
        <v>9577</v>
      </c>
      <c r="AD585" s="13" t="s">
        <v>9577</v>
      </c>
      <c r="AE585" s="13" t="s">
        <v>9577</v>
      </c>
      <c r="AF585" s="13" t="s">
        <v>9577</v>
      </c>
      <c r="AG585" s="13" t="s">
        <v>9577</v>
      </c>
      <c r="AH585" s="14" t="str">
        <f t="shared" si="18"/>
        <v>584,0,0,0,0,0,0,0,0,0</v>
      </c>
      <c r="AI585" s="13" t="s">
        <v>7316</v>
      </c>
      <c r="AJ585" s="13" t="s">
        <v>7816</v>
      </c>
      <c r="AO585" s="13">
        <v>0</v>
      </c>
      <c r="AP585" s="13">
        <v>25</v>
      </c>
      <c r="AQ585" s="13">
        <v>10</v>
      </c>
      <c r="AU585" s="14"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
      <c r="A586" s="13">
        <v>585</v>
      </c>
      <c r="C586" s="13" t="s">
        <v>951</v>
      </c>
      <c r="D586" s="13" t="s">
        <v>4386</v>
      </c>
      <c r="E586" s="13" t="s">
        <v>176</v>
      </c>
      <c r="F586" s="13" t="s">
        <v>180</v>
      </c>
      <c r="G586" s="13" t="s">
        <v>4963</v>
      </c>
      <c r="H586" s="13" t="s">
        <v>5413</v>
      </c>
      <c r="I586" s="13" t="s">
        <v>5414</v>
      </c>
      <c r="J586" s="13">
        <v>67</v>
      </c>
      <c r="K586" s="13" t="s">
        <v>2045</v>
      </c>
      <c r="L586" s="13">
        <v>190</v>
      </c>
      <c r="M586" s="13">
        <v>70</v>
      </c>
      <c r="N586" s="13" t="s">
        <v>5702</v>
      </c>
      <c r="O586" s="13" t="s">
        <v>3714</v>
      </c>
      <c r="P586" s="13" t="s">
        <v>6721</v>
      </c>
      <c r="Q586" s="13" t="s">
        <v>6722</v>
      </c>
      <c r="R586" s="13" t="s">
        <v>2023</v>
      </c>
      <c r="S586" s="13">
        <v>5355</v>
      </c>
      <c r="T586" s="13">
        <v>0.6</v>
      </c>
      <c r="U586" s="13">
        <v>19.5</v>
      </c>
      <c r="V586" s="13" t="s">
        <v>8723</v>
      </c>
      <c r="X586" s="13" t="s">
        <v>9346</v>
      </c>
      <c r="Y586" s="13" t="s">
        <v>9577</v>
      </c>
      <c r="Z586" s="13" t="s">
        <v>9577</v>
      </c>
      <c r="AA586" s="13" t="s">
        <v>9577</v>
      </c>
      <c r="AB586" s="13" t="s">
        <v>9577</v>
      </c>
      <c r="AC586" s="13" t="s">
        <v>9577</v>
      </c>
      <c r="AD586" s="13" t="s">
        <v>9577</v>
      </c>
      <c r="AE586" s="13" t="s">
        <v>9577</v>
      </c>
      <c r="AF586" s="13" t="s">
        <v>9577</v>
      </c>
      <c r="AG586" s="13" t="s">
        <v>9577</v>
      </c>
      <c r="AH586" s="14" t="str">
        <f t="shared" si="18"/>
        <v>585,0,0,0,0,0,0,0,0,0</v>
      </c>
      <c r="AI586" s="13" t="s">
        <v>7317</v>
      </c>
      <c r="AJ586" s="13" t="s">
        <v>8001</v>
      </c>
      <c r="AK586" s="13" t="s">
        <v>8019</v>
      </c>
      <c r="AO586" s="13">
        <v>0</v>
      </c>
      <c r="AP586" s="13">
        <v>25</v>
      </c>
      <c r="AQ586" s="13">
        <v>0</v>
      </c>
      <c r="AR586" s="14" t="s">
        <v>8639</v>
      </c>
      <c r="AU586" s="14"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
      <c r="A587" s="13">
        <v>586</v>
      </c>
      <c r="C587" s="13" t="s">
        <v>952</v>
      </c>
      <c r="D587" s="13" t="s">
        <v>4387</v>
      </c>
      <c r="E587" s="13" t="s">
        <v>176</v>
      </c>
      <c r="F587" s="13" t="s">
        <v>180</v>
      </c>
      <c r="G587" s="13" t="s">
        <v>4964</v>
      </c>
      <c r="H587" s="13" t="s">
        <v>5413</v>
      </c>
      <c r="I587" s="13" t="s">
        <v>5414</v>
      </c>
      <c r="J587" s="13">
        <v>166</v>
      </c>
      <c r="K587" s="13" t="s">
        <v>2028</v>
      </c>
      <c r="L587" s="13">
        <v>75</v>
      </c>
      <c r="M587" s="13">
        <v>70</v>
      </c>
      <c r="N587" s="13" t="s">
        <v>5702</v>
      </c>
      <c r="O587" s="13" t="s">
        <v>3714</v>
      </c>
      <c r="P587" s="13" t="s">
        <v>6114</v>
      </c>
      <c r="R587" s="13" t="s">
        <v>2023</v>
      </c>
      <c r="S587" s="13">
        <v>5355</v>
      </c>
      <c r="T587" s="13">
        <v>1.9</v>
      </c>
      <c r="U587" s="13">
        <v>92.5</v>
      </c>
      <c r="V587" s="13" t="s">
        <v>2057</v>
      </c>
      <c r="X587" s="13" t="s">
        <v>9347</v>
      </c>
      <c r="Y587" s="13" t="s">
        <v>9577</v>
      </c>
      <c r="Z587" s="13" t="s">
        <v>9577</v>
      </c>
      <c r="AA587" s="13" t="s">
        <v>9577</v>
      </c>
      <c r="AB587" s="13" t="s">
        <v>9577</v>
      </c>
      <c r="AC587" s="13" t="s">
        <v>9577</v>
      </c>
      <c r="AD587" s="13" t="s">
        <v>9577</v>
      </c>
      <c r="AE587" s="13" t="s">
        <v>9577</v>
      </c>
      <c r="AF587" s="13" t="s">
        <v>9577</v>
      </c>
      <c r="AG587" s="13" t="s">
        <v>9577</v>
      </c>
      <c r="AH587" s="14" t="str">
        <f t="shared" si="18"/>
        <v>586,0,0,0,0,0,0,0,0,0</v>
      </c>
      <c r="AI587" s="13" t="s">
        <v>7317</v>
      </c>
      <c r="AJ587" s="13" t="s">
        <v>8002</v>
      </c>
      <c r="AK587" s="13" t="s">
        <v>8019</v>
      </c>
      <c r="AO587" s="13">
        <v>0</v>
      </c>
      <c r="AP587" s="13">
        <v>25</v>
      </c>
      <c r="AQ587" s="13">
        <v>0</v>
      </c>
      <c r="AU587" s="14"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
      <c r="A588" s="13">
        <v>587</v>
      </c>
      <c r="C588" s="13" t="s">
        <v>953</v>
      </c>
      <c r="D588" s="13" t="s">
        <v>4388</v>
      </c>
      <c r="E588" s="13" t="s">
        <v>179</v>
      </c>
      <c r="F588" s="13" t="s">
        <v>184</v>
      </c>
      <c r="G588" s="13" t="s">
        <v>4965</v>
      </c>
      <c r="H588" s="13" t="s">
        <v>5413</v>
      </c>
      <c r="I588" s="13" t="s">
        <v>5414</v>
      </c>
      <c r="J588" s="13">
        <v>150</v>
      </c>
      <c r="K588" s="13" t="s">
        <v>2046</v>
      </c>
      <c r="L588" s="13">
        <v>200</v>
      </c>
      <c r="M588" s="13">
        <v>70</v>
      </c>
      <c r="N588" s="13" t="s">
        <v>3708</v>
      </c>
      <c r="O588" s="13" t="s">
        <v>3785</v>
      </c>
      <c r="P588" s="13" t="s">
        <v>6723</v>
      </c>
      <c r="Q588" s="13" t="s">
        <v>6724</v>
      </c>
      <c r="R588" s="13" t="s">
        <v>2023</v>
      </c>
      <c r="S588" s="13">
        <v>5355</v>
      </c>
      <c r="T588" s="13">
        <v>0.4</v>
      </c>
      <c r="U588" s="13">
        <v>5</v>
      </c>
      <c r="V588" s="13" t="s">
        <v>8724</v>
      </c>
      <c r="X588" s="13" t="s">
        <v>9348</v>
      </c>
      <c r="Y588" s="13" t="s">
        <v>9577</v>
      </c>
      <c r="Z588" s="13" t="s">
        <v>9577</v>
      </c>
      <c r="AA588" s="13" t="s">
        <v>9577</v>
      </c>
      <c r="AB588" s="13" t="s">
        <v>9577</v>
      </c>
      <c r="AC588" s="13" t="s">
        <v>9577</v>
      </c>
      <c r="AD588" s="13" t="s">
        <v>9577</v>
      </c>
      <c r="AE588" s="13" t="s">
        <v>9577</v>
      </c>
      <c r="AF588" s="13" t="s">
        <v>9577</v>
      </c>
      <c r="AG588" s="13" t="s">
        <v>9577</v>
      </c>
      <c r="AH588" s="14" t="str">
        <f t="shared" si="18"/>
        <v>587,0,0,0,0,0,0,0,0,0</v>
      </c>
      <c r="AI588" s="13" t="s">
        <v>7318</v>
      </c>
      <c r="AJ588" s="13" t="s">
        <v>8374</v>
      </c>
      <c r="AL588" s="13" t="s">
        <v>8042</v>
      </c>
      <c r="AM588" s="13" t="s">
        <v>8042</v>
      </c>
      <c r="AN588" s="13" t="s">
        <v>8042</v>
      </c>
      <c r="AO588" s="13">
        <v>0</v>
      </c>
      <c r="AP588" s="13">
        <v>25</v>
      </c>
      <c r="AQ588" s="13">
        <v>20</v>
      </c>
      <c r="AR588" s="14" t="str">
        <f>+D1002&amp;",Location,17"</f>
        <v>RAICHOLGA,Location,17</v>
      </c>
      <c r="AU588" s="14"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
      <c r="A589" s="13">
        <v>588</v>
      </c>
      <c r="C589" s="13" t="s">
        <v>954</v>
      </c>
      <c r="D589" s="13" t="s">
        <v>3801</v>
      </c>
      <c r="E589" s="13" t="s">
        <v>169</v>
      </c>
      <c r="G589" s="13" t="s">
        <v>4966</v>
      </c>
      <c r="H589" s="13" t="s">
        <v>5413</v>
      </c>
      <c r="I589" s="13" t="s">
        <v>5414</v>
      </c>
      <c r="J589" s="13">
        <v>63</v>
      </c>
      <c r="K589" s="13" t="s">
        <v>2027</v>
      </c>
      <c r="L589" s="13">
        <v>200</v>
      </c>
      <c r="M589" s="13">
        <v>70</v>
      </c>
      <c r="N589" s="13" t="s">
        <v>5703</v>
      </c>
      <c r="O589" s="13" t="s">
        <v>3698</v>
      </c>
      <c r="P589" s="13" t="s">
        <v>6725</v>
      </c>
      <c r="Q589" s="13" t="s">
        <v>6726</v>
      </c>
      <c r="R589" s="13" t="s">
        <v>1371</v>
      </c>
      <c r="S589" s="13">
        <v>4080</v>
      </c>
      <c r="T589" s="13">
        <v>0.5</v>
      </c>
      <c r="U589" s="13">
        <v>5.9</v>
      </c>
      <c r="V589" s="13" t="s">
        <v>2056</v>
      </c>
      <c r="X589" s="13" t="s">
        <v>9349</v>
      </c>
      <c r="Y589" s="13" t="s">
        <v>9577</v>
      </c>
      <c r="Z589" s="13" t="s">
        <v>9577</v>
      </c>
      <c r="AA589" s="13" t="s">
        <v>9577</v>
      </c>
      <c r="AB589" s="13" t="s">
        <v>9577</v>
      </c>
      <c r="AC589" s="13" t="s">
        <v>9577</v>
      </c>
      <c r="AD589" s="13" t="s">
        <v>9577</v>
      </c>
      <c r="AE589" s="13" t="s">
        <v>9577</v>
      </c>
      <c r="AF589" s="13" t="s">
        <v>9577</v>
      </c>
      <c r="AG589" s="13" t="s">
        <v>9577</v>
      </c>
      <c r="AH589" s="14" t="str">
        <f t="shared" si="18"/>
        <v>588,0,0,0,0,0,0,0,0,0</v>
      </c>
      <c r="AI589" s="13" t="s">
        <v>7319</v>
      </c>
      <c r="AJ589" s="13" t="s">
        <v>7817</v>
      </c>
      <c r="AO589" s="13">
        <v>0</v>
      </c>
      <c r="AP589" s="13">
        <v>25</v>
      </c>
      <c r="AQ589" s="13">
        <v>0</v>
      </c>
      <c r="AR589" s="14" t="s">
        <v>11060</v>
      </c>
      <c r="AU589" s="14"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
      <c r="A590" s="13">
        <v>589</v>
      </c>
      <c r="C590" s="13" t="s">
        <v>955</v>
      </c>
      <c r="D590" s="13" t="s">
        <v>4389</v>
      </c>
      <c r="E590" s="13" t="s">
        <v>169</v>
      </c>
      <c r="F590" s="13" t="s">
        <v>190</v>
      </c>
      <c r="G590" s="13" t="s">
        <v>4967</v>
      </c>
      <c r="H590" s="13" t="s">
        <v>5413</v>
      </c>
      <c r="I590" s="13" t="s">
        <v>5414</v>
      </c>
      <c r="J590" s="13">
        <v>173</v>
      </c>
      <c r="K590" s="13" t="s">
        <v>2028</v>
      </c>
      <c r="L590" s="13">
        <v>75</v>
      </c>
      <c r="M590" s="13">
        <v>70</v>
      </c>
      <c r="N590" s="13" t="s">
        <v>5704</v>
      </c>
      <c r="O590" s="13" t="s">
        <v>3803</v>
      </c>
      <c r="P590" s="13" t="s">
        <v>6115</v>
      </c>
      <c r="R590" s="13" t="s">
        <v>1371</v>
      </c>
      <c r="S590" s="13">
        <v>4080</v>
      </c>
      <c r="T590" s="13">
        <v>1</v>
      </c>
      <c r="U590" s="13">
        <v>33</v>
      </c>
      <c r="V590" s="13" t="s">
        <v>8722</v>
      </c>
      <c r="X590" s="13" t="s">
        <v>9350</v>
      </c>
      <c r="Y590" s="13" t="s">
        <v>9577</v>
      </c>
      <c r="Z590" s="13" t="s">
        <v>9577</v>
      </c>
      <c r="AA590" s="13" t="s">
        <v>9577</v>
      </c>
      <c r="AB590" s="13" t="s">
        <v>9577</v>
      </c>
      <c r="AC590" s="13" t="s">
        <v>9577</v>
      </c>
      <c r="AD590" s="13" t="s">
        <v>9577</v>
      </c>
      <c r="AE590" s="13" t="s">
        <v>9577</v>
      </c>
      <c r="AF590" s="13" t="s">
        <v>9577</v>
      </c>
      <c r="AG590" s="13" t="s">
        <v>9577</v>
      </c>
      <c r="AH590" s="14" t="str">
        <f t="shared" si="18"/>
        <v>589,0,0,0,0,0,0,0,0,0</v>
      </c>
      <c r="AI590" s="13" t="s">
        <v>7320</v>
      </c>
      <c r="AJ590" s="13" t="s">
        <v>7818</v>
      </c>
      <c r="AO590" s="13">
        <v>0</v>
      </c>
      <c r="AP590" s="13">
        <v>25</v>
      </c>
      <c r="AQ590" s="13">
        <v>3</v>
      </c>
      <c r="AU590" s="14"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
      <c r="A591" s="13">
        <v>590</v>
      </c>
      <c r="C591" s="13" t="s">
        <v>956</v>
      </c>
      <c r="D591" s="13" t="s">
        <v>4390</v>
      </c>
      <c r="E591" s="13" t="s">
        <v>180</v>
      </c>
      <c r="F591" s="13" t="s">
        <v>182</v>
      </c>
      <c r="G591" s="13" t="s">
        <v>4968</v>
      </c>
      <c r="H591" s="13" t="s">
        <v>5413</v>
      </c>
      <c r="I591" s="13" t="s">
        <v>5414</v>
      </c>
      <c r="J591" s="13">
        <v>59</v>
      </c>
      <c r="K591" s="13" t="s">
        <v>2030</v>
      </c>
      <c r="L591" s="13">
        <v>190</v>
      </c>
      <c r="M591" s="13">
        <v>70</v>
      </c>
      <c r="N591" s="13" t="s">
        <v>3812</v>
      </c>
      <c r="O591" s="13" t="s">
        <v>3787</v>
      </c>
      <c r="P591" s="13" t="s">
        <v>6727</v>
      </c>
      <c r="Q591" s="13" t="s">
        <v>6728</v>
      </c>
      <c r="R591" s="13" t="s">
        <v>240</v>
      </c>
      <c r="S591" s="13">
        <v>5355</v>
      </c>
      <c r="T591" s="13">
        <v>0.2</v>
      </c>
      <c r="U591" s="13">
        <v>1</v>
      </c>
      <c r="V591" s="13" t="s">
        <v>8724</v>
      </c>
      <c r="X591" s="13" t="s">
        <v>9351</v>
      </c>
      <c r="Y591" s="13" t="s">
        <v>9577</v>
      </c>
      <c r="Z591" s="13" t="s">
        <v>9577</v>
      </c>
      <c r="AA591" s="13" t="s">
        <v>9577</v>
      </c>
      <c r="AB591" s="13" t="s">
        <v>9577</v>
      </c>
      <c r="AC591" s="13" t="s">
        <v>9577</v>
      </c>
      <c r="AD591" s="13" t="s">
        <v>9577</v>
      </c>
      <c r="AE591" s="13" t="s">
        <v>9577</v>
      </c>
      <c r="AF591" s="13" t="s">
        <v>9577</v>
      </c>
      <c r="AG591" s="13" t="s">
        <v>9577</v>
      </c>
      <c r="AH591" s="14" t="str">
        <f t="shared" si="18"/>
        <v>590,0,0,0,0,0,0,0,0,0</v>
      </c>
      <c r="AI591" s="13" t="s">
        <v>6921</v>
      </c>
      <c r="AJ591" s="13" t="s">
        <v>8375</v>
      </c>
      <c r="AL591" s="13" t="s">
        <v>8314</v>
      </c>
      <c r="AM591" s="13" t="s">
        <v>8055</v>
      </c>
      <c r="AN591" s="13" t="s">
        <v>8028</v>
      </c>
      <c r="AO591" s="13">
        <v>0</v>
      </c>
      <c r="AP591" s="13">
        <v>25</v>
      </c>
      <c r="AQ591" s="13">
        <v>0</v>
      </c>
      <c r="AR591" s="14" t="s">
        <v>8640</v>
      </c>
      <c r="AU591" s="14"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
      <c r="A592" s="13">
        <v>591</v>
      </c>
      <c r="C592" s="13" t="s">
        <v>957</v>
      </c>
      <c r="D592" s="13" t="s">
        <v>4391</v>
      </c>
      <c r="E592" s="13" t="s">
        <v>180</v>
      </c>
      <c r="F592" s="13" t="s">
        <v>182</v>
      </c>
      <c r="G592" s="13" t="s">
        <v>4969</v>
      </c>
      <c r="H592" s="13" t="s">
        <v>5413</v>
      </c>
      <c r="I592" s="13" t="s">
        <v>5414</v>
      </c>
      <c r="J592" s="13">
        <v>162</v>
      </c>
      <c r="K592" s="13" t="s">
        <v>2031</v>
      </c>
      <c r="L592" s="13">
        <v>75</v>
      </c>
      <c r="M592" s="13">
        <v>70</v>
      </c>
      <c r="N592" s="13" t="s">
        <v>3812</v>
      </c>
      <c r="O592" s="13" t="s">
        <v>3787</v>
      </c>
      <c r="P592" s="13" t="s">
        <v>6116</v>
      </c>
      <c r="R592" s="13" t="s">
        <v>240</v>
      </c>
      <c r="S592" s="13">
        <v>5355</v>
      </c>
      <c r="T592" s="13">
        <v>0.6</v>
      </c>
      <c r="U592" s="13">
        <v>10.5</v>
      </c>
      <c r="V592" s="13" t="s">
        <v>8724</v>
      </c>
      <c r="X592" s="13" t="s">
        <v>9352</v>
      </c>
      <c r="Y592" s="13" t="s">
        <v>9577</v>
      </c>
      <c r="Z592" s="13" t="s">
        <v>9577</v>
      </c>
      <c r="AA592" s="13" t="s">
        <v>9577</v>
      </c>
      <c r="AB592" s="13" t="s">
        <v>9577</v>
      </c>
      <c r="AC592" s="13" t="s">
        <v>9577</v>
      </c>
      <c r="AD592" s="13" t="s">
        <v>9577</v>
      </c>
      <c r="AE592" s="13" t="s">
        <v>9577</v>
      </c>
      <c r="AF592" s="13" t="s">
        <v>9577</v>
      </c>
      <c r="AG592" s="13" t="s">
        <v>9577</v>
      </c>
      <c r="AH592" s="14" t="str">
        <f t="shared" si="18"/>
        <v>591,0,0,0,0,0,0,0,0,0</v>
      </c>
      <c r="AI592" s="13" t="s">
        <v>6921</v>
      </c>
      <c r="AJ592" s="13" t="s">
        <v>8376</v>
      </c>
      <c r="AL592" s="13" t="s">
        <v>8314</v>
      </c>
      <c r="AM592" s="13" t="s">
        <v>8055</v>
      </c>
      <c r="AN592" s="13" t="s">
        <v>8028</v>
      </c>
      <c r="AO592" s="13">
        <v>0</v>
      </c>
      <c r="AP592" s="13">
        <v>25</v>
      </c>
      <c r="AQ592" s="13">
        <v>0</v>
      </c>
      <c r="AU592" s="14"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
      <c r="A593" s="13">
        <v>592</v>
      </c>
      <c r="C593" s="13" t="s">
        <v>958</v>
      </c>
      <c r="D593" s="13" t="s">
        <v>4392</v>
      </c>
      <c r="E593" s="13" t="s">
        <v>178</v>
      </c>
      <c r="F593" s="13" t="s">
        <v>187</v>
      </c>
      <c r="G593" s="13" t="s">
        <v>4970</v>
      </c>
      <c r="H593" s="13" t="s">
        <v>5413</v>
      </c>
      <c r="I593" s="13" t="s">
        <v>5414</v>
      </c>
      <c r="J593" s="13">
        <v>67</v>
      </c>
      <c r="K593" s="13" t="s">
        <v>1313</v>
      </c>
      <c r="L593" s="13">
        <v>190</v>
      </c>
      <c r="M593" s="13">
        <v>70</v>
      </c>
      <c r="N593" s="13" t="s">
        <v>5705</v>
      </c>
      <c r="O593" s="13" t="s">
        <v>3694</v>
      </c>
      <c r="P593" s="13" t="s">
        <v>6729</v>
      </c>
      <c r="Q593" s="13" t="s">
        <v>6730</v>
      </c>
      <c r="R593" s="13" t="s">
        <v>2022</v>
      </c>
      <c r="S593" s="13">
        <v>5355</v>
      </c>
      <c r="T593" s="13">
        <v>1.2</v>
      </c>
      <c r="U593" s="13">
        <v>33</v>
      </c>
      <c r="V593" s="13" t="s">
        <v>8724</v>
      </c>
      <c r="X593" s="13" t="s">
        <v>9353</v>
      </c>
      <c r="Y593" s="13" t="s">
        <v>9577</v>
      </c>
      <c r="Z593" s="13" t="s">
        <v>9577</v>
      </c>
      <c r="AA593" s="13" t="s">
        <v>9577</v>
      </c>
      <c r="AB593" s="13" t="s">
        <v>9577</v>
      </c>
      <c r="AC593" s="13" t="s">
        <v>9577</v>
      </c>
      <c r="AD593" s="13" t="s">
        <v>9577</v>
      </c>
      <c r="AE593" s="13" t="s">
        <v>9577</v>
      </c>
      <c r="AF593" s="13" t="s">
        <v>9577</v>
      </c>
      <c r="AG593" s="13" t="s">
        <v>9577</v>
      </c>
      <c r="AH593" s="14" t="str">
        <f t="shared" si="18"/>
        <v>592,0,0,0,0,0,0,0,0,0</v>
      </c>
      <c r="AI593" s="13" t="s">
        <v>7321</v>
      </c>
      <c r="AJ593" s="13" t="s">
        <v>7819</v>
      </c>
      <c r="AO593" s="13">
        <v>0</v>
      </c>
      <c r="AP593" s="13">
        <v>25</v>
      </c>
      <c r="AQ593" s="13">
        <v>8</v>
      </c>
      <c r="AR593" s="14" t="s">
        <v>8641</v>
      </c>
      <c r="AU593" s="14"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
      <c r="A594" s="13">
        <v>593</v>
      </c>
      <c r="C594" s="13" t="s">
        <v>959</v>
      </c>
      <c r="D594" s="13" t="s">
        <v>4393</v>
      </c>
      <c r="E594" s="13" t="s">
        <v>178</v>
      </c>
      <c r="F594" s="13" t="s">
        <v>187</v>
      </c>
      <c r="G594" s="13" t="s">
        <v>4971</v>
      </c>
      <c r="H594" s="13" t="s">
        <v>5413</v>
      </c>
      <c r="I594" s="13" t="s">
        <v>5414</v>
      </c>
      <c r="J594" s="13">
        <v>168</v>
      </c>
      <c r="K594" s="13" t="s">
        <v>1314</v>
      </c>
      <c r="L594" s="13">
        <v>60</v>
      </c>
      <c r="M594" s="13">
        <v>70</v>
      </c>
      <c r="N594" s="13" t="s">
        <v>5705</v>
      </c>
      <c r="O594" s="13" t="s">
        <v>3694</v>
      </c>
      <c r="P594" s="13" t="s">
        <v>6117</v>
      </c>
      <c r="R594" s="13" t="s">
        <v>2022</v>
      </c>
      <c r="S594" s="13">
        <v>5355</v>
      </c>
      <c r="T594" s="13">
        <v>2.2000000000000002</v>
      </c>
      <c r="U594" s="13">
        <v>135</v>
      </c>
      <c r="V594" s="13" t="s">
        <v>8724</v>
      </c>
      <c r="X594" s="13" t="s">
        <v>9354</v>
      </c>
      <c r="Y594" s="13" t="s">
        <v>9577</v>
      </c>
      <c r="Z594" s="13" t="s">
        <v>9577</v>
      </c>
      <c r="AA594" s="13" t="s">
        <v>9577</v>
      </c>
      <c r="AB594" s="13" t="s">
        <v>9577</v>
      </c>
      <c r="AC594" s="13" t="s">
        <v>9577</v>
      </c>
      <c r="AD594" s="13" t="s">
        <v>9577</v>
      </c>
      <c r="AE594" s="13" t="s">
        <v>9577</v>
      </c>
      <c r="AF594" s="13" t="s">
        <v>9577</v>
      </c>
      <c r="AG594" s="13" t="s">
        <v>9577</v>
      </c>
      <c r="AH594" s="14" t="str">
        <f t="shared" si="18"/>
        <v>593,0,0,0,0,0,0,0,0,0</v>
      </c>
      <c r="AI594" s="13" t="s">
        <v>7321</v>
      </c>
      <c r="AJ594" s="13" t="s">
        <v>7820</v>
      </c>
      <c r="AO594" s="13">
        <v>0</v>
      </c>
      <c r="AP594" s="13">
        <v>25</v>
      </c>
      <c r="AQ594" s="13">
        <v>8</v>
      </c>
      <c r="AU594" s="14"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
      <c r="A595" s="13">
        <v>594</v>
      </c>
      <c r="C595" s="13" t="s">
        <v>960</v>
      </c>
      <c r="D595" s="13" t="s">
        <v>4394</v>
      </c>
      <c r="E595" s="13" t="s">
        <v>178</v>
      </c>
      <c r="G595" s="13" t="s">
        <v>4972</v>
      </c>
      <c r="H595" s="13" t="s">
        <v>5413</v>
      </c>
      <c r="I595" s="13" t="s">
        <v>5419</v>
      </c>
      <c r="J595" s="13">
        <v>165</v>
      </c>
      <c r="K595" s="13" t="s">
        <v>2031</v>
      </c>
      <c r="L595" s="13">
        <v>75</v>
      </c>
      <c r="M595" s="13">
        <v>70</v>
      </c>
      <c r="N595" s="13" t="s">
        <v>5706</v>
      </c>
      <c r="O595" s="13" t="s">
        <v>3787</v>
      </c>
      <c r="P595" s="13" t="s">
        <v>6731</v>
      </c>
      <c r="Q595" s="13" t="s">
        <v>6732</v>
      </c>
      <c r="R595" s="13" t="s">
        <v>2049</v>
      </c>
      <c r="S595" s="13">
        <v>10455</v>
      </c>
      <c r="T595" s="13">
        <v>1.2</v>
      </c>
      <c r="U595" s="13">
        <v>31.6</v>
      </c>
      <c r="V595" s="13" t="s">
        <v>8725</v>
      </c>
      <c r="X595" s="13" t="s">
        <v>9355</v>
      </c>
      <c r="Y595" s="13" t="s">
        <v>9577</v>
      </c>
      <c r="Z595" s="13" t="s">
        <v>9577</v>
      </c>
      <c r="AA595" s="13" t="s">
        <v>9577</v>
      </c>
      <c r="AB595" s="13" t="s">
        <v>9577</v>
      </c>
      <c r="AC595" s="13" t="s">
        <v>9577</v>
      </c>
      <c r="AD595" s="13" t="s">
        <v>9577</v>
      </c>
      <c r="AE595" s="13" t="s">
        <v>9577</v>
      </c>
      <c r="AF595" s="13" t="s">
        <v>9577</v>
      </c>
      <c r="AG595" s="13" t="s">
        <v>9577</v>
      </c>
      <c r="AH595" s="14" t="str">
        <f t="shared" si="18"/>
        <v>594,0,0,0,0,0,0,0,0,0</v>
      </c>
      <c r="AI595" s="13" t="s">
        <v>7322</v>
      </c>
      <c r="AJ595" s="13" t="s">
        <v>7821</v>
      </c>
      <c r="AO595" s="13">
        <v>0</v>
      </c>
      <c r="AP595" s="13">
        <v>25</v>
      </c>
      <c r="AQ595" s="13">
        <v>10</v>
      </c>
      <c r="AU595" s="14"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
      <c r="A596" s="13">
        <v>595</v>
      </c>
      <c r="C596" s="13" t="s">
        <v>961</v>
      </c>
      <c r="D596" s="13" t="s">
        <v>4395</v>
      </c>
      <c r="E596" s="13" t="s">
        <v>169</v>
      </c>
      <c r="F596" s="13" t="s">
        <v>179</v>
      </c>
      <c r="G596" s="13" t="s">
        <v>4973</v>
      </c>
      <c r="H596" s="13" t="s">
        <v>5413</v>
      </c>
      <c r="I596" s="13" t="s">
        <v>5414</v>
      </c>
      <c r="J596" s="13">
        <v>64</v>
      </c>
      <c r="K596" s="13" t="s">
        <v>2045</v>
      </c>
      <c r="L596" s="13">
        <v>190</v>
      </c>
      <c r="M596" s="13">
        <v>70</v>
      </c>
      <c r="N596" s="13" t="s">
        <v>5707</v>
      </c>
      <c r="O596" s="13" t="s">
        <v>3765</v>
      </c>
      <c r="P596" s="13" t="s">
        <v>6733</v>
      </c>
      <c r="Q596" s="13" t="s">
        <v>6734</v>
      </c>
      <c r="R596" s="13" t="s">
        <v>1371</v>
      </c>
      <c r="S596" s="13">
        <v>5355</v>
      </c>
      <c r="T596" s="13">
        <v>0.1</v>
      </c>
      <c r="U596" s="13">
        <v>0.6</v>
      </c>
      <c r="V596" s="13" t="s">
        <v>8723</v>
      </c>
      <c r="X596" s="13" t="s">
        <v>9356</v>
      </c>
      <c r="Y596" s="13" t="s">
        <v>9577</v>
      </c>
      <c r="Z596" s="13" t="s">
        <v>9577</v>
      </c>
      <c r="AA596" s="13" t="s">
        <v>9577</v>
      </c>
      <c r="AB596" s="13" t="s">
        <v>9577</v>
      </c>
      <c r="AC596" s="13" t="s">
        <v>9577</v>
      </c>
      <c r="AD596" s="13" t="s">
        <v>9577</v>
      </c>
      <c r="AE596" s="13" t="s">
        <v>9577</v>
      </c>
      <c r="AF596" s="13" t="s">
        <v>9577</v>
      </c>
      <c r="AG596" s="13" t="s">
        <v>9577</v>
      </c>
      <c r="AH596" s="14" t="str">
        <f t="shared" si="18"/>
        <v>595,0,0,0,0,0,0,0,0,0</v>
      </c>
      <c r="AI596" s="13" t="s">
        <v>7323</v>
      </c>
      <c r="AJ596" s="13" t="s">
        <v>7822</v>
      </c>
      <c r="AO596" s="13">
        <v>0</v>
      </c>
      <c r="AP596" s="13">
        <v>25</v>
      </c>
      <c r="AQ596" s="13">
        <v>0</v>
      </c>
      <c r="AR596" s="14" t="s">
        <v>8642</v>
      </c>
      <c r="AU596" s="14"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
      <c r="A597" s="13">
        <v>596</v>
      </c>
      <c r="C597" s="13" t="s">
        <v>962</v>
      </c>
      <c r="D597" s="13" t="s">
        <v>5197</v>
      </c>
      <c r="E597" s="13" t="s">
        <v>169</v>
      </c>
      <c r="F597" s="13" t="s">
        <v>179</v>
      </c>
      <c r="G597" s="13" t="s">
        <v>4974</v>
      </c>
      <c r="H597" s="13" t="s">
        <v>5413</v>
      </c>
      <c r="I597" s="13" t="s">
        <v>5414</v>
      </c>
      <c r="J597" s="13">
        <v>165</v>
      </c>
      <c r="K597" s="13" t="s">
        <v>2046</v>
      </c>
      <c r="L597" s="13">
        <v>75</v>
      </c>
      <c r="M597" s="13">
        <v>70</v>
      </c>
      <c r="N597" s="13" t="s">
        <v>5707</v>
      </c>
      <c r="O597" s="13" t="s">
        <v>3765</v>
      </c>
      <c r="P597" s="13" t="s">
        <v>6118</v>
      </c>
      <c r="R597" s="13" t="s">
        <v>1371</v>
      </c>
      <c r="S597" s="13">
        <v>5355</v>
      </c>
      <c r="T597" s="13">
        <v>0.8</v>
      </c>
      <c r="U597" s="13">
        <v>14.3</v>
      </c>
      <c r="V597" s="13" t="s">
        <v>8723</v>
      </c>
      <c r="X597" s="13" t="s">
        <v>9357</v>
      </c>
      <c r="Y597" s="13" t="s">
        <v>9577</v>
      </c>
      <c r="Z597" s="13" t="s">
        <v>9577</v>
      </c>
      <c r="AA597" s="13" t="s">
        <v>9577</v>
      </c>
      <c r="AB597" s="13" t="s">
        <v>9577</v>
      </c>
      <c r="AC597" s="13" t="s">
        <v>9577</v>
      </c>
      <c r="AD597" s="13" t="s">
        <v>9577</v>
      </c>
      <c r="AE597" s="13" t="s">
        <v>9577</v>
      </c>
      <c r="AF597" s="13" t="s">
        <v>9577</v>
      </c>
      <c r="AG597" s="13" t="s">
        <v>9577</v>
      </c>
      <c r="AH597" s="14" t="str">
        <f t="shared" si="18"/>
        <v>596,0,0,0,0,0,0,0,0,0</v>
      </c>
      <c r="AI597" s="13" t="s">
        <v>7324</v>
      </c>
      <c r="AJ597" s="13" t="s">
        <v>7823</v>
      </c>
      <c r="AO597" s="13">
        <v>0</v>
      </c>
      <c r="AP597" s="13">
        <v>25</v>
      </c>
      <c r="AQ597" s="13">
        <v>0</v>
      </c>
      <c r="AU597" s="14"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
      <c r="A598" s="13">
        <v>597</v>
      </c>
      <c r="C598" s="13" t="s">
        <v>963</v>
      </c>
      <c r="D598" s="13" t="s">
        <v>5198</v>
      </c>
      <c r="E598" s="13" t="s">
        <v>180</v>
      </c>
      <c r="F598" s="13" t="s">
        <v>190</v>
      </c>
      <c r="G598" s="13" t="s">
        <v>4975</v>
      </c>
      <c r="H598" s="13" t="s">
        <v>5413</v>
      </c>
      <c r="I598" s="13" t="s">
        <v>5414</v>
      </c>
      <c r="J598" s="13">
        <v>61</v>
      </c>
      <c r="K598" s="13" t="s">
        <v>2033</v>
      </c>
      <c r="L598" s="13">
        <v>255</v>
      </c>
      <c r="M598" s="13">
        <v>70</v>
      </c>
      <c r="N598" s="13" t="s">
        <v>5466</v>
      </c>
      <c r="P598" s="13" t="s">
        <v>6735</v>
      </c>
      <c r="Q598" s="13" t="s">
        <v>6736</v>
      </c>
      <c r="R598" s="13" t="s">
        <v>7325</v>
      </c>
      <c r="S598" s="13">
        <v>5355</v>
      </c>
      <c r="T598" s="13">
        <v>0.6</v>
      </c>
      <c r="U598" s="13">
        <v>18.8</v>
      </c>
      <c r="V598" s="13" t="s">
        <v>8722</v>
      </c>
      <c r="X598" s="13" t="s">
        <v>9358</v>
      </c>
      <c r="Y598" s="13" t="s">
        <v>9577</v>
      </c>
      <c r="Z598" s="13" t="s">
        <v>9577</v>
      </c>
      <c r="AA598" s="13" t="s">
        <v>9577</v>
      </c>
      <c r="AB598" s="13" t="s">
        <v>9577</v>
      </c>
      <c r="AC598" s="13" t="s">
        <v>9577</v>
      </c>
      <c r="AD598" s="13" t="s">
        <v>9577</v>
      </c>
      <c r="AE598" s="13" t="s">
        <v>9577</v>
      </c>
      <c r="AF598" s="13" t="s">
        <v>9577</v>
      </c>
      <c r="AG598" s="13" t="s">
        <v>9577</v>
      </c>
      <c r="AH598" s="14" t="str">
        <f t="shared" si="18"/>
        <v>597,0,0,0,0,0,0,0,0,0</v>
      </c>
      <c r="AI598" s="13" t="s">
        <v>7326</v>
      </c>
      <c r="AJ598" s="13" t="s">
        <v>8266</v>
      </c>
      <c r="AM598" s="13" t="s">
        <v>8171</v>
      </c>
      <c r="AO598" s="13">
        <v>0</v>
      </c>
      <c r="AP598" s="13">
        <v>25</v>
      </c>
      <c r="AQ598" s="13">
        <v>10</v>
      </c>
      <c r="AR598" s="14" t="s">
        <v>8643</v>
      </c>
      <c r="AU598" s="14"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
      <c r="A599" s="13">
        <v>598</v>
      </c>
      <c r="C599" s="13" t="s">
        <v>964</v>
      </c>
      <c r="D599" s="13" t="s">
        <v>5199</v>
      </c>
      <c r="E599" s="13" t="s">
        <v>180</v>
      </c>
      <c r="F599" s="13" t="s">
        <v>190</v>
      </c>
      <c r="G599" s="13" t="s">
        <v>4976</v>
      </c>
      <c r="H599" s="13" t="s">
        <v>5413</v>
      </c>
      <c r="I599" s="13" t="s">
        <v>5414</v>
      </c>
      <c r="J599" s="13">
        <v>171</v>
      </c>
      <c r="K599" s="13" t="s">
        <v>2043</v>
      </c>
      <c r="L599" s="13">
        <v>90</v>
      </c>
      <c r="M599" s="13">
        <v>70</v>
      </c>
      <c r="N599" s="13" t="s">
        <v>5466</v>
      </c>
      <c r="P599" s="13" t="s">
        <v>6119</v>
      </c>
      <c r="R599" s="13" t="s">
        <v>7325</v>
      </c>
      <c r="S599" s="13">
        <v>5355</v>
      </c>
      <c r="T599" s="13">
        <v>1</v>
      </c>
      <c r="U599" s="13">
        <v>110</v>
      </c>
      <c r="V599" s="13" t="s">
        <v>8722</v>
      </c>
      <c r="X599" s="13" t="s">
        <v>9359</v>
      </c>
      <c r="Y599" s="13" t="s">
        <v>9577</v>
      </c>
      <c r="Z599" s="13" t="s">
        <v>9577</v>
      </c>
      <c r="AA599" s="13" t="s">
        <v>9577</v>
      </c>
      <c r="AB599" s="13" t="s">
        <v>9577</v>
      </c>
      <c r="AC599" s="13" t="s">
        <v>9577</v>
      </c>
      <c r="AD599" s="13" t="s">
        <v>9577</v>
      </c>
      <c r="AE599" s="13" t="s">
        <v>9577</v>
      </c>
      <c r="AF599" s="13" t="s">
        <v>9577</v>
      </c>
      <c r="AG599" s="13" t="s">
        <v>9577</v>
      </c>
      <c r="AH599" s="14" t="str">
        <f t="shared" si="18"/>
        <v>598,0,0,0,0,0,0,0,0,0</v>
      </c>
      <c r="AI599" s="13" t="s">
        <v>7327</v>
      </c>
      <c r="AJ599" s="13" t="s">
        <v>8267</v>
      </c>
      <c r="AM599" s="13" t="s">
        <v>8171</v>
      </c>
      <c r="AO599" s="13">
        <v>0</v>
      </c>
      <c r="AP599" s="13">
        <v>25</v>
      </c>
      <c r="AQ599" s="13">
        <v>9</v>
      </c>
      <c r="AU599" s="14"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
      <c r="A600" s="13">
        <v>599</v>
      </c>
      <c r="C600" s="13" t="s">
        <v>965</v>
      </c>
      <c r="D600" s="13" t="s">
        <v>5200</v>
      </c>
      <c r="E600" s="13" t="s">
        <v>190</v>
      </c>
      <c r="G600" s="13" t="s">
        <v>4977</v>
      </c>
      <c r="H600" s="13" t="s">
        <v>5425</v>
      </c>
      <c r="I600" s="13" t="s">
        <v>1311</v>
      </c>
      <c r="J600" s="13">
        <v>60</v>
      </c>
      <c r="K600" s="13" t="s">
        <v>2033</v>
      </c>
      <c r="L600" s="13">
        <v>130</v>
      </c>
      <c r="M600" s="13">
        <v>70</v>
      </c>
      <c r="N600" s="13" t="s">
        <v>5708</v>
      </c>
      <c r="O600" s="13" t="s">
        <v>5650</v>
      </c>
      <c r="P600" s="13" t="s">
        <v>6120</v>
      </c>
      <c r="R600" s="13" t="s">
        <v>2021</v>
      </c>
      <c r="S600" s="13">
        <v>5355</v>
      </c>
      <c r="T600" s="13">
        <v>0.3</v>
      </c>
      <c r="U600" s="13">
        <v>21</v>
      </c>
      <c r="V600" s="13" t="s">
        <v>8722</v>
      </c>
      <c r="X600" s="13" t="s">
        <v>9360</v>
      </c>
      <c r="Y600" s="13" t="s">
        <v>9577</v>
      </c>
      <c r="Z600" s="13" t="s">
        <v>9577</v>
      </c>
      <c r="AA600" s="13" t="s">
        <v>9577</v>
      </c>
      <c r="AB600" s="13" t="s">
        <v>9577</v>
      </c>
      <c r="AC600" s="13" t="s">
        <v>9577</v>
      </c>
      <c r="AD600" s="13" t="s">
        <v>9577</v>
      </c>
      <c r="AE600" s="13" t="s">
        <v>9577</v>
      </c>
      <c r="AF600" s="13" t="s">
        <v>9577</v>
      </c>
      <c r="AG600" s="13" t="s">
        <v>9577</v>
      </c>
      <c r="AH600" s="14" t="str">
        <f t="shared" si="18"/>
        <v>599,0,0,0,0,0,0,0,0,0</v>
      </c>
      <c r="AI600" s="13" t="s">
        <v>7328</v>
      </c>
      <c r="AJ600" s="13" t="s">
        <v>7824</v>
      </c>
      <c r="AO600" s="13">
        <v>0</v>
      </c>
      <c r="AP600" s="13">
        <v>25</v>
      </c>
      <c r="AQ600" s="13">
        <v>12</v>
      </c>
      <c r="AR600" s="14" t="s">
        <v>8644</v>
      </c>
      <c r="AU600" s="14"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
      <c r="A601" s="13">
        <v>600</v>
      </c>
      <c r="C601" s="13" t="s">
        <v>966</v>
      </c>
      <c r="D601" s="13" t="s">
        <v>5201</v>
      </c>
      <c r="E601" s="13" t="s">
        <v>190</v>
      </c>
      <c r="G601" s="13" t="s">
        <v>4978</v>
      </c>
      <c r="H601" s="13" t="s">
        <v>5425</v>
      </c>
      <c r="I601" s="13" t="s">
        <v>1311</v>
      </c>
      <c r="J601" s="13">
        <v>154</v>
      </c>
      <c r="K601" s="13" t="s">
        <v>2043</v>
      </c>
      <c r="L601" s="13">
        <v>60</v>
      </c>
      <c r="M601" s="13">
        <v>70</v>
      </c>
      <c r="N601" s="13" t="s">
        <v>5708</v>
      </c>
      <c r="O601" s="13" t="s">
        <v>5650</v>
      </c>
      <c r="P601" s="13" t="s">
        <v>6121</v>
      </c>
      <c r="R601" s="13" t="s">
        <v>2021</v>
      </c>
      <c r="S601" s="13">
        <v>5355</v>
      </c>
      <c r="T601" s="13">
        <v>0.6</v>
      </c>
      <c r="U601" s="13">
        <v>51</v>
      </c>
      <c r="V601" s="13" t="s">
        <v>8722</v>
      </c>
      <c r="X601" s="13" t="s">
        <v>9361</v>
      </c>
      <c r="Y601" s="13" t="s">
        <v>9577</v>
      </c>
      <c r="Z601" s="13" t="s">
        <v>9577</v>
      </c>
      <c r="AA601" s="13" t="s">
        <v>9577</v>
      </c>
      <c r="AB601" s="13" t="s">
        <v>9577</v>
      </c>
      <c r="AC601" s="13" t="s">
        <v>9577</v>
      </c>
      <c r="AD601" s="13" t="s">
        <v>9577</v>
      </c>
      <c r="AE601" s="13" t="s">
        <v>9577</v>
      </c>
      <c r="AF601" s="13" t="s">
        <v>9577</v>
      </c>
      <c r="AG601" s="13" t="s">
        <v>9577</v>
      </c>
      <c r="AH601" s="14" t="str">
        <f t="shared" si="18"/>
        <v>600,0,0,0,0,0,0,0,0,0</v>
      </c>
      <c r="AI601" s="13" t="s">
        <v>7328</v>
      </c>
      <c r="AJ601" s="13" t="s">
        <v>7825</v>
      </c>
      <c r="AO601" s="13">
        <v>0</v>
      </c>
      <c r="AP601" s="13">
        <v>25</v>
      </c>
      <c r="AQ601" s="13">
        <v>13</v>
      </c>
      <c r="AR601" s="14" t="s">
        <v>8645</v>
      </c>
      <c r="AU601" s="14"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
      <c r="A602" s="13">
        <v>601</v>
      </c>
      <c r="C602" s="13" t="s">
        <v>967</v>
      </c>
      <c r="D602" s="13" t="s">
        <v>5202</v>
      </c>
      <c r="E602" s="13" t="s">
        <v>190</v>
      </c>
      <c r="G602" s="13" t="s">
        <v>4979</v>
      </c>
      <c r="H602" s="13" t="s">
        <v>5425</v>
      </c>
      <c r="I602" s="13" t="s">
        <v>1311</v>
      </c>
      <c r="J602" s="13">
        <v>234</v>
      </c>
      <c r="K602" s="13" t="s">
        <v>2044</v>
      </c>
      <c r="L602" s="13">
        <v>30</v>
      </c>
      <c r="M602" s="13">
        <v>70</v>
      </c>
      <c r="N602" s="13" t="s">
        <v>5708</v>
      </c>
      <c r="O602" s="13" t="s">
        <v>5650</v>
      </c>
      <c r="P602" s="13" t="s">
        <v>6122</v>
      </c>
      <c r="R602" s="13" t="s">
        <v>2021</v>
      </c>
      <c r="S602" s="13">
        <v>5355</v>
      </c>
      <c r="T602" s="13">
        <v>0.6</v>
      </c>
      <c r="U602" s="13">
        <v>81</v>
      </c>
      <c r="V602" s="13" t="s">
        <v>8722</v>
      </c>
      <c r="X602" s="13" t="s">
        <v>9362</v>
      </c>
      <c r="Y602" s="13" t="s">
        <v>9577</v>
      </c>
      <c r="Z602" s="13" t="s">
        <v>9577</v>
      </c>
      <c r="AA602" s="13" t="s">
        <v>9577</v>
      </c>
      <c r="AB602" s="13" t="s">
        <v>9577</v>
      </c>
      <c r="AC602" s="13" t="s">
        <v>9577</v>
      </c>
      <c r="AD602" s="13" t="s">
        <v>9577</v>
      </c>
      <c r="AE602" s="13" t="s">
        <v>9577</v>
      </c>
      <c r="AF602" s="13" t="s">
        <v>9577</v>
      </c>
      <c r="AG602" s="13" t="s">
        <v>9577</v>
      </c>
      <c r="AH602" s="14" t="str">
        <f t="shared" si="18"/>
        <v>601,0,0,0,0,0,0,0,0,0</v>
      </c>
      <c r="AI602" s="13" t="s">
        <v>7328</v>
      </c>
      <c r="AJ602" s="13" t="s">
        <v>7826</v>
      </c>
      <c r="AO602" s="13">
        <v>0</v>
      </c>
      <c r="AP602" s="13">
        <v>25</v>
      </c>
      <c r="AQ602" s="13">
        <v>10</v>
      </c>
      <c r="AU602" s="14"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
      <c r="A603" s="13">
        <v>602</v>
      </c>
      <c r="C603" s="13" t="s">
        <v>968</v>
      </c>
      <c r="D603" s="13" t="s">
        <v>5203</v>
      </c>
      <c r="E603" s="13" t="s">
        <v>179</v>
      </c>
      <c r="G603" s="13" t="s">
        <v>4980</v>
      </c>
      <c r="H603" s="13" t="s">
        <v>5413</v>
      </c>
      <c r="I603" s="13" t="s">
        <v>5424</v>
      </c>
      <c r="J603" s="13">
        <v>55</v>
      </c>
      <c r="K603" s="13" t="s">
        <v>2045</v>
      </c>
      <c r="L603" s="13">
        <v>190</v>
      </c>
      <c r="M603" s="13">
        <v>70</v>
      </c>
      <c r="N603" s="13" t="s">
        <v>2040</v>
      </c>
      <c r="P603" s="13" t="s">
        <v>6123</v>
      </c>
      <c r="R603" s="13" t="s">
        <v>2022</v>
      </c>
      <c r="S603" s="13">
        <v>5355</v>
      </c>
      <c r="T603" s="13">
        <v>0.2</v>
      </c>
      <c r="U603" s="13">
        <v>0.3</v>
      </c>
      <c r="V603" s="13" t="s">
        <v>8724</v>
      </c>
      <c r="X603" s="13" t="s">
        <v>9363</v>
      </c>
      <c r="Y603" s="13" t="s">
        <v>9577</v>
      </c>
      <c r="Z603" s="13" t="s">
        <v>9577</v>
      </c>
      <c r="AA603" s="13" t="s">
        <v>9577</v>
      </c>
      <c r="AB603" s="13" t="s">
        <v>9577</v>
      </c>
      <c r="AC603" s="13" t="s">
        <v>9577</v>
      </c>
      <c r="AD603" s="13" t="s">
        <v>9577</v>
      </c>
      <c r="AE603" s="13" t="s">
        <v>9577</v>
      </c>
      <c r="AF603" s="13" t="s">
        <v>9577</v>
      </c>
      <c r="AG603" s="13" t="s">
        <v>9577</v>
      </c>
      <c r="AH603" s="14" t="str">
        <f t="shared" si="18"/>
        <v>602,0,0,0,0,0,0,0,0,0</v>
      </c>
      <c r="AI603" s="13" t="s">
        <v>7329</v>
      </c>
      <c r="AJ603" s="13" t="s">
        <v>7827</v>
      </c>
      <c r="AO603" s="13">
        <v>0</v>
      </c>
      <c r="AP603" s="13">
        <v>25</v>
      </c>
      <c r="AQ603" s="13">
        <v>19</v>
      </c>
      <c r="AR603" s="14" t="s">
        <v>8646</v>
      </c>
      <c r="AU603" s="14"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
      <c r="A604" s="13">
        <v>603</v>
      </c>
      <c r="C604" s="13" t="s">
        <v>969</v>
      </c>
      <c r="D604" s="13" t="s">
        <v>5204</v>
      </c>
      <c r="E604" s="13" t="s">
        <v>179</v>
      </c>
      <c r="G604" s="13" t="s">
        <v>4981</v>
      </c>
      <c r="H604" s="13" t="s">
        <v>5413</v>
      </c>
      <c r="I604" s="13" t="s">
        <v>5424</v>
      </c>
      <c r="J604" s="13">
        <v>142</v>
      </c>
      <c r="K604" s="13" t="s">
        <v>2028</v>
      </c>
      <c r="L604" s="13">
        <v>60</v>
      </c>
      <c r="M604" s="13">
        <v>70</v>
      </c>
      <c r="N604" s="13" t="s">
        <v>2040</v>
      </c>
      <c r="P604" s="13" t="s">
        <v>6124</v>
      </c>
      <c r="R604" s="13" t="s">
        <v>2022</v>
      </c>
      <c r="S604" s="13">
        <v>5355</v>
      </c>
      <c r="T604" s="13">
        <v>1.2</v>
      </c>
      <c r="U604" s="13">
        <v>22</v>
      </c>
      <c r="V604" s="13" t="s">
        <v>2056</v>
      </c>
      <c r="X604" s="13" t="s">
        <v>9364</v>
      </c>
      <c r="Y604" s="13" t="s">
        <v>9577</v>
      </c>
      <c r="Z604" s="13" t="s">
        <v>9577</v>
      </c>
      <c r="AA604" s="13" t="s">
        <v>9577</v>
      </c>
      <c r="AB604" s="13" t="s">
        <v>9577</v>
      </c>
      <c r="AC604" s="13" t="s">
        <v>9577</v>
      </c>
      <c r="AD604" s="13" t="s">
        <v>9577</v>
      </c>
      <c r="AE604" s="13" t="s">
        <v>9577</v>
      </c>
      <c r="AF604" s="13" t="s">
        <v>9577</v>
      </c>
      <c r="AG604" s="13" t="s">
        <v>9577</v>
      </c>
      <c r="AH604" s="14" t="str">
        <f t="shared" si="18"/>
        <v>603,0,0,0,0,0,0,0,0,0</v>
      </c>
      <c r="AI604" s="13" t="s">
        <v>7329</v>
      </c>
      <c r="AJ604" s="13" t="s">
        <v>7828</v>
      </c>
      <c r="AO604" s="13">
        <v>0</v>
      </c>
      <c r="AP604" s="13">
        <v>25</v>
      </c>
      <c r="AQ604" s="13">
        <v>0</v>
      </c>
      <c r="AR604" s="14" t="s">
        <v>8647</v>
      </c>
      <c r="AU604" s="14"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
      <c r="A605" s="13">
        <v>604</v>
      </c>
      <c r="C605" s="13" t="s">
        <v>970</v>
      </c>
      <c r="D605" s="13" t="s">
        <v>5205</v>
      </c>
      <c r="E605" s="13" t="s">
        <v>179</v>
      </c>
      <c r="G605" s="13" t="s">
        <v>4982</v>
      </c>
      <c r="H605" s="13" t="s">
        <v>5413</v>
      </c>
      <c r="I605" s="13" t="s">
        <v>5424</v>
      </c>
      <c r="J605" s="13">
        <v>232</v>
      </c>
      <c r="K605" s="13" t="s">
        <v>2029</v>
      </c>
      <c r="L605" s="13">
        <v>30</v>
      </c>
      <c r="M605" s="13">
        <v>70</v>
      </c>
      <c r="N605" s="13" t="s">
        <v>2040</v>
      </c>
      <c r="P605" s="13" t="s">
        <v>6125</v>
      </c>
      <c r="R605" s="13" t="s">
        <v>2022</v>
      </c>
      <c r="S605" s="13">
        <v>5355</v>
      </c>
      <c r="T605" s="13">
        <v>2.1</v>
      </c>
      <c r="U605" s="13">
        <v>80.5</v>
      </c>
      <c r="V605" s="13" t="s">
        <v>2056</v>
      </c>
      <c r="X605" s="13" t="s">
        <v>9365</v>
      </c>
      <c r="Y605" s="13" t="s">
        <v>9577</v>
      </c>
      <c r="Z605" s="13" t="s">
        <v>9577</v>
      </c>
      <c r="AA605" s="13" t="s">
        <v>9577</v>
      </c>
      <c r="AB605" s="13" t="s">
        <v>9577</v>
      </c>
      <c r="AC605" s="13" t="s">
        <v>9577</v>
      </c>
      <c r="AD605" s="13" t="s">
        <v>9577</v>
      </c>
      <c r="AE605" s="13" t="s">
        <v>9577</v>
      </c>
      <c r="AF605" s="13" t="s">
        <v>9577</v>
      </c>
      <c r="AG605" s="13" t="s">
        <v>9577</v>
      </c>
      <c r="AH605" s="14" t="str">
        <f t="shared" si="18"/>
        <v>604,0,0,0,0,0,0,0,0,0</v>
      </c>
      <c r="AI605" s="13" t="s">
        <v>7329</v>
      </c>
      <c r="AJ605" s="13" t="s">
        <v>7829</v>
      </c>
      <c r="AO605" s="13">
        <v>0</v>
      </c>
      <c r="AP605" s="13">
        <v>25</v>
      </c>
      <c r="AQ605" s="13">
        <v>0</v>
      </c>
      <c r="AU605" s="14"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
      <c r="A606" s="13">
        <v>605</v>
      </c>
      <c r="C606" s="13" t="s">
        <v>971</v>
      </c>
      <c r="D606" s="13" t="s">
        <v>5206</v>
      </c>
      <c r="E606" s="13" t="s">
        <v>185</v>
      </c>
      <c r="G606" s="13" t="s">
        <v>4983</v>
      </c>
      <c r="H606" s="13" t="s">
        <v>5413</v>
      </c>
      <c r="I606" s="13" t="s">
        <v>5414</v>
      </c>
      <c r="J606" s="13">
        <v>67</v>
      </c>
      <c r="K606" s="13" t="s">
        <v>5407</v>
      </c>
      <c r="L606" s="13">
        <v>255</v>
      </c>
      <c r="M606" s="13">
        <v>70</v>
      </c>
      <c r="N606" s="13" t="s">
        <v>5709</v>
      </c>
      <c r="O606" s="13" t="s">
        <v>5532</v>
      </c>
      <c r="P606" s="13" t="s">
        <v>6737</v>
      </c>
      <c r="Q606" s="13" t="s">
        <v>6738</v>
      </c>
      <c r="R606" s="13" t="s">
        <v>3766</v>
      </c>
      <c r="S606" s="13">
        <v>5355</v>
      </c>
      <c r="T606" s="13">
        <v>0.5</v>
      </c>
      <c r="U606" s="13">
        <v>9</v>
      </c>
      <c r="V606" s="13" t="s">
        <v>2056</v>
      </c>
      <c r="X606" s="13" t="s">
        <v>9366</v>
      </c>
      <c r="Y606" s="13" t="s">
        <v>9577</v>
      </c>
      <c r="Z606" s="13" t="s">
        <v>9577</v>
      </c>
      <c r="AA606" s="13" t="s">
        <v>9577</v>
      </c>
      <c r="AB606" s="13" t="s">
        <v>9577</v>
      </c>
      <c r="AC606" s="13" t="s">
        <v>9577</v>
      </c>
      <c r="AD606" s="13" t="s">
        <v>9577</v>
      </c>
      <c r="AE606" s="13" t="s">
        <v>9577</v>
      </c>
      <c r="AF606" s="13" t="s">
        <v>9577</v>
      </c>
      <c r="AG606" s="13" t="s">
        <v>9577</v>
      </c>
      <c r="AH606" s="14" t="str">
        <f t="shared" si="18"/>
        <v>605,0,0,0,0,0,0,0,0,0</v>
      </c>
      <c r="AI606" s="13" t="s">
        <v>7330</v>
      </c>
      <c r="AJ606" s="13" t="s">
        <v>7830</v>
      </c>
      <c r="AO606" s="13">
        <v>0</v>
      </c>
      <c r="AP606" s="13">
        <v>25</v>
      </c>
      <c r="AQ606" s="13">
        <v>5</v>
      </c>
      <c r="AR606" s="14" t="s">
        <v>8648</v>
      </c>
      <c r="AU606" s="14"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
      <c r="A607" s="13">
        <v>606</v>
      </c>
      <c r="C607" s="13" t="s">
        <v>972</v>
      </c>
      <c r="D607" s="13" t="s">
        <v>5207</v>
      </c>
      <c r="E607" s="13" t="s">
        <v>185</v>
      </c>
      <c r="G607" s="13" t="s">
        <v>4984</v>
      </c>
      <c r="H607" s="13" t="s">
        <v>5413</v>
      </c>
      <c r="I607" s="13" t="s">
        <v>5414</v>
      </c>
      <c r="J607" s="13">
        <v>170</v>
      </c>
      <c r="K607" s="13" t="s">
        <v>5421</v>
      </c>
      <c r="L607" s="13">
        <v>90</v>
      </c>
      <c r="M607" s="13">
        <v>70</v>
      </c>
      <c r="N607" s="13" t="s">
        <v>5709</v>
      </c>
      <c r="O607" s="13" t="s">
        <v>5532</v>
      </c>
      <c r="P607" s="13" t="s">
        <v>6126</v>
      </c>
      <c r="R607" s="13" t="s">
        <v>3766</v>
      </c>
      <c r="S607" s="13">
        <v>5355</v>
      </c>
      <c r="T607" s="13">
        <v>1</v>
      </c>
      <c r="U607" s="13">
        <v>34.5</v>
      </c>
      <c r="V607" s="13" t="s">
        <v>2057</v>
      </c>
      <c r="X607" s="13" t="s">
        <v>9367</v>
      </c>
      <c r="Y607" s="13" t="s">
        <v>9577</v>
      </c>
      <c r="Z607" s="13" t="s">
        <v>9577</v>
      </c>
      <c r="AA607" s="13" t="s">
        <v>9577</v>
      </c>
      <c r="AB607" s="13" t="s">
        <v>9577</v>
      </c>
      <c r="AC607" s="13" t="s">
        <v>9577</v>
      </c>
      <c r="AD607" s="13" t="s">
        <v>9577</v>
      </c>
      <c r="AE607" s="13" t="s">
        <v>9577</v>
      </c>
      <c r="AF607" s="13" t="s">
        <v>9577</v>
      </c>
      <c r="AG607" s="13" t="s">
        <v>9577</v>
      </c>
      <c r="AH607" s="14" t="str">
        <f t="shared" si="18"/>
        <v>606,0,0,0,0,0,0,0,0,0</v>
      </c>
      <c r="AI607" s="13" t="s">
        <v>7330</v>
      </c>
      <c r="AJ607" s="13" t="s">
        <v>7831</v>
      </c>
      <c r="AO607" s="13">
        <v>0</v>
      </c>
      <c r="AP607" s="13">
        <v>25</v>
      </c>
      <c r="AQ607" s="13">
        <v>0</v>
      </c>
      <c r="AU607" s="14"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
      <c r="A608" s="13">
        <v>607</v>
      </c>
      <c r="C608" s="13" t="s">
        <v>973</v>
      </c>
      <c r="D608" s="13" t="s">
        <v>5208</v>
      </c>
      <c r="E608" s="13" t="s">
        <v>187</v>
      </c>
      <c r="F608" s="13" t="s">
        <v>177</v>
      </c>
      <c r="G608" s="13" t="s">
        <v>4985</v>
      </c>
      <c r="H608" s="13" t="s">
        <v>5413</v>
      </c>
      <c r="I608" s="13" t="s">
        <v>1311</v>
      </c>
      <c r="J608" s="13">
        <v>55</v>
      </c>
      <c r="K608" s="13" t="s">
        <v>5407</v>
      </c>
      <c r="L608" s="13">
        <v>190</v>
      </c>
      <c r="M608" s="13">
        <v>70</v>
      </c>
      <c r="N608" s="13" t="s">
        <v>5710</v>
      </c>
      <c r="O608" s="13" t="s">
        <v>5585</v>
      </c>
      <c r="P608" s="13" t="s">
        <v>6739</v>
      </c>
      <c r="Q608" s="13" t="s">
        <v>6740</v>
      </c>
      <c r="R608" s="13" t="s">
        <v>2022</v>
      </c>
      <c r="S608" s="13">
        <v>5355</v>
      </c>
      <c r="T608" s="13">
        <v>0.3</v>
      </c>
      <c r="U608" s="13">
        <v>3.1</v>
      </c>
      <c r="V608" s="13" t="s">
        <v>8724</v>
      </c>
      <c r="X608" s="13" t="s">
        <v>9368</v>
      </c>
      <c r="Y608" s="13" t="s">
        <v>9577</v>
      </c>
      <c r="Z608" s="13" t="s">
        <v>9577</v>
      </c>
      <c r="AA608" s="13" t="s">
        <v>9577</v>
      </c>
      <c r="AB608" s="13" t="s">
        <v>9577</v>
      </c>
      <c r="AC608" s="13" t="s">
        <v>9577</v>
      </c>
      <c r="AD608" s="13" t="s">
        <v>9577</v>
      </c>
      <c r="AE608" s="13" t="s">
        <v>9577</v>
      </c>
      <c r="AF608" s="13" t="s">
        <v>9577</v>
      </c>
      <c r="AG608" s="13" t="s">
        <v>9577</v>
      </c>
      <c r="AH608" s="14" t="str">
        <f t="shared" si="18"/>
        <v>607,0,0,0,0,0,0,0,0,0</v>
      </c>
      <c r="AI608" s="13" t="s">
        <v>7331</v>
      </c>
      <c r="AJ608" s="13" t="s">
        <v>7832</v>
      </c>
      <c r="AO608" s="13">
        <v>0</v>
      </c>
      <c r="AP608" s="13">
        <v>25</v>
      </c>
      <c r="AQ608" s="13">
        <v>0</v>
      </c>
      <c r="AR608" s="14" t="s">
        <v>8649</v>
      </c>
      <c r="AU608" s="14"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
      <c r="A609" s="13">
        <v>608</v>
      </c>
      <c r="C609" s="13" t="s">
        <v>974</v>
      </c>
      <c r="D609" s="13" t="s">
        <v>5209</v>
      </c>
      <c r="E609" s="13" t="s">
        <v>187</v>
      </c>
      <c r="F609" s="13" t="s">
        <v>177</v>
      </c>
      <c r="G609" s="13" t="s">
        <v>4986</v>
      </c>
      <c r="H609" s="13" t="s">
        <v>5413</v>
      </c>
      <c r="I609" s="13" t="s">
        <v>1311</v>
      </c>
      <c r="J609" s="13">
        <v>130</v>
      </c>
      <c r="K609" s="13" t="s">
        <v>5421</v>
      </c>
      <c r="L609" s="13">
        <v>90</v>
      </c>
      <c r="M609" s="13">
        <v>70</v>
      </c>
      <c r="N609" s="13" t="s">
        <v>5710</v>
      </c>
      <c r="O609" s="13" t="s">
        <v>5585</v>
      </c>
      <c r="P609" s="13" t="s">
        <v>6127</v>
      </c>
      <c r="R609" s="13" t="s">
        <v>2022</v>
      </c>
      <c r="S609" s="13">
        <v>5355</v>
      </c>
      <c r="T609" s="13">
        <v>0.6</v>
      </c>
      <c r="U609" s="13">
        <v>13</v>
      </c>
      <c r="V609" s="13" t="s">
        <v>8724</v>
      </c>
      <c r="X609" s="13" t="s">
        <v>9369</v>
      </c>
      <c r="Y609" s="13" t="s">
        <v>9577</v>
      </c>
      <c r="Z609" s="13" t="s">
        <v>9577</v>
      </c>
      <c r="AA609" s="13" t="s">
        <v>9577</v>
      </c>
      <c r="AB609" s="13" t="s">
        <v>9577</v>
      </c>
      <c r="AC609" s="13" t="s">
        <v>9577</v>
      </c>
      <c r="AD609" s="13" t="s">
        <v>9577</v>
      </c>
      <c r="AE609" s="13" t="s">
        <v>9577</v>
      </c>
      <c r="AF609" s="13" t="s">
        <v>9577</v>
      </c>
      <c r="AG609" s="13" t="s">
        <v>9577</v>
      </c>
      <c r="AH609" s="14" t="str">
        <f t="shared" si="18"/>
        <v>608,0,0,0,0,0,0,0,0,0</v>
      </c>
      <c r="AI609" s="13" t="s">
        <v>7332</v>
      </c>
      <c r="AJ609" s="13" t="s">
        <v>7833</v>
      </c>
      <c r="AO609" s="13">
        <v>0</v>
      </c>
      <c r="AP609" s="13">
        <v>25</v>
      </c>
      <c r="AQ609" s="13">
        <v>13</v>
      </c>
      <c r="AR609" s="14" t="s">
        <v>8650</v>
      </c>
      <c r="AU609" s="14"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
      <c r="A610" s="13">
        <v>609</v>
      </c>
      <c r="C610" s="13" t="s">
        <v>975</v>
      </c>
      <c r="D610" s="13" t="s">
        <v>5210</v>
      </c>
      <c r="E610" s="13" t="s">
        <v>187</v>
      </c>
      <c r="F610" s="13" t="s">
        <v>177</v>
      </c>
      <c r="G610" s="13" t="s">
        <v>4987</v>
      </c>
      <c r="H610" s="13" t="s">
        <v>5413</v>
      </c>
      <c r="I610" s="13" t="s">
        <v>1311</v>
      </c>
      <c r="J610" s="13">
        <v>234</v>
      </c>
      <c r="K610" s="13" t="s">
        <v>5411</v>
      </c>
      <c r="L610" s="13">
        <v>45</v>
      </c>
      <c r="M610" s="13">
        <v>70</v>
      </c>
      <c r="N610" s="13" t="s">
        <v>5710</v>
      </c>
      <c r="O610" s="13" t="s">
        <v>5585</v>
      </c>
      <c r="P610" s="13" t="s">
        <v>6128</v>
      </c>
      <c r="R610" s="13" t="s">
        <v>2022</v>
      </c>
      <c r="S610" s="13">
        <v>5355</v>
      </c>
      <c r="T610" s="13">
        <v>1</v>
      </c>
      <c r="U610" s="13">
        <v>34.299999999999997</v>
      </c>
      <c r="V610" s="13" t="s">
        <v>8727</v>
      </c>
      <c r="X610" s="13" t="s">
        <v>9370</v>
      </c>
      <c r="Y610" s="13" t="s">
        <v>9577</v>
      </c>
      <c r="Z610" s="13" t="s">
        <v>9577</v>
      </c>
      <c r="AA610" s="13" t="s">
        <v>9577</v>
      </c>
      <c r="AB610" s="13" t="s">
        <v>9577</v>
      </c>
      <c r="AC610" s="13" t="s">
        <v>9577</v>
      </c>
      <c r="AD610" s="13" t="s">
        <v>9577</v>
      </c>
      <c r="AE610" s="13" t="s">
        <v>9577</v>
      </c>
      <c r="AF610" s="13" t="s">
        <v>9577</v>
      </c>
      <c r="AG610" s="13" t="s">
        <v>9577</v>
      </c>
      <c r="AH610" s="14" t="str">
        <f t="shared" si="18"/>
        <v>609,0,0,0,0,0,0,0,0,0</v>
      </c>
      <c r="AI610" s="13" t="s">
        <v>7333</v>
      </c>
      <c r="AJ610" s="13" t="s">
        <v>7834</v>
      </c>
      <c r="AO610" s="13">
        <v>0</v>
      </c>
      <c r="AP610" s="13">
        <v>25</v>
      </c>
      <c r="AQ610" s="13">
        <v>15</v>
      </c>
      <c r="AU610" s="14"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
      <c r="A611" s="13">
        <v>610</v>
      </c>
      <c r="C611" s="13" t="s">
        <v>976</v>
      </c>
      <c r="D611" s="13" t="s">
        <v>5211</v>
      </c>
      <c r="E611" s="13" t="s">
        <v>188</v>
      </c>
      <c r="G611" s="13" t="s">
        <v>4988</v>
      </c>
      <c r="H611" s="13" t="s">
        <v>5413</v>
      </c>
      <c r="I611" s="13" t="s">
        <v>5424</v>
      </c>
      <c r="J611" s="13">
        <v>64</v>
      </c>
      <c r="K611" s="13" t="s">
        <v>2027</v>
      </c>
      <c r="L611" s="13">
        <v>75</v>
      </c>
      <c r="M611" s="13">
        <v>35</v>
      </c>
      <c r="N611" s="13" t="s">
        <v>5711</v>
      </c>
      <c r="O611" s="13" t="s">
        <v>3799</v>
      </c>
      <c r="P611" s="13" t="s">
        <v>6741</v>
      </c>
      <c r="Q611" s="13" t="s">
        <v>6742</v>
      </c>
      <c r="R611" s="13" t="s">
        <v>6892</v>
      </c>
      <c r="S611" s="13">
        <v>10455</v>
      </c>
      <c r="T611" s="13">
        <v>0.6</v>
      </c>
      <c r="U611" s="13">
        <v>18</v>
      </c>
      <c r="V611" s="13" t="s">
        <v>2054</v>
      </c>
      <c r="X611" s="13" t="s">
        <v>9371</v>
      </c>
      <c r="Y611" s="13" t="s">
        <v>9577</v>
      </c>
      <c r="Z611" s="13" t="s">
        <v>9577</v>
      </c>
      <c r="AA611" s="13" t="s">
        <v>9577</v>
      </c>
      <c r="AB611" s="13" t="s">
        <v>9577</v>
      </c>
      <c r="AC611" s="13" t="s">
        <v>9577</v>
      </c>
      <c r="AD611" s="13" t="s">
        <v>9577</v>
      </c>
      <c r="AE611" s="13" t="s">
        <v>9577</v>
      </c>
      <c r="AF611" s="13" t="s">
        <v>9577</v>
      </c>
      <c r="AG611" s="13" t="s">
        <v>9577</v>
      </c>
      <c r="AH611" s="14" t="str">
        <f t="shared" si="18"/>
        <v>610,0,0,0,0,0,0,0,0,0</v>
      </c>
      <c r="AI611" s="13" t="s">
        <v>7334</v>
      </c>
      <c r="AJ611" s="13" t="s">
        <v>7835</v>
      </c>
      <c r="AO611" s="13">
        <v>0</v>
      </c>
      <c r="AP611" s="13">
        <v>25</v>
      </c>
      <c r="AQ611" s="13">
        <v>0</v>
      </c>
      <c r="AR611" s="14" t="s">
        <v>8651</v>
      </c>
      <c r="AU611" s="14"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
      <c r="A612" s="13">
        <v>611</v>
      </c>
      <c r="C612" s="13" t="s">
        <v>977</v>
      </c>
      <c r="D612" s="13" t="s">
        <v>5212</v>
      </c>
      <c r="E612" s="13" t="s">
        <v>188</v>
      </c>
      <c r="G612" s="13" t="s">
        <v>4989</v>
      </c>
      <c r="H612" s="13" t="s">
        <v>5413</v>
      </c>
      <c r="I612" s="13" t="s">
        <v>5424</v>
      </c>
      <c r="J612" s="13">
        <v>144</v>
      </c>
      <c r="K612" s="13" t="s">
        <v>2028</v>
      </c>
      <c r="L612" s="13">
        <v>60</v>
      </c>
      <c r="M612" s="13">
        <v>35</v>
      </c>
      <c r="N612" s="13" t="s">
        <v>5711</v>
      </c>
      <c r="O612" s="13" t="s">
        <v>3799</v>
      </c>
      <c r="P612" s="13" t="s">
        <v>6129</v>
      </c>
      <c r="R612" s="13" t="s">
        <v>6892</v>
      </c>
      <c r="S612" s="13">
        <v>10455</v>
      </c>
      <c r="T612" s="13">
        <v>1</v>
      </c>
      <c r="U612" s="13">
        <v>36</v>
      </c>
      <c r="V612" s="13" t="s">
        <v>2054</v>
      </c>
      <c r="X612" s="13" t="s">
        <v>9372</v>
      </c>
      <c r="Y612" s="13" t="s">
        <v>9577</v>
      </c>
      <c r="Z612" s="13" t="s">
        <v>9577</v>
      </c>
      <c r="AA612" s="13" t="s">
        <v>9577</v>
      </c>
      <c r="AB612" s="13" t="s">
        <v>9577</v>
      </c>
      <c r="AC612" s="13" t="s">
        <v>9577</v>
      </c>
      <c r="AD612" s="13" t="s">
        <v>9577</v>
      </c>
      <c r="AE612" s="13" t="s">
        <v>9577</v>
      </c>
      <c r="AF612" s="13" t="s">
        <v>9577</v>
      </c>
      <c r="AG612" s="13" t="s">
        <v>9577</v>
      </c>
      <c r="AH612" s="14" t="str">
        <f t="shared" si="18"/>
        <v>611,0,0,0,0,0,0,0,0,0</v>
      </c>
      <c r="AI612" s="13" t="s">
        <v>7335</v>
      </c>
      <c r="AJ612" s="13" t="s">
        <v>7836</v>
      </c>
      <c r="AO612" s="13">
        <v>0</v>
      </c>
      <c r="AP612" s="13">
        <v>25</v>
      </c>
      <c r="AQ612" s="13">
        <v>0</v>
      </c>
      <c r="AR612" s="14" t="s">
        <v>8652</v>
      </c>
      <c r="AU612" s="14"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
      <c r="A613" s="13">
        <v>612</v>
      </c>
      <c r="C613" s="13" t="s">
        <v>978</v>
      </c>
      <c r="D613" s="13" t="s">
        <v>5213</v>
      </c>
      <c r="E613" s="13" t="s">
        <v>188</v>
      </c>
      <c r="G613" s="13" t="s">
        <v>4990</v>
      </c>
      <c r="H613" s="13" t="s">
        <v>5413</v>
      </c>
      <c r="I613" s="13" t="s">
        <v>5424</v>
      </c>
      <c r="J613" s="13">
        <v>243</v>
      </c>
      <c r="K613" s="13" t="s">
        <v>2029</v>
      </c>
      <c r="L613" s="13">
        <v>45</v>
      </c>
      <c r="M613" s="13">
        <v>35</v>
      </c>
      <c r="N613" s="13" t="s">
        <v>5711</v>
      </c>
      <c r="O613" s="13" t="s">
        <v>3799</v>
      </c>
      <c r="P613" s="13" t="s">
        <v>6130</v>
      </c>
      <c r="R613" s="13" t="s">
        <v>6892</v>
      </c>
      <c r="S613" s="13">
        <v>10455</v>
      </c>
      <c r="T613" s="13">
        <v>1.8</v>
      </c>
      <c r="U613" s="13">
        <v>105.5</v>
      </c>
      <c r="V613" s="13" t="s">
        <v>8723</v>
      </c>
      <c r="X613" s="13" t="s">
        <v>9373</v>
      </c>
      <c r="Y613" s="13" t="s">
        <v>9577</v>
      </c>
      <c r="Z613" s="13" t="s">
        <v>9577</v>
      </c>
      <c r="AA613" s="13" t="s">
        <v>9577</v>
      </c>
      <c r="AB613" s="13" t="s">
        <v>9577</v>
      </c>
      <c r="AC613" s="13" t="s">
        <v>9577</v>
      </c>
      <c r="AD613" s="13" t="s">
        <v>9577</v>
      </c>
      <c r="AE613" s="13" t="s">
        <v>9577</v>
      </c>
      <c r="AF613" s="13" t="s">
        <v>9577</v>
      </c>
      <c r="AG613" s="13" t="s">
        <v>9577</v>
      </c>
      <c r="AH613" s="14" t="str">
        <f t="shared" si="18"/>
        <v>612,0,0,0,0,0,0,0,0,0</v>
      </c>
      <c r="AI613" s="13" t="s">
        <v>7335</v>
      </c>
      <c r="AJ613" s="13" t="s">
        <v>7837</v>
      </c>
      <c r="AO613" s="13">
        <v>0</v>
      </c>
      <c r="AP613" s="13">
        <v>25</v>
      </c>
      <c r="AQ613" s="13">
        <v>0</v>
      </c>
      <c r="AU613" s="14"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
      <c r="A614" s="13">
        <v>613</v>
      </c>
      <c r="C614" s="13" t="s">
        <v>979</v>
      </c>
      <c r="D614" s="13" t="s">
        <v>5214</v>
      </c>
      <c r="E614" s="13" t="s">
        <v>163</v>
      </c>
      <c r="G614" s="13" t="s">
        <v>4991</v>
      </c>
      <c r="H614" s="13" t="s">
        <v>5413</v>
      </c>
      <c r="I614" s="13" t="s">
        <v>5414</v>
      </c>
      <c r="J614" s="13">
        <v>61</v>
      </c>
      <c r="K614" s="13" t="s">
        <v>2027</v>
      </c>
      <c r="L614" s="13">
        <v>120</v>
      </c>
      <c r="M614" s="13">
        <v>70</v>
      </c>
      <c r="N614" s="13" t="s">
        <v>3752</v>
      </c>
      <c r="O614" s="13" t="s">
        <v>5559</v>
      </c>
      <c r="P614" s="13" t="s">
        <v>6743</v>
      </c>
      <c r="Q614" s="13" t="s">
        <v>6744</v>
      </c>
      <c r="R614" s="13" t="s">
        <v>2023</v>
      </c>
      <c r="S614" s="13">
        <v>5355</v>
      </c>
      <c r="T614" s="13">
        <v>0.5</v>
      </c>
      <c r="U614" s="13">
        <v>8.5</v>
      </c>
      <c r="V614" s="13" t="s">
        <v>8724</v>
      </c>
      <c r="X614" s="13" t="s">
        <v>9374</v>
      </c>
      <c r="Y614" s="13" t="s">
        <v>9577</v>
      </c>
      <c r="Z614" s="13" t="s">
        <v>9577</v>
      </c>
      <c r="AA614" s="13" t="s">
        <v>9577</v>
      </c>
      <c r="AB614" s="13" t="s">
        <v>9577</v>
      </c>
      <c r="AC614" s="13" t="s">
        <v>9577</v>
      </c>
      <c r="AD614" s="13" t="s">
        <v>9577</v>
      </c>
      <c r="AE614" s="13" t="s">
        <v>9577</v>
      </c>
      <c r="AF614" s="13" t="s">
        <v>9577</v>
      </c>
      <c r="AG614" s="13" t="s">
        <v>9577</v>
      </c>
      <c r="AH614" s="14" t="str">
        <f t="shared" si="18"/>
        <v>613,0,0,0,0,0,0,0,0,0</v>
      </c>
      <c r="AI614" s="13" t="s">
        <v>7336</v>
      </c>
      <c r="AJ614" s="13" t="s">
        <v>8377</v>
      </c>
      <c r="AL614" s="13" t="s">
        <v>8029</v>
      </c>
      <c r="AO614" s="13">
        <v>0</v>
      </c>
      <c r="AP614" s="13">
        <v>25</v>
      </c>
      <c r="AQ614" s="13">
        <v>0</v>
      </c>
      <c r="AR614" s="14" t="s">
        <v>8653</v>
      </c>
      <c r="AU614" s="14"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
      <c r="A615" s="13">
        <v>614</v>
      </c>
      <c r="C615" s="13" t="s">
        <v>980</v>
      </c>
      <c r="D615" s="13" t="s">
        <v>5215</v>
      </c>
      <c r="E615" s="13" t="s">
        <v>163</v>
      </c>
      <c r="G615" s="13" t="s">
        <v>4992</v>
      </c>
      <c r="H615" s="13" t="s">
        <v>5413</v>
      </c>
      <c r="I615" s="13" t="s">
        <v>5414</v>
      </c>
      <c r="J615" s="13">
        <v>170</v>
      </c>
      <c r="K615" s="13" t="s">
        <v>2028</v>
      </c>
      <c r="L615" s="13">
        <v>60</v>
      </c>
      <c r="M615" s="13">
        <v>70</v>
      </c>
      <c r="N615" s="13" t="s">
        <v>3752</v>
      </c>
      <c r="O615" s="13" t="s">
        <v>3748</v>
      </c>
      <c r="P615" s="13" t="s">
        <v>6131</v>
      </c>
      <c r="R615" s="13" t="s">
        <v>2023</v>
      </c>
      <c r="S615" s="13">
        <v>5355</v>
      </c>
      <c r="T615" s="13">
        <v>2.6</v>
      </c>
      <c r="U615" s="13">
        <v>260</v>
      </c>
      <c r="V615" s="13" t="s">
        <v>8724</v>
      </c>
      <c r="X615" s="13" t="s">
        <v>9375</v>
      </c>
      <c r="Y615" s="13" t="s">
        <v>9577</v>
      </c>
      <c r="Z615" s="13" t="s">
        <v>9577</v>
      </c>
      <c r="AA615" s="13" t="s">
        <v>9577</v>
      </c>
      <c r="AB615" s="13" t="s">
        <v>9577</v>
      </c>
      <c r="AC615" s="13" t="s">
        <v>9577</v>
      </c>
      <c r="AD615" s="13" t="s">
        <v>9577</v>
      </c>
      <c r="AE615" s="13" t="s">
        <v>9577</v>
      </c>
      <c r="AF615" s="13" t="s">
        <v>9577</v>
      </c>
      <c r="AG615" s="13" t="s">
        <v>9577</v>
      </c>
      <c r="AH615" s="14" t="str">
        <f t="shared" si="18"/>
        <v>614,0,0,0,0,0,0,0,0,0</v>
      </c>
      <c r="AI615" s="13" t="s">
        <v>7337</v>
      </c>
      <c r="AJ615" s="13" t="s">
        <v>8378</v>
      </c>
      <c r="AL615" s="13" t="s">
        <v>8029</v>
      </c>
      <c r="AO615" s="13">
        <v>0</v>
      </c>
      <c r="AP615" s="13">
        <v>25</v>
      </c>
      <c r="AQ615" s="13">
        <v>0</v>
      </c>
      <c r="AU615" s="14"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
      <c r="A616" s="13">
        <v>615</v>
      </c>
      <c r="C616" s="13" t="s">
        <v>981</v>
      </c>
      <c r="D616" s="13" t="s">
        <v>5216</v>
      </c>
      <c r="E616" s="13" t="s">
        <v>163</v>
      </c>
      <c r="F616" s="13" t="s">
        <v>192</v>
      </c>
      <c r="G616" s="13" t="s">
        <v>4993</v>
      </c>
      <c r="H616" s="13" t="s">
        <v>5425</v>
      </c>
      <c r="I616" s="13" t="s">
        <v>5414</v>
      </c>
      <c r="J616" s="13">
        <v>170</v>
      </c>
      <c r="K616" s="13" t="s">
        <v>1314</v>
      </c>
      <c r="L616" s="13">
        <v>25</v>
      </c>
      <c r="M616" s="13">
        <v>70</v>
      </c>
      <c r="N616" s="13" t="s">
        <v>2040</v>
      </c>
      <c r="P616" s="13" t="s">
        <v>6132</v>
      </c>
      <c r="R616" s="13" t="s">
        <v>2021</v>
      </c>
      <c r="S616" s="13">
        <v>6630</v>
      </c>
      <c r="T616" s="13">
        <v>1.1000000000000001</v>
      </c>
      <c r="U616" s="13">
        <v>148</v>
      </c>
      <c r="V616" s="13" t="s">
        <v>2056</v>
      </c>
      <c r="X616" s="13" t="s">
        <v>9376</v>
      </c>
      <c r="Y616" s="13" t="s">
        <v>9577</v>
      </c>
      <c r="Z616" s="13" t="s">
        <v>9577</v>
      </c>
      <c r="AA616" s="13" t="s">
        <v>9577</v>
      </c>
      <c r="AB616" s="13" t="s">
        <v>9577</v>
      </c>
      <c r="AC616" s="13" t="s">
        <v>9577</v>
      </c>
      <c r="AD616" s="13" t="s">
        <v>9577</v>
      </c>
      <c r="AE616" s="13" t="s">
        <v>9577</v>
      </c>
      <c r="AF616" s="13" t="s">
        <v>9577</v>
      </c>
      <c r="AG616" s="13" t="s">
        <v>9577</v>
      </c>
      <c r="AH616" s="14" t="str">
        <f t="shared" si="18"/>
        <v>615,0,0,0,0,0,0,0,0,0</v>
      </c>
      <c r="AI616" s="13" t="s">
        <v>7338</v>
      </c>
      <c r="AJ616" s="13" t="s">
        <v>8268</v>
      </c>
      <c r="AM616" s="13" t="s">
        <v>8242</v>
      </c>
      <c r="AO616" s="13">
        <v>0</v>
      </c>
      <c r="AP616" s="13">
        <v>25</v>
      </c>
      <c r="AQ616" s="13">
        <v>10</v>
      </c>
      <c r="AR616" s="14" t="str">
        <f>+D1003&amp;",Event,DARKGEM"</f>
        <v>CRYOLIGON,Event,DARKGEM</v>
      </c>
      <c r="AU616" s="14"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
      <c r="A617" s="13">
        <v>616</v>
      </c>
      <c r="C617" s="13" t="s">
        <v>982</v>
      </c>
      <c r="D617" s="13" t="s">
        <v>3796</v>
      </c>
      <c r="E617" s="13" t="s">
        <v>169</v>
      </c>
      <c r="G617" s="13" t="s">
        <v>4994</v>
      </c>
      <c r="H617" s="13" t="s">
        <v>5413</v>
      </c>
      <c r="I617" s="13" t="s">
        <v>5414</v>
      </c>
      <c r="J617" s="13">
        <v>61</v>
      </c>
      <c r="K617" s="13" t="s">
        <v>2033</v>
      </c>
      <c r="L617" s="13">
        <v>200</v>
      </c>
      <c r="M617" s="13">
        <v>70</v>
      </c>
      <c r="N617" s="13" t="s">
        <v>5712</v>
      </c>
      <c r="O617" s="13" t="s">
        <v>3803</v>
      </c>
      <c r="P617" s="13" t="s">
        <v>6745</v>
      </c>
      <c r="Q617" s="13" t="s">
        <v>6746</v>
      </c>
      <c r="R617" s="13" t="s">
        <v>1371</v>
      </c>
      <c r="S617" s="13">
        <v>4080</v>
      </c>
      <c r="T617" s="13">
        <v>0.4</v>
      </c>
      <c r="U617" s="13">
        <v>7.7</v>
      </c>
      <c r="V617" s="13" t="s">
        <v>2055</v>
      </c>
      <c r="X617" s="13" t="s">
        <v>9377</v>
      </c>
      <c r="Y617" s="13" t="s">
        <v>9577</v>
      </c>
      <c r="Z617" s="13" t="s">
        <v>9577</v>
      </c>
      <c r="AA617" s="13" t="s">
        <v>9577</v>
      </c>
      <c r="AB617" s="13" t="s">
        <v>9577</v>
      </c>
      <c r="AC617" s="13" t="s">
        <v>9577</v>
      </c>
      <c r="AD617" s="13" t="s">
        <v>9577</v>
      </c>
      <c r="AE617" s="13" t="s">
        <v>9577</v>
      </c>
      <c r="AF617" s="13" t="s">
        <v>9577</v>
      </c>
      <c r="AG617" s="13" t="s">
        <v>9577</v>
      </c>
      <c r="AH617" s="14" t="str">
        <f t="shared" si="18"/>
        <v>616,0,0,0,0,0,0,0,0,0</v>
      </c>
      <c r="AI617" s="13" t="s">
        <v>7339</v>
      </c>
      <c r="AJ617" s="13" t="s">
        <v>7838</v>
      </c>
      <c r="AO617" s="13">
        <v>0</v>
      </c>
      <c r="AP617" s="13">
        <v>25</v>
      </c>
      <c r="AQ617" s="13">
        <v>11</v>
      </c>
      <c r="AR617" s="14" t="s">
        <v>11061</v>
      </c>
      <c r="AU617" s="14"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
      <c r="A618" s="13">
        <v>617</v>
      </c>
      <c r="C618" s="13" t="s">
        <v>983</v>
      </c>
      <c r="D618" s="13" t="s">
        <v>5217</v>
      </c>
      <c r="E618" s="13" t="s">
        <v>169</v>
      </c>
      <c r="G618" s="13" t="s">
        <v>4995</v>
      </c>
      <c r="H618" s="13" t="s">
        <v>5413</v>
      </c>
      <c r="I618" s="13" t="s">
        <v>5414</v>
      </c>
      <c r="J618" s="13">
        <v>173</v>
      </c>
      <c r="K618" s="13" t="s">
        <v>2046</v>
      </c>
      <c r="L618" s="13">
        <v>75</v>
      </c>
      <c r="M618" s="13">
        <v>70</v>
      </c>
      <c r="N618" s="13" t="s">
        <v>5713</v>
      </c>
      <c r="O618" s="13" t="s">
        <v>3778</v>
      </c>
      <c r="P618" s="13" t="s">
        <v>6133</v>
      </c>
      <c r="R618" s="13" t="s">
        <v>1371</v>
      </c>
      <c r="S618" s="13">
        <v>4080</v>
      </c>
      <c r="T618" s="13">
        <v>0.8</v>
      </c>
      <c r="U618" s="13">
        <v>25.3</v>
      </c>
      <c r="V618" s="13" t="s">
        <v>2055</v>
      </c>
      <c r="X618" s="13" t="s">
        <v>9378</v>
      </c>
      <c r="Y618" s="13" t="s">
        <v>9577</v>
      </c>
      <c r="Z618" s="13" t="s">
        <v>9577</v>
      </c>
      <c r="AA618" s="13" t="s">
        <v>9577</v>
      </c>
      <c r="AB618" s="13" t="s">
        <v>9577</v>
      </c>
      <c r="AC618" s="13" t="s">
        <v>9577</v>
      </c>
      <c r="AD618" s="13" t="s">
        <v>9577</v>
      </c>
      <c r="AE618" s="13" t="s">
        <v>9577</v>
      </c>
      <c r="AF618" s="13" t="s">
        <v>9577</v>
      </c>
      <c r="AG618" s="13" t="s">
        <v>9577</v>
      </c>
      <c r="AH618" s="14" t="str">
        <f t="shared" si="18"/>
        <v>617,0,0,0,0,0,0,0,0,0</v>
      </c>
      <c r="AI618" s="13" t="s">
        <v>7340</v>
      </c>
      <c r="AJ618" s="13" t="s">
        <v>7839</v>
      </c>
      <c r="AO618" s="13">
        <v>0</v>
      </c>
      <c r="AP618" s="13">
        <v>25</v>
      </c>
      <c r="AQ618" s="13">
        <v>0</v>
      </c>
      <c r="AU618" s="14"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
      <c r="A619" s="13">
        <v>618</v>
      </c>
      <c r="C619" s="13" t="s">
        <v>984</v>
      </c>
      <c r="D619" s="13" t="s">
        <v>5218</v>
      </c>
      <c r="E619" s="13" t="s">
        <v>183</v>
      </c>
      <c r="F619" s="13" t="s">
        <v>179</v>
      </c>
      <c r="G619" s="13" t="s">
        <v>4996</v>
      </c>
      <c r="H619" s="13" t="s">
        <v>5413</v>
      </c>
      <c r="I619" s="13" t="s">
        <v>5414</v>
      </c>
      <c r="J619" s="13">
        <v>165</v>
      </c>
      <c r="K619" s="13" t="s">
        <v>2031</v>
      </c>
      <c r="L619" s="13">
        <v>75</v>
      </c>
      <c r="M619" s="13">
        <v>70</v>
      </c>
      <c r="N619" s="13" t="s">
        <v>5714</v>
      </c>
      <c r="O619" s="13" t="s">
        <v>3745</v>
      </c>
      <c r="P619" s="13" t="s">
        <v>6747</v>
      </c>
      <c r="Q619" s="13" t="s">
        <v>6748</v>
      </c>
      <c r="R619" s="13" t="s">
        <v>7187</v>
      </c>
      <c r="S619" s="13">
        <v>5355</v>
      </c>
      <c r="T619" s="13">
        <v>0.7</v>
      </c>
      <c r="U619" s="13">
        <v>11</v>
      </c>
      <c r="V619" s="13" t="s">
        <v>2057</v>
      </c>
      <c r="X619" s="13" t="s">
        <v>9379</v>
      </c>
      <c r="Y619" s="13" t="s">
        <v>9577</v>
      </c>
      <c r="Z619" s="13" t="s">
        <v>9577</v>
      </c>
      <c r="AA619" s="13" t="s">
        <v>9577</v>
      </c>
      <c r="AB619" s="13" t="s">
        <v>9577</v>
      </c>
      <c r="AC619" s="13" t="s">
        <v>9577</v>
      </c>
      <c r="AD619" s="13" t="s">
        <v>9577</v>
      </c>
      <c r="AE619" s="13" t="s">
        <v>9577</v>
      </c>
      <c r="AF619" s="13" t="s">
        <v>9577</v>
      </c>
      <c r="AG619" s="13" t="s">
        <v>9577</v>
      </c>
      <c r="AH619" s="14" t="str">
        <f t="shared" si="18"/>
        <v>618,0,0,0,0,0,0,0,0,0</v>
      </c>
      <c r="AI619" s="13" t="s">
        <v>7341</v>
      </c>
      <c r="AJ619" s="13" t="s">
        <v>8269</v>
      </c>
      <c r="AM619" s="13" t="s">
        <v>8059</v>
      </c>
      <c r="AO619" s="13">
        <v>0</v>
      </c>
      <c r="AP619" s="13">
        <v>25</v>
      </c>
      <c r="AQ619" s="13">
        <v>0</v>
      </c>
      <c r="AR619" s="14" t="str">
        <f>+D1004&amp;",Event,LIGHTBALL"</f>
        <v>STUNKISH,Event,LIGHTBALL</v>
      </c>
      <c r="AU619" s="14"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
      <c r="A620" s="13">
        <v>619</v>
      </c>
      <c r="C620" s="13" t="s">
        <v>985</v>
      </c>
      <c r="D620" s="13" t="s">
        <v>5219</v>
      </c>
      <c r="E620" s="13" t="s">
        <v>181</v>
      </c>
      <c r="G620" s="13" t="s">
        <v>4997</v>
      </c>
      <c r="H620" s="13" t="s">
        <v>5413</v>
      </c>
      <c r="I620" s="13" t="s">
        <v>1311</v>
      </c>
      <c r="J620" s="13">
        <v>70</v>
      </c>
      <c r="K620" s="13" t="s">
        <v>2027</v>
      </c>
      <c r="L620" s="13">
        <v>180</v>
      </c>
      <c r="M620" s="13">
        <v>70</v>
      </c>
      <c r="N620" s="13" t="s">
        <v>5715</v>
      </c>
      <c r="O620" s="13" t="s">
        <v>3710</v>
      </c>
      <c r="P620" s="13" t="s">
        <v>6749</v>
      </c>
      <c r="Q620" s="13" t="s">
        <v>6750</v>
      </c>
      <c r="R620" s="13" t="s">
        <v>7109</v>
      </c>
      <c r="S620" s="13">
        <v>6630</v>
      </c>
      <c r="T620" s="13">
        <v>0.9</v>
      </c>
      <c r="U620" s="13">
        <v>20</v>
      </c>
      <c r="V620" s="13" t="s">
        <v>8723</v>
      </c>
      <c r="X620" s="13" t="s">
        <v>9380</v>
      </c>
      <c r="Y620" s="13" t="s">
        <v>9577</v>
      </c>
      <c r="Z620" s="13" t="s">
        <v>9577</v>
      </c>
      <c r="AA620" s="13" t="s">
        <v>9577</v>
      </c>
      <c r="AB620" s="13" t="s">
        <v>9577</v>
      </c>
      <c r="AC620" s="13" t="s">
        <v>9577</v>
      </c>
      <c r="AD620" s="13" t="s">
        <v>9577</v>
      </c>
      <c r="AE620" s="13" t="s">
        <v>9577</v>
      </c>
      <c r="AF620" s="13" t="s">
        <v>9577</v>
      </c>
      <c r="AG620" s="13" t="s">
        <v>9577</v>
      </c>
      <c r="AH620" s="14" t="str">
        <f t="shared" si="18"/>
        <v>619,0,0,0,0,0,0,0,0,0</v>
      </c>
      <c r="AI620" s="13" t="s">
        <v>7342</v>
      </c>
      <c r="AJ620" s="13" t="s">
        <v>7840</v>
      </c>
      <c r="AO620" s="13">
        <v>0</v>
      </c>
      <c r="AP620" s="13">
        <v>25</v>
      </c>
      <c r="AQ620" s="13">
        <v>0</v>
      </c>
      <c r="AR620" s="14" t="s">
        <v>8654</v>
      </c>
      <c r="AU620" s="14"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
      <c r="A621" s="13">
        <v>620</v>
      </c>
      <c r="C621" s="13" t="s">
        <v>986</v>
      </c>
      <c r="D621" s="13" t="s">
        <v>5220</v>
      </c>
      <c r="E621" s="13" t="s">
        <v>181</v>
      </c>
      <c r="G621" s="13" t="s">
        <v>4998</v>
      </c>
      <c r="H621" s="13" t="s">
        <v>5413</v>
      </c>
      <c r="I621" s="13" t="s">
        <v>1311</v>
      </c>
      <c r="J621" s="13">
        <v>179</v>
      </c>
      <c r="K621" s="13" t="s">
        <v>2028</v>
      </c>
      <c r="L621" s="13">
        <v>45</v>
      </c>
      <c r="M621" s="13">
        <v>70</v>
      </c>
      <c r="N621" s="13" t="s">
        <v>5715</v>
      </c>
      <c r="O621" s="13" t="s">
        <v>3710</v>
      </c>
      <c r="P621" s="13" t="s">
        <v>6134</v>
      </c>
      <c r="R621" s="13" t="s">
        <v>7109</v>
      </c>
      <c r="S621" s="13">
        <v>6630</v>
      </c>
      <c r="T621" s="13">
        <v>1.4</v>
      </c>
      <c r="U621" s="13">
        <v>35.5</v>
      </c>
      <c r="V621" s="13" t="s">
        <v>8726</v>
      </c>
      <c r="X621" s="13" t="s">
        <v>9381</v>
      </c>
      <c r="Y621" s="13" t="s">
        <v>9577</v>
      </c>
      <c r="Z621" s="13" t="s">
        <v>9577</v>
      </c>
      <c r="AA621" s="13" t="s">
        <v>9577</v>
      </c>
      <c r="AB621" s="13" t="s">
        <v>9577</v>
      </c>
      <c r="AC621" s="13" t="s">
        <v>9577</v>
      </c>
      <c r="AD621" s="13" t="s">
        <v>9577</v>
      </c>
      <c r="AE621" s="13" t="s">
        <v>9577</v>
      </c>
      <c r="AF621" s="13" t="s">
        <v>9577</v>
      </c>
      <c r="AG621" s="13" t="s">
        <v>9577</v>
      </c>
      <c r="AH621" s="14" t="str">
        <f t="shared" si="18"/>
        <v>620,0,0,0,0,0,0,0,0,0</v>
      </c>
      <c r="AI621" s="13" t="s">
        <v>7342</v>
      </c>
      <c r="AJ621" s="13" t="s">
        <v>7841</v>
      </c>
      <c r="AO621" s="13">
        <v>0</v>
      </c>
      <c r="AP621" s="13">
        <v>25</v>
      </c>
      <c r="AQ621" s="13">
        <v>0</v>
      </c>
      <c r="AU621" s="14"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
      <c r="A622" s="13">
        <v>621</v>
      </c>
      <c r="C622" s="13" t="s">
        <v>987</v>
      </c>
      <c r="D622" s="13" t="s">
        <v>5221</v>
      </c>
      <c r="E622" s="13" t="s">
        <v>188</v>
      </c>
      <c r="G622" s="13" t="s">
        <v>4999</v>
      </c>
      <c r="H622" s="13" t="s">
        <v>5413</v>
      </c>
      <c r="I622" s="13" t="s">
        <v>5414</v>
      </c>
      <c r="J622" s="13">
        <v>170</v>
      </c>
      <c r="K622" s="13" t="s">
        <v>2028</v>
      </c>
      <c r="L622" s="13">
        <v>45</v>
      </c>
      <c r="M622" s="13">
        <v>70</v>
      </c>
      <c r="N622" s="13" t="s">
        <v>5716</v>
      </c>
      <c r="O622" s="13" t="s">
        <v>3723</v>
      </c>
      <c r="P622" s="13" t="s">
        <v>6751</v>
      </c>
      <c r="Q622" s="13" t="s">
        <v>6752</v>
      </c>
      <c r="R622" s="13" t="s">
        <v>6892</v>
      </c>
      <c r="S622" s="13">
        <v>7905</v>
      </c>
      <c r="T622" s="13">
        <v>1.6</v>
      </c>
      <c r="U622" s="13">
        <v>139</v>
      </c>
      <c r="V622" s="13" t="s">
        <v>2055</v>
      </c>
      <c r="X622" s="13" t="s">
        <v>9382</v>
      </c>
      <c r="Y622" s="13" t="s">
        <v>9577</v>
      </c>
      <c r="Z622" s="13" t="s">
        <v>9577</v>
      </c>
      <c r="AA622" s="13" t="s">
        <v>9577</v>
      </c>
      <c r="AB622" s="13" t="s">
        <v>9577</v>
      </c>
      <c r="AC622" s="13" t="s">
        <v>9577</v>
      </c>
      <c r="AD622" s="13" t="s">
        <v>9577</v>
      </c>
      <c r="AE622" s="13" t="s">
        <v>9577</v>
      </c>
      <c r="AF622" s="13" t="s">
        <v>9577</v>
      </c>
      <c r="AG622" s="13" t="s">
        <v>9577</v>
      </c>
      <c r="AH622" s="14" t="str">
        <f t="shared" si="18"/>
        <v>621,0,0,0,0,0,0,0,0,0</v>
      </c>
      <c r="AI622" s="13" t="s">
        <v>7205</v>
      </c>
      <c r="AJ622" s="13" t="s">
        <v>8270</v>
      </c>
      <c r="AM622" s="13" t="s">
        <v>8196</v>
      </c>
      <c r="AO622" s="13">
        <v>0</v>
      </c>
      <c r="AP622" s="13">
        <v>25</v>
      </c>
      <c r="AQ622" s="13">
        <v>0</v>
      </c>
      <c r="AR622" s="14" t="str">
        <f>+D1005&amp;",Event,LIGHTBALL"</f>
        <v>KELDDIGON,Event,LIGHTBALL</v>
      </c>
      <c r="AU622" s="14"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
      <c r="A623" s="13">
        <v>622</v>
      </c>
      <c r="C623" s="13" t="s">
        <v>988</v>
      </c>
      <c r="D623" s="13" t="s">
        <v>5222</v>
      </c>
      <c r="E623" s="13" t="s">
        <v>183</v>
      </c>
      <c r="F623" s="13" t="s">
        <v>187</v>
      </c>
      <c r="G623" s="13" t="s">
        <v>5000</v>
      </c>
      <c r="H623" s="13" t="s">
        <v>5425</v>
      </c>
      <c r="I623" s="13" t="s">
        <v>5414</v>
      </c>
      <c r="J623" s="13">
        <v>61</v>
      </c>
      <c r="K623" s="13" t="s">
        <v>2027</v>
      </c>
      <c r="L623" s="13">
        <v>190</v>
      </c>
      <c r="M623" s="13">
        <v>70</v>
      </c>
      <c r="N623" s="13" t="s">
        <v>5717</v>
      </c>
      <c r="O623" s="13" t="s">
        <v>3698</v>
      </c>
      <c r="P623" s="13" t="s">
        <v>6135</v>
      </c>
      <c r="R623" s="13" t="s">
        <v>2021</v>
      </c>
      <c r="S623" s="13">
        <v>6630</v>
      </c>
      <c r="T623" s="13">
        <v>1</v>
      </c>
      <c r="U623" s="13">
        <v>92</v>
      </c>
      <c r="V623" s="13" t="s">
        <v>2054</v>
      </c>
      <c r="X623" s="13" t="s">
        <v>9383</v>
      </c>
      <c r="Y623" s="13" t="s">
        <v>9577</v>
      </c>
      <c r="Z623" s="13" t="s">
        <v>9577</v>
      </c>
      <c r="AA623" s="13" t="s">
        <v>9577</v>
      </c>
      <c r="AB623" s="13" t="s">
        <v>9577</v>
      </c>
      <c r="AC623" s="13" t="s">
        <v>9577</v>
      </c>
      <c r="AD623" s="13" t="s">
        <v>9577</v>
      </c>
      <c r="AE623" s="13" t="s">
        <v>9577</v>
      </c>
      <c r="AF623" s="13" t="s">
        <v>9577</v>
      </c>
      <c r="AG623" s="13" t="s">
        <v>9577</v>
      </c>
      <c r="AH623" s="14" t="str">
        <f t="shared" si="18"/>
        <v>622,0,0,0,0,0,0,0,0,0</v>
      </c>
      <c r="AI623" s="13" t="s">
        <v>7343</v>
      </c>
      <c r="AJ623" s="13" t="s">
        <v>8271</v>
      </c>
      <c r="AM623" s="13" t="s">
        <v>8272</v>
      </c>
      <c r="AO623" s="13">
        <v>0</v>
      </c>
      <c r="AP623" s="13">
        <v>25</v>
      </c>
      <c r="AQ623" s="13">
        <v>0</v>
      </c>
      <c r="AR623" s="14" t="s">
        <v>8655</v>
      </c>
      <c r="AU623" s="14"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
      <c r="A624" s="13">
        <v>623</v>
      </c>
      <c r="C624" s="13" t="s">
        <v>989</v>
      </c>
      <c r="D624" s="13" t="s">
        <v>5223</v>
      </c>
      <c r="E624" s="13" t="s">
        <v>183</v>
      </c>
      <c r="F624" s="13" t="s">
        <v>187</v>
      </c>
      <c r="G624" s="13" t="s">
        <v>5001</v>
      </c>
      <c r="H624" s="13" t="s">
        <v>5425</v>
      </c>
      <c r="I624" s="13" t="s">
        <v>5414</v>
      </c>
      <c r="J624" s="13">
        <v>169</v>
      </c>
      <c r="K624" s="13" t="s">
        <v>2028</v>
      </c>
      <c r="L624" s="13">
        <v>90</v>
      </c>
      <c r="M624" s="13">
        <v>70</v>
      </c>
      <c r="N624" s="13" t="s">
        <v>5717</v>
      </c>
      <c r="O624" s="13" t="s">
        <v>3698</v>
      </c>
      <c r="P624" s="13" t="s">
        <v>6136</v>
      </c>
      <c r="R624" s="13" t="s">
        <v>2021</v>
      </c>
      <c r="S624" s="13">
        <v>6630</v>
      </c>
      <c r="T624" s="13">
        <v>2.8</v>
      </c>
      <c r="U624" s="13">
        <v>330</v>
      </c>
      <c r="V624" s="13" t="s">
        <v>2054</v>
      </c>
      <c r="X624" s="13" t="s">
        <v>9384</v>
      </c>
      <c r="Y624" s="13" t="s">
        <v>9577</v>
      </c>
      <c r="Z624" s="13" t="s">
        <v>9577</v>
      </c>
      <c r="AA624" s="13" t="s">
        <v>9577</v>
      </c>
      <c r="AB624" s="13" t="s">
        <v>9577</v>
      </c>
      <c r="AC624" s="13" t="s">
        <v>9577</v>
      </c>
      <c r="AD624" s="13" t="s">
        <v>9577</v>
      </c>
      <c r="AE624" s="13" t="s">
        <v>9577</v>
      </c>
      <c r="AF624" s="13" t="s">
        <v>9577</v>
      </c>
      <c r="AG624" s="13" t="s">
        <v>9577</v>
      </c>
      <c r="AH624" s="14" t="str">
        <f t="shared" si="18"/>
        <v>623,0,0,0,0,0,0,0,0,0</v>
      </c>
      <c r="AI624" s="13" t="s">
        <v>7343</v>
      </c>
      <c r="AJ624" s="13" t="s">
        <v>8273</v>
      </c>
      <c r="AM624" s="13" t="s">
        <v>8272</v>
      </c>
      <c r="AO624" s="13">
        <v>0</v>
      </c>
      <c r="AP624" s="13">
        <v>25</v>
      </c>
      <c r="AQ624" s="13">
        <v>0</v>
      </c>
      <c r="AU624" s="14"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
      <c r="A625" s="13">
        <v>624</v>
      </c>
      <c r="C625" s="13" t="s">
        <v>990</v>
      </c>
      <c r="D625" s="13" t="s">
        <v>5224</v>
      </c>
      <c r="E625" s="13" t="s">
        <v>189</v>
      </c>
      <c r="F625" s="13" t="s">
        <v>190</v>
      </c>
      <c r="G625" s="13" t="s">
        <v>5002</v>
      </c>
      <c r="H625" s="13" t="s">
        <v>5413</v>
      </c>
      <c r="I625" s="13" t="s">
        <v>5414</v>
      </c>
      <c r="J625" s="13">
        <v>68</v>
      </c>
      <c r="K625" s="13" t="s">
        <v>2027</v>
      </c>
      <c r="L625" s="13">
        <v>120</v>
      </c>
      <c r="M625" s="13">
        <v>35</v>
      </c>
      <c r="N625" s="13" t="s">
        <v>5718</v>
      </c>
      <c r="O625" s="13" t="s">
        <v>3735</v>
      </c>
      <c r="P625" s="13" t="s">
        <v>6753</v>
      </c>
      <c r="Q625" s="13" t="s">
        <v>6754</v>
      </c>
      <c r="R625" s="13" t="s">
        <v>3766</v>
      </c>
      <c r="S625" s="13">
        <v>5355</v>
      </c>
      <c r="T625" s="13">
        <v>0.5</v>
      </c>
      <c r="U625" s="13">
        <v>10.199999999999999</v>
      </c>
      <c r="V625" s="13" t="s">
        <v>2055</v>
      </c>
      <c r="X625" s="13" t="s">
        <v>9385</v>
      </c>
      <c r="Y625" s="13" t="s">
        <v>9577</v>
      </c>
      <c r="Z625" s="13" t="s">
        <v>9577</v>
      </c>
      <c r="AA625" s="13" t="s">
        <v>9577</v>
      </c>
      <c r="AB625" s="13" t="s">
        <v>9577</v>
      </c>
      <c r="AC625" s="13" t="s">
        <v>9577</v>
      </c>
      <c r="AD625" s="13" t="s">
        <v>9577</v>
      </c>
      <c r="AE625" s="13" t="s">
        <v>9577</v>
      </c>
      <c r="AF625" s="13" t="s">
        <v>9577</v>
      </c>
      <c r="AG625" s="13" t="s">
        <v>9577</v>
      </c>
      <c r="AH625" s="14" t="str">
        <f t="shared" si="18"/>
        <v>624,0,0,0,0,0,0,0,0,0</v>
      </c>
      <c r="AI625" s="13" t="s">
        <v>7344</v>
      </c>
      <c r="AJ625" s="13" t="s">
        <v>7842</v>
      </c>
      <c r="AO625" s="13">
        <v>0</v>
      </c>
      <c r="AP625" s="13">
        <v>25</v>
      </c>
      <c r="AQ625" s="13">
        <v>0</v>
      </c>
      <c r="AR625" s="14" t="s">
        <v>8656</v>
      </c>
      <c r="AU625" s="14"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
      <c r="A626" s="13">
        <v>625</v>
      </c>
      <c r="C626" s="13" t="s">
        <v>991</v>
      </c>
      <c r="D626" s="13" t="s">
        <v>5225</v>
      </c>
      <c r="E626" s="13" t="s">
        <v>189</v>
      </c>
      <c r="F626" s="13" t="s">
        <v>190</v>
      </c>
      <c r="G626" s="13" t="s">
        <v>5003</v>
      </c>
      <c r="H626" s="13" t="s">
        <v>5413</v>
      </c>
      <c r="I626" s="13" t="s">
        <v>5414</v>
      </c>
      <c r="J626" s="13">
        <v>172</v>
      </c>
      <c r="K626" s="13" t="s">
        <v>2028</v>
      </c>
      <c r="L626" s="13">
        <v>45</v>
      </c>
      <c r="M626" s="13">
        <v>35</v>
      </c>
      <c r="N626" s="13" t="s">
        <v>5718</v>
      </c>
      <c r="O626" s="13" t="s">
        <v>3735</v>
      </c>
      <c r="P626" s="13" t="s">
        <v>6137</v>
      </c>
      <c r="R626" s="13" t="s">
        <v>3766</v>
      </c>
      <c r="S626" s="13">
        <v>5355</v>
      </c>
      <c r="T626" s="13">
        <v>1.6</v>
      </c>
      <c r="U626" s="13">
        <v>70</v>
      </c>
      <c r="V626" s="13" t="s">
        <v>2055</v>
      </c>
      <c r="X626" s="13" t="s">
        <v>9386</v>
      </c>
      <c r="Y626" s="13" t="s">
        <v>9577</v>
      </c>
      <c r="Z626" s="13" t="s">
        <v>9577</v>
      </c>
      <c r="AA626" s="13" t="s">
        <v>9577</v>
      </c>
      <c r="AB626" s="13" t="s">
        <v>9577</v>
      </c>
      <c r="AC626" s="13" t="s">
        <v>9577</v>
      </c>
      <c r="AD626" s="13" t="s">
        <v>9577</v>
      </c>
      <c r="AE626" s="13" t="s">
        <v>9577</v>
      </c>
      <c r="AF626" s="13" t="s">
        <v>9577</v>
      </c>
      <c r="AG626" s="13" t="s">
        <v>9577</v>
      </c>
      <c r="AH626" s="14" t="str">
        <f t="shared" si="18"/>
        <v>625,0,0,0,0,0,0,0,0,0</v>
      </c>
      <c r="AI626" s="13" t="s">
        <v>7345</v>
      </c>
      <c r="AJ626" s="13" t="s">
        <v>7843</v>
      </c>
      <c r="AO626" s="13">
        <v>0</v>
      </c>
      <c r="AP626" s="13">
        <v>25</v>
      </c>
      <c r="AQ626" s="13">
        <v>0</v>
      </c>
      <c r="AU626" s="14"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
      <c r="A627" s="13">
        <v>626</v>
      </c>
      <c r="C627" s="13" t="s">
        <v>992</v>
      </c>
      <c r="D627" s="13" t="s">
        <v>5226</v>
      </c>
      <c r="E627" s="13" t="s">
        <v>176</v>
      </c>
      <c r="G627" s="13" t="s">
        <v>5004</v>
      </c>
      <c r="H627" s="13" t="s">
        <v>5413</v>
      </c>
      <c r="I627" s="13" t="s">
        <v>5414</v>
      </c>
      <c r="J627" s="13">
        <v>172</v>
      </c>
      <c r="K627" s="13" t="s">
        <v>2028</v>
      </c>
      <c r="L627" s="13">
        <v>45</v>
      </c>
      <c r="M627" s="13">
        <v>70</v>
      </c>
      <c r="N627" s="13" t="s">
        <v>5719</v>
      </c>
      <c r="O627" s="13" t="s">
        <v>3814</v>
      </c>
      <c r="P627" s="13" t="s">
        <v>6755</v>
      </c>
      <c r="Q627" s="13" t="s">
        <v>6756</v>
      </c>
      <c r="R627" s="13" t="s">
        <v>2023</v>
      </c>
      <c r="S627" s="13">
        <v>5355</v>
      </c>
      <c r="T627" s="13">
        <v>1.6</v>
      </c>
      <c r="U627" s="13">
        <v>94.6</v>
      </c>
      <c r="V627" s="13" t="s">
        <v>2057</v>
      </c>
      <c r="X627" s="13" t="s">
        <v>9387</v>
      </c>
      <c r="Y627" s="13" t="s">
        <v>9577</v>
      </c>
      <c r="Z627" s="13" t="s">
        <v>9577</v>
      </c>
      <c r="AA627" s="13" t="s">
        <v>9577</v>
      </c>
      <c r="AB627" s="13" t="s">
        <v>9577</v>
      </c>
      <c r="AC627" s="13" t="s">
        <v>9577</v>
      </c>
      <c r="AD627" s="13" t="s">
        <v>9577</v>
      </c>
      <c r="AE627" s="13" t="s">
        <v>9577</v>
      </c>
      <c r="AF627" s="13" t="s">
        <v>9577</v>
      </c>
      <c r="AG627" s="13" t="s">
        <v>9577</v>
      </c>
      <c r="AH627" s="14" t="str">
        <f t="shared" si="18"/>
        <v>626,0,0,0,0,0,0,0,0,0</v>
      </c>
      <c r="AI627" s="13" t="s">
        <v>7346</v>
      </c>
      <c r="AJ627" s="13" t="s">
        <v>7844</v>
      </c>
      <c r="AO627" s="13">
        <v>0</v>
      </c>
      <c r="AP627" s="13">
        <v>25</v>
      </c>
      <c r="AQ627" s="13">
        <v>0</v>
      </c>
      <c r="AR627" s="14" t="str">
        <f>+D955&amp;",Event,LIGHTBALL"</f>
        <v>DISCOLANT,Event,LIGHTBALL</v>
      </c>
      <c r="AU627" s="14"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
      <c r="A628" s="13">
        <v>627</v>
      </c>
      <c r="C628" s="13" t="s">
        <v>993</v>
      </c>
      <c r="D628" s="13" t="s">
        <v>5227</v>
      </c>
      <c r="E628" s="13" t="s">
        <v>176</v>
      </c>
      <c r="F628" s="13" t="s">
        <v>184</v>
      </c>
      <c r="G628" s="13" t="s">
        <v>5005</v>
      </c>
      <c r="H628" s="13" t="s">
        <v>5417</v>
      </c>
      <c r="I628" s="13" t="s">
        <v>5424</v>
      </c>
      <c r="J628" s="13">
        <v>70</v>
      </c>
      <c r="K628" s="13" t="s">
        <v>2027</v>
      </c>
      <c r="L628" s="13">
        <v>190</v>
      </c>
      <c r="M628" s="13">
        <v>70</v>
      </c>
      <c r="N628" s="13" t="s">
        <v>5720</v>
      </c>
      <c r="O628" s="13" t="s">
        <v>2041</v>
      </c>
      <c r="P628" s="13" t="s">
        <v>6138</v>
      </c>
      <c r="R628" s="13" t="s">
        <v>1344</v>
      </c>
      <c r="S628" s="13">
        <v>5355</v>
      </c>
      <c r="T628" s="13">
        <v>0.5</v>
      </c>
      <c r="U628" s="13">
        <v>10.5</v>
      </c>
      <c r="V628" s="13" t="s">
        <v>8724</v>
      </c>
      <c r="X628" s="13" t="s">
        <v>9388</v>
      </c>
      <c r="Y628" s="13" t="s">
        <v>9577</v>
      </c>
      <c r="Z628" s="13" t="s">
        <v>9577</v>
      </c>
      <c r="AA628" s="13" t="s">
        <v>9577</v>
      </c>
      <c r="AB628" s="13" t="s">
        <v>9577</v>
      </c>
      <c r="AC628" s="13" t="s">
        <v>9577</v>
      </c>
      <c r="AD628" s="13" t="s">
        <v>9577</v>
      </c>
      <c r="AE628" s="13" t="s">
        <v>9577</v>
      </c>
      <c r="AF628" s="13" t="s">
        <v>9577</v>
      </c>
      <c r="AG628" s="13" t="s">
        <v>9577</v>
      </c>
      <c r="AH628" s="14" t="str">
        <f t="shared" si="18"/>
        <v>627,0,0,0,0,0,0,0,0,0</v>
      </c>
      <c r="AI628" s="13" t="s">
        <v>7347</v>
      </c>
      <c r="AJ628" s="13" t="s">
        <v>7845</v>
      </c>
      <c r="AO628" s="13">
        <v>0</v>
      </c>
      <c r="AP628" s="13">
        <v>25</v>
      </c>
      <c r="AQ628" s="13">
        <v>0</v>
      </c>
      <c r="AR628" s="14" t="s">
        <v>8657</v>
      </c>
      <c r="AU628" s="14"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
      <c r="A629" s="13">
        <v>628</v>
      </c>
      <c r="C629" s="13" t="s">
        <v>994</v>
      </c>
      <c r="D629" s="13" t="s">
        <v>5228</v>
      </c>
      <c r="E629" s="13" t="s">
        <v>176</v>
      </c>
      <c r="F629" s="13" t="s">
        <v>184</v>
      </c>
      <c r="G629" s="13" t="s">
        <v>5006</v>
      </c>
      <c r="H629" s="13" t="s">
        <v>5417</v>
      </c>
      <c r="I629" s="13" t="s">
        <v>5424</v>
      </c>
      <c r="J629" s="13">
        <v>179</v>
      </c>
      <c r="K629" s="13" t="s">
        <v>2028</v>
      </c>
      <c r="L629" s="13">
        <v>60</v>
      </c>
      <c r="M629" s="13">
        <v>70</v>
      </c>
      <c r="N629" s="13" t="s">
        <v>5720</v>
      </c>
      <c r="O629" s="13" t="s">
        <v>5522</v>
      </c>
      <c r="P629" s="13" t="s">
        <v>6139</v>
      </c>
      <c r="R629" s="13" t="s">
        <v>1344</v>
      </c>
      <c r="S629" s="13">
        <v>5355</v>
      </c>
      <c r="T629" s="13">
        <v>1.5</v>
      </c>
      <c r="U629" s="13">
        <v>41</v>
      </c>
      <c r="V629" s="13" t="s">
        <v>2055</v>
      </c>
      <c r="X629" s="13" t="s">
        <v>9389</v>
      </c>
      <c r="Y629" s="13" t="s">
        <v>9577</v>
      </c>
      <c r="Z629" s="13" t="s">
        <v>9577</v>
      </c>
      <c r="AA629" s="13" t="s">
        <v>9577</v>
      </c>
      <c r="AB629" s="13" t="s">
        <v>9577</v>
      </c>
      <c r="AC629" s="13" t="s">
        <v>9577</v>
      </c>
      <c r="AD629" s="13" t="s">
        <v>9577</v>
      </c>
      <c r="AE629" s="13" t="s">
        <v>9577</v>
      </c>
      <c r="AF629" s="13" t="s">
        <v>9577</v>
      </c>
      <c r="AG629" s="13" t="s">
        <v>9577</v>
      </c>
      <c r="AH629" s="14" t="str">
        <f t="shared" si="18"/>
        <v>628,0,0,0,0,0,0,0,0,0</v>
      </c>
      <c r="AI629" s="13" t="s">
        <v>7348</v>
      </c>
      <c r="AJ629" s="13" t="s">
        <v>7846</v>
      </c>
      <c r="AO629" s="13">
        <v>0</v>
      </c>
      <c r="AP629" s="13">
        <v>25</v>
      </c>
      <c r="AQ629" s="13">
        <v>10</v>
      </c>
      <c r="AU629" s="14"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
      <c r="A630" s="13">
        <v>629</v>
      </c>
      <c r="C630" s="13" t="s">
        <v>995</v>
      </c>
      <c r="D630" s="13" t="s">
        <v>5229</v>
      </c>
      <c r="E630" s="13" t="s">
        <v>189</v>
      </c>
      <c r="F630" s="13" t="s">
        <v>184</v>
      </c>
      <c r="G630" s="13" t="s">
        <v>5007</v>
      </c>
      <c r="H630" s="13" t="s">
        <v>5416</v>
      </c>
      <c r="I630" s="13" t="s">
        <v>5424</v>
      </c>
      <c r="J630" s="13">
        <v>74</v>
      </c>
      <c r="K630" s="13" t="s">
        <v>2033</v>
      </c>
      <c r="L630" s="13">
        <v>190</v>
      </c>
      <c r="M630" s="13">
        <v>35</v>
      </c>
      <c r="N630" s="13" t="s">
        <v>5721</v>
      </c>
      <c r="O630" s="13" t="s">
        <v>3793</v>
      </c>
      <c r="P630" s="13" t="s">
        <v>6757</v>
      </c>
      <c r="Q630" s="13" t="s">
        <v>6758</v>
      </c>
      <c r="R630" s="13" t="s">
        <v>1344</v>
      </c>
      <c r="S630" s="13">
        <v>5355</v>
      </c>
      <c r="T630" s="13">
        <v>0.5</v>
      </c>
      <c r="U630" s="13">
        <v>9</v>
      </c>
      <c r="V630" s="13" t="s">
        <v>2057</v>
      </c>
      <c r="X630" s="13" t="s">
        <v>9390</v>
      </c>
      <c r="Y630" s="13" t="s">
        <v>9577</v>
      </c>
      <c r="Z630" s="13" t="s">
        <v>9577</v>
      </c>
      <c r="AA630" s="13" t="s">
        <v>9577</v>
      </c>
      <c r="AB630" s="13" t="s">
        <v>9577</v>
      </c>
      <c r="AC630" s="13" t="s">
        <v>9577</v>
      </c>
      <c r="AD630" s="13" t="s">
        <v>9577</v>
      </c>
      <c r="AE630" s="13" t="s">
        <v>9577</v>
      </c>
      <c r="AF630" s="13" t="s">
        <v>9577</v>
      </c>
      <c r="AG630" s="13" t="s">
        <v>9577</v>
      </c>
      <c r="AH630" s="14" t="str">
        <f t="shared" si="18"/>
        <v>629,0,0,0,0,0,0,0,0,0</v>
      </c>
      <c r="AI630" s="13" t="s">
        <v>7349</v>
      </c>
      <c r="AJ630" s="13" t="s">
        <v>7847</v>
      </c>
      <c r="AO630" s="13">
        <v>0</v>
      </c>
      <c r="AP630" s="13">
        <v>25</v>
      </c>
      <c r="AQ630" s="13">
        <v>0</v>
      </c>
      <c r="AR630" s="14" t="s">
        <v>8658</v>
      </c>
      <c r="AU630" s="14"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
      <c r="A631" s="13">
        <v>630</v>
      </c>
      <c r="C631" s="13" t="s">
        <v>996</v>
      </c>
      <c r="D631" s="13" t="s">
        <v>5230</v>
      </c>
      <c r="E631" s="13" t="s">
        <v>189</v>
      </c>
      <c r="F631" s="13" t="s">
        <v>184</v>
      </c>
      <c r="G631" s="13" t="s">
        <v>5008</v>
      </c>
      <c r="H631" s="13" t="s">
        <v>5416</v>
      </c>
      <c r="I631" s="13" t="s">
        <v>5424</v>
      </c>
      <c r="J631" s="13">
        <v>179</v>
      </c>
      <c r="K631" s="13" t="s">
        <v>5421</v>
      </c>
      <c r="L631" s="13">
        <v>60</v>
      </c>
      <c r="M631" s="13">
        <v>35</v>
      </c>
      <c r="N631" s="13" t="s">
        <v>5721</v>
      </c>
      <c r="O631" s="13" t="s">
        <v>3793</v>
      </c>
      <c r="P631" s="13" t="s">
        <v>6140</v>
      </c>
      <c r="R631" s="13" t="s">
        <v>1344</v>
      </c>
      <c r="S631" s="13">
        <v>5355</v>
      </c>
      <c r="T631" s="13">
        <v>1.2</v>
      </c>
      <c r="U631" s="13">
        <v>39.5</v>
      </c>
      <c r="V631" s="13" t="s">
        <v>2057</v>
      </c>
      <c r="X631" s="13" t="s">
        <v>9391</v>
      </c>
      <c r="Y631" s="13" t="s">
        <v>9577</v>
      </c>
      <c r="Z631" s="13" t="s">
        <v>9577</v>
      </c>
      <c r="AA631" s="13" t="s">
        <v>9577</v>
      </c>
      <c r="AB631" s="13" t="s">
        <v>9577</v>
      </c>
      <c r="AC631" s="13" t="s">
        <v>9577</v>
      </c>
      <c r="AD631" s="13" t="s">
        <v>9577</v>
      </c>
      <c r="AE631" s="13" t="s">
        <v>9577</v>
      </c>
      <c r="AF631" s="13" t="s">
        <v>9577</v>
      </c>
      <c r="AG631" s="13" t="s">
        <v>9577</v>
      </c>
      <c r="AH631" s="14" t="str">
        <f t="shared" si="18"/>
        <v>630,0,0,0,0,0,0,0,0,0</v>
      </c>
      <c r="AI631" s="13" t="s">
        <v>7350</v>
      </c>
      <c r="AJ631" s="13" t="s">
        <v>7848</v>
      </c>
      <c r="AO631" s="13">
        <v>0</v>
      </c>
      <c r="AP631" s="13">
        <v>25</v>
      </c>
      <c r="AQ631" s="13">
        <v>0</v>
      </c>
      <c r="AU631" s="14"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
      <c r="A632" s="13">
        <v>631</v>
      </c>
      <c r="C632" s="13" t="s">
        <v>997</v>
      </c>
      <c r="D632" s="13" t="s">
        <v>5231</v>
      </c>
      <c r="E632" s="13" t="s">
        <v>177</v>
      </c>
      <c r="G632" s="13" t="s">
        <v>5009</v>
      </c>
      <c r="H632" s="13" t="s">
        <v>5413</v>
      </c>
      <c r="I632" s="13" t="s">
        <v>5414</v>
      </c>
      <c r="J632" s="13">
        <v>169</v>
      </c>
      <c r="K632" s="13" t="s">
        <v>5421</v>
      </c>
      <c r="L632" s="13">
        <v>90</v>
      </c>
      <c r="M632" s="13">
        <v>70</v>
      </c>
      <c r="N632" s="13" t="s">
        <v>5722</v>
      </c>
      <c r="O632" s="13" t="s">
        <v>5639</v>
      </c>
      <c r="P632" s="13" t="s">
        <v>6759</v>
      </c>
      <c r="Q632" s="13" t="s">
        <v>6760</v>
      </c>
      <c r="R632" s="13" t="s">
        <v>2023</v>
      </c>
      <c r="S632" s="13">
        <v>5355</v>
      </c>
      <c r="T632" s="13">
        <v>1.4</v>
      </c>
      <c r="U632" s="13">
        <v>58</v>
      </c>
      <c r="V632" s="13" t="s">
        <v>2055</v>
      </c>
      <c r="X632" s="13" t="s">
        <v>9392</v>
      </c>
      <c r="Y632" s="13" t="s">
        <v>9577</v>
      </c>
      <c r="Z632" s="13" t="s">
        <v>9577</v>
      </c>
      <c r="AA632" s="13" t="s">
        <v>9577</v>
      </c>
      <c r="AB632" s="13" t="s">
        <v>9577</v>
      </c>
      <c r="AC632" s="13" t="s">
        <v>9577</v>
      </c>
      <c r="AD632" s="13" t="s">
        <v>9577</v>
      </c>
      <c r="AE632" s="13" t="s">
        <v>9577</v>
      </c>
      <c r="AF632" s="13" t="s">
        <v>9577</v>
      </c>
      <c r="AG632" s="13" t="s">
        <v>9577</v>
      </c>
      <c r="AH632" s="14" t="str">
        <f t="shared" si="18"/>
        <v>631,0,0,0,0,0,0,0,0,0</v>
      </c>
      <c r="AI632" s="13" t="s">
        <v>7351</v>
      </c>
      <c r="AJ632" s="13" t="s">
        <v>7849</v>
      </c>
      <c r="AO632" s="13">
        <v>0</v>
      </c>
      <c r="AP632" s="13">
        <v>25</v>
      </c>
      <c r="AQ632" s="13">
        <v>0</v>
      </c>
      <c r="AR632" s="14" t="str">
        <f>+D1006&amp;",Event,LIGHTBALL"</f>
        <v>HEANTLER,Event,LIGHTBALL</v>
      </c>
      <c r="AU632" s="14"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
      <c r="A633" s="13">
        <v>632</v>
      </c>
      <c r="C633" s="13" t="s">
        <v>998</v>
      </c>
      <c r="D633" s="13" t="s">
        <v>5232</v>
      </c>
      <c r="E633" s="13" t="s">
        <v>169</v>
      </c>
      <c r="F633" s="13" t="s">
        <v>190</v>
      </c>
      <c r="G633" s="13" t="s">
        <v>5010</v>
      </c>
      <c r="H633" s="13" t="s">
        <v>5413</v>
      </c>
      <c r="I633" s="13" t="s">
        <v>5414</v>
      </c>
      <c r="J633" s="13">
        <v>169</v>
      </c>
      <c r="K633" s="13" t="s">
        <v>2043</v>
      </c>
      <c r="L633" s="13">
        <v>90</v>
      </c>
      <c r="M633" s="13">
        <v>70</v>
      </c>
      <c r="N633" s="13" t="s">
        <v>5723</v>
      </c>
      <c r="O633" s="13" t="s">
        <v>5450</v>
      </c>
      <c r="P633" s="13" t="s">
        <v>6761</v>
      </c>
      <c r="Q633" s="13" t="s">
        <v>6762</v>
      </c>
      <c r="R633" s="13" t="s">
        <v>1371</v>
      </c>
      <c r="S633" s="13">
        <v>5355</v>
      </c>
      <c r="T633" s="13">
        <v>0.3</v>
      </c>
      <c r="U633" s="13">
        <v>33</v>
      </c>
      <c r="V633" s="13" t="s">
        <v>8722</v>
      </c>
      <c r="X633" s="13" t="s">
        <v>9393</v>
      </c>
      <c r="Y633" s="13" t="s">
        <v>9577</v>
      </c>
      <c r="Z633" s="13" t="s">
        <v>9577</v>
      </c>
      <c r="AA633" s="13" t="s">
        <v>9577</v>
      </c>
      <c r="AB633" s="13" t="s">
        <v>9577</v>
      </c>
      <c r="AC633" s="13" t="s">
        <v>9577</v>
      </c>
      <c r="AD633" s="13" t="s">
        <v>9577</v>
      </c>
      <c r="AE633" s="13" t="s">
        <v>9577</v>
      </c>
      <c r="AF633" s="13" t="s">
        <v>9577</v>
      </c>
      <c r="AG633" s="13" t="s">
        <v>9577</v>
      </c>
      <c r="AH633" s="14" t="str">
        <f t="shared" si="18"/>
        <v>632,0,0,0,0,0,0,0,0,0</v>
      </c>
      <c r="AI633" s="13" t="s">
        <v>7352</v>
      </c>
      <c r="AJ633" s="13" t="s">
        <v>7850</v>
      </c>
      <c r="AO633" s="13">
        <v>0</v>
      </c>
      <c r="AP633" s="13">
        <v>25</v>
      </c>
      <c r="AQ633" s="13">
        <v>0</v>
      </c>
      <c r="AR633" s="14" t="str">
        <f>+D1007&amp;",Event,DARKGEM"</f>
        <v>DURARMOR,Event,DARKGEM</v>
      </c>
      <c r="AU633" s="14"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
      <c r="A634" s="13">
        <v>633</v>
      </c>
      <c r="C634" s="13" t="s">
        <v>999</v>
      </c>
      <c r="D634" s="13" t="s">
        <v>5233</v>
      </c>
      <c r="E634" s="13" t="s">
        <v>189</v>
      </c>
      <c r="F634" s="13" t="s">
        <v>188</v>
      </c>
      <c r="G634" s="13" t="s">
        <v>5011</v>
      </c>
      <c r="H634" s="13" t="s">
        <v>5413</v>
      </c>
      <c r="I634" s="13" t="s">
        <v>5424</v>
      </c>
      <c r="J634" s="13">
        <v>60</v>
      </c>
      <c r="K634" s="13" t="s">
        <v>2027</v>
      </c>
      <c r="L634" s="13">
        <v>45</v>
      </c>
      <c r="M634" s="13">
        <v>35</v>
      </c>
      <c r="N634" s="13" t="s">
        <v>2041</v>
      </c>
      <c r="P634" s="13" t="s">
        <v>6763</v>
      </c>
      <c r="Q634" s="13" t="s">
        <v>6764</v>
      </c>
      <c r="R634" s="13" t="s">
        <v>1414</v>
      </c>
      <c r="S634" s="13">
        <v>10455</v>
      </c>
      <c r="T634" s="13">
        <v>0.8</v>
      </c>
      <c r="U634" s="13">
        <v>17.3</v>
      </c>
      <c r="V634" s="13" t="s">
        <v>2056</v>
      </c>
      <c r="X634" s="13" t="s">
        <v>9394</v>
      </c>
      <c r="Y634" s="13" t="s">
        <v>9577</v>
      </c>
      <c r="Z634" s="13" t="s">
        <v>9577</v>
      </c>
      <c r="AA634" s="13" t="s">
        <v>9577</v>
      </c>
      <c r="AB634" s="13" t="s">
        <v>9577</v>
      </c>
      <c r="AC634" s="13" t="s">
        <v>9577</v>
      </c>
      <c r="AD634" s="13" t="s">
        <v>9577</v>
      </c>
      <c r="AE634" s="13" t="s">
        <v>9577</v>
      </c>
      <c r="AF634" s="13" t="s">
        <v>9577</v>
      </c>
      <c r="AG634" s="13" t="s">
        <v>9577</v>
      </c>
      <c r="AH634" s="14" t="str">
        <f t="shared" si="18"/>
        <v>633,0,0,0,0,0,0,0,0,0</v>
      </c>
      <c r="AI634" s="13" t="s">
        <v>7353</v>
      </c>
      <c r="AJ634" s="13" t="s">
        <v>7851</v>
      </c>
      <c r="AO634" s="13">
        <v>0</v>
      </c>
      <c r="AP634" s="13">
        <v>25</v>
      </c>
      <c r="AQ634" s="13">
        <v>0</v>
      </c>
      <c r="AR634" s="14" t="s">
        <v>8659</v>
      </c>
      <c r="AU634" s="14"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
      <c r="A635" s="13">
        <v>634</v>
      </c>
      <c r="C635" s="13" t="s">
        <v>1000</v>
      </c>
      <c r="D635" s="13" t="s">
        <v>5234</v>
      </c>
      <c r="E635" s="13" t="s">
        <v>189</v>
      </c>
      <c r="F635" s="13" t="s">
        <v>188</v>
      </c>
      <c r="G635" s="13" t="s">
        <v>5012</v>
      </c>
      <c r="H635" s="13" t="s">
        <v>5413</v>
      </c>
      <c r="I635" s="13" t="s">
        <v>5424</v>
      </c>
      <c r="J635" s="13">
        <v>147</v>
      </c>
      <c r="K635" s="13" t="s">
        <v>2028</v>
      </c>
      <c r="L635" s="13">
        <v>45</v>
      </c>
      <c r="M635" s="13">
        <v>35</v>
      </c>
      <c r="N635" s="13" t="s">
        <v>2041</v>
      </c>
      <c r="P635" s="13" t="s">
        <v>6141</v>
      </c>
      <c r="R635" s="13" t="s">
        <v>1414</v>
      </c>
      <c r="S635" s="13">
        <v>10455</v>
      </c>
      <c r="T635" s="13">
        <v>1.4</v>
      </c>
      <c r="U635" s="13">
        <v>50</v>
      </c>
      <c r="V635" s="13" t="s">
        <v>2056</v>
      </c>
      <c r="X635" s="13" t="s">
        <v>9395</v>
      </c>
      <c r="Y635" s="13" t="s">
        <v>9577</v>
      </c>
      <c r="Z635" s="13" t="s">
        <v>9577</v>
      </c>
      <c r="AA635" s="13" t="s">
        <v>9577</v>
      </c>
      <c r="AB635" s="13" t="s">
        <v>9577</v>
      </c>
      <c r="AC635" s="13" t="s">
        <v>9577</v>
      </c>
      <c r="AD635" s="13" t="s">
        <v>9577</v>
      </c>
      <c r="AE635" s="13" t="s">
        <v>9577</v>
      </c>
      <c r="AF635" s="13" t="s">
        <v>9577</v>
      </c>
      <c r="AG635" s="13" t="s">
        <v>9577</v>
      </c>
      <c r="AH635" s="14" t="str">
        <f t="shared" si="18"/>
        <v>634,0,0,0,0,0,0,0,0,0</v>
      </c>
      <c r="AI635" s="13" t="s">
        <v>7286</v>
      </c>
      <c r="AJ635" s="13" t="s">
        <v>7852</v>
      </c>
      <c r="AO635" s="13">
        <v>0</v>
      </c>
      <c r="AP635" s="13">
        <v>25</v>
      </c>
      <c r="AQ635" s="13">
        <v>0</v>
      </c>
      <c r="AR635" s="14" t="s">
        <v>8660</v>
      </c>
      <c r="AU635" s="14"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
      <c r="A636" s="13">
        <v>635</v>
      </c>
      <c r="C636" s="13" t="s">
        <v>1001</v>
      </c>
      <c r="D636" s="13" t="s">
        <v>5235</v>
      </c>
      <c r="E636" s="13" t="s">
        <v>189</v>
      </c>
      <c r="F636" s="13" t="s">
        <v>188</v>
      </c>
      <c r="G636" s="13" t="s">
        <v>5013</v>
      </c>
      <c r="H636" s="13" t="s">
        <v>5413</v>
      </c>
      <c r="I636" s="13" t="s">
        <v>5424</v>
      </c>
      <c r="J636" s="13">
        <v>14</v>
      </c>
      <c r="K636" s="13" t="s">
        <v>5411</v>
      </c>
      <c r="L636" s="13">
        <v>45</v>
      </c>
      <c r="M636" s="13">
        <v>35</v>
      </c>
      <c r="N636" s="13" t="s">
        <v>2040</v>
      </c>
      <c r="P636" s="13" t="s">
        <v>6142</v>
      </c>
      <c r="R636" s="13" t="s">
        <v>1414</v>
      </c>
      <c r="S636" s="13">
        <v>10455</v>
      </c>
      <c r="T636" s="13">
        <v>1.8</v>
      </c>
      <c r="U636" s="13">
        <v>160</v>
      </c>
      <c r="V636" s="13" t="s">
        <v>2056</v>
      </c>
      <c r="X636" s="13" t="s">
        <v>9396</v>
      </c>
      <c r="Y636" s="13" t="s">
        <v>9577</v>
      </c>
      <c r="Z636" s="13" t="s">
        <v>9577</v>
      </c>
      <c r="AA636" s="13" t="s">
        <v>9577</v>
      </c>
      <c r="AB636" s="13" t="s">
        <v>9577</v>
      </c>
      <c r="AC636" s="13" t="s">
        <v>9577</v>
      </c>
      <c r="AD636" s="13" t="s">
        <v>9577</v>
      </c>
      <c r="AE636" s="13" t="s">
        <v>9577</v>
      </c>
      <c r="AF636" s="13" t="s">
        <v>9577</v>
      </c>
      <c r="AG636" s="13" t="s">
        <v>9577</v>
      </c>
      <c r="AH636" s="14" t="str">
        <f t="shared" si="18"/>
        <v>635,0,0,0,0,0,0,0,0,0</v>
      </c>
      <c r="AI636" s="13" t="s">
        <v>7102</v>
      </c>
      <c r="AJ636" s="13" t="s">
        <v>7853</v>
      </c>
      <c r="AO636" s="13">
        <v>0</v>
      </c>
      <c r="AP636" s="13">
        <v>25</v>
      </c>
      <c r="AQ636" s="13">
        <v>10</v>
      </c>
      <c r="AU636" s="14"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
      <c r="A637" s="13">
        <v>636</v>
      </c>
      <c r="C637" s="13" t="s">
        <v>1002</v>
      </c>
      <c r="D637" s="13" t="s">
        <v>5236</v>
      </c>
      <c r="E637" s="13" t="s">
        <v>169</v>
      </c>
      <c r="F637" s="13" t="s">
        <v>177</v>
      </c>
      <c r="G637" s="13" t="s">
        <v>5014</v>
      </c>
      <c r="H637" s="13" t="s">
        <v>5413</v>
      </c>
      <c r="I637" s="13" t="s">
        <v>5424</v>
      </c>
      <c r="J637" s="13">
        <v>72</v>
      </c>
      <c r="K637" s="13" t="s">
        <v>2027</v>
      </c>
      <c r="L637" s="13">
        <v>45</v>
      </c>
      <c r="M637" s="13">
        <v>70</v>
      </c>
      <c r="N637" s="13" t="s">
        <v>3751</v>
      </c>
      <c r="O637" s="13" t="s">
        <v>3765</v>
      </c>
      <c r="P637" s="13" t="s">
        <v>6765</v>
      </c>
      <c r="Q637" s="13" t="s">
        <v>6766</v>
      </c>
      <c r="R637" s="13" t="s">
        <v>1371</v>
      </c>
      <c r="S637" s="13">
        <v>10455</v>
      </c>
      <c r="T637" s="13">
        <v>1.1000000000000001</v>
      </c>
      <c r="U637" s="13">
        <v>28.8</v>
      </c>
      <c r="V637" s="13" t="s">
        <v>8724</v>
      </c>
      <c r="X637" s="13" t="s">
        <v>9397</v>
      </c>
      <c r="Y637" s="13" t="s">
        <v>9577</v>
      </c>
      <c r="Z637" s="13" t="s">
        <v>9577</v>
      </c>
      <c r="AA637" s="13" t="s">
        <v>9577</v>
      </c>
      <c r="AB637" s="13" t="s">
        <v>9577</v>
      </c>
      <c r="AC637" s="13" t="s">
        <v>9577</v>
      </c>
      <c r="AD637" s="13" t="s">
        <v>9577</v>
      </c>
      <c r="AE637" s="13" t="s">
        <v>9577</v>
      </c>
      <c r="AF637" s="13" t="s">
        <v>9577</v>
      </c>
      <c r="AG637" s="13" t="s">
        <v>9577</v>
      </c>
      <c r="AH637" s="14" t="str">
        <f t="shared" si="18"/>
        <v>636,0,0,0,0,0,0,0,0,0</v>
      </c>
      <c r="AI637" s="13" t="s">
        <v>7354</v>
      </c>
      <c r="AJ637" s="13" t="s">
        <v>7854</v>
      </c>
      <c r="AO637" s="13">
        <v>0</v>
      </c>
      <c r="AP637" s="13">
        <v>25</v>
      </c>
      <c r="AQ637" s="13">
        <v>0</v>
      </c>
      <c r="AR637" s="14" t="s">
        <v>8661</v>
      </c>
      <c r="AU637" s="14"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
      <c r="A638" s="13">
        <v>637</v>
      </c>
      <c r="C638" s="13" t="s">
        <v>1003</v>
      </c>
      <c r="D638" s="13" t="s">
        <v>5237</v>
      </c>
      <c r="E638" s="13" t="s">
        <v>169</v>
      </c>
      <c r="F638" s="13" t="s">
        <v>177</v>
      </c>
      <c r="G638" s="13" t="s">
        <v>5015</v>
      </c>
      <c r="H638" s="13" t="s">
        <v>5413</v>
      </c>
      <c r="I638" s="13" t="s">
        <v>5424</v>
      </c>
      <c r="J638" s="13">
        <v>248</v>
      </c>
      <c r="K638" s="13" t="s">
        <v>5411</v>
      </c>
      <c r="L638" s="13">
        <v>15</v>
      </c>
      <c r="M638" s="13">
        <v>70</v>
      </c>
      <c r="N638" s="13" t="s">
        <v>3751</v>
      </c>
      <c r="O638" s="13" t="s">
        <v>3765</v>
      </c>
      <c r="P638" s="13" t="s">
        <v>6143</v>
      </c>
      <c r="R638" s="13" t="s">
        <v>1371</v>
      </c>
      <c r="S638" s="13">
        <v>10455</v>
      </c>
      <c r="T638" s="13">
        <v>1.6</v>
      </c>
      <c r="U638" s="13">
        <v>46</v>
      </c>
      <c r="V638" s="13" t="s">
        <v>8724</v>
      </c>
      <c r="X638" s="13" t="s">
        <v>9398</v>
      </c>
      <c r="Y638" s="13" t="s">
        <v>9577</v>
      </c>
      <c r="Z638" s="13" t="s">
        <v>9577</v>
      </c>
      <c r="AA638" s="13" t="s">
        <v>9577</v>
      </c>
      <c r="AB638" s="13" t="s">
        <v>9577</v>
      </c>
      <c r="AC638" s="13" t="s">
        <v>9577</v>
      </c>
      <c r="AD638" s="13" t="s">
        <v>9577</v>
      </c>
      <c r="AE638" s="13" t="s">
        <v>9577</v>
      </c>
      <c r="AF638" s="13" t="s">
        <v>9577</v>
      </c>
      <c r="AG638" s="13" t="s">
        <v>9577</v>
      </c>
      <c r="AH638" s="14" t="str">
        <f t="shared" si="18"/>
        <v>637,0,0,0,0,0,0,0,0,0</v>
      </c>
      <c r="AI638" s="13" t="s">
        <v>7013</v>
      </c>
      <c r="AJ638" s="13" t="s">
        <v>8379</v>
      </c>
      <c r="AL638" s="13" t="s">
        <v>8043</v>
      </c>
      <c r="AM638" s="13" t="s">
        <v>8043</v>
      </c>
      <c r="AN638" s="13" t="s">
        <v>8043</v>
      </c>
      <c r="AO638" s="13">
        <v>0</v>
      </c>
      <c r="AP638" s="13">
        <v>25</v>
      </c>
      <c r="AQ638" s="13">
        <v>12</v>
      </c>
      <c r="AU638" s="14"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
      <c r="A639" s="13">
        <v>638</v>
      </c>
      <c r="C639" s="13" t="s">
        <v>1004</v>
      </c>
      <c r="D639" s="13" t="s">
        <v>5238</v>
      </c>
      <c r="E639" s="13" t="s">
        <v>190</v>
      </c>
      <c r="F639" s="13" t="s">
        <v>181</v>
      </c>
      <c r="G639" s="13" t="s">
        <v>5016</v>
      </c>
      <c r="H639" s="13" t="s">
        <v>5425</v>
      </c>
      <c r="I639" s="13" t="s">
        <v>5424</v>
      </c>
      <c r="J639" s="13">
        <v>5</v>
      </c>
      <c r="K639" s="13" t="s">
        <v>2044</v>
      </c>
      <c r="L639" s="13">
        <v>3</v>
      </c>
      <c r="M639" s="13">
        <v>35</v>
      </c>
      <c r="N639" s="13" t="s">
        <v>5467</v>
      </c>
      <c r="P639" s="13" t="s">
        <v>6144</v>
      </c>
      <c r="R639" s="13" t="s">
        <v>6983</v>
      </c>
      <c r="S639" s="13">
        <v>20655</v>
      </c>
      <c r="T639" s="13">
        <v>2.1</v>
      </c>
      <c r="U639" s="13">
        <v>250</v>
      </c>
      <c r="V639" s="13" t="s">
        <v>2056</v>
      </c>
      <c r="X639" s="13" t="s">
        <v>9399</v>
      </c>
      <c r="Y639" s="13" t="s">
        <v>9577</v>
      </c>
      <c r="Z639" s="13" t="s">
        <v>9577</v>
      </c>
      <c r="AA639" s="13" t="s">
        <v>9577</v>
      </c>
      <c r="AB639" s="13" t="s">
        <v>9577</v>
      </c>
      <c r="AC639" s="13" t="s">
        <v>9577</v>
      </c>
      <c r="AD639" s="13" t="s">
        <v>9577</v>
      </c>
      <c r="AE639" s="13" t="s">
        <v>9577</v>
      </c>
      <c r="AF639" s="13" t="s">
        <v>9577</v>
      </c>
      <c r="AG639" s="13" t="s">
        <v>9577</v>
      </c>
      <c r="AH639" s="14" t="str">
        <f t="shared" si="18"/>
        <v>638,0,0,0,0,0,0,0,0,0</v>
      </c>
      <c r="AI639" s="13" t="s">
        <v>7355</v>
      </c>
      <c r="AJ639" s="13" t="s">
        <v>7855</v>
      </c>
      <c r="AO639" s="13">
        <v>0</v>
      </c>
      <c r="AP639" s="13">
        <v>25</v>
      </c>
      <c r="AQ639" s="13">
        <v>0</v>
      </c>
      <c r="AU639" s="14"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
      <c r="A640" s="13">
        <v>639</v>
      </c>
      <c r="C640" s="13" t="s">
        <v>1005</v>
      </c>
      <c r="D640" s="13" t="s">
        <v>5239</v>
      </c>
      <c r="E640" s="13" t="s">
        <v>186</v>
      </c>
      <c r="F640" s="13" t="s">
        <v>181</v>
      </c>
      <c r="G640" s="13" t="s">
        <v>5017</v>
      </c>
      <c r="H640" s="13" t="s">
        <v>5425</v>
      </c>
      <c r="I640" s="13" t="s">
        <v>5424</v>
      </c>
      <c r="J640" s="13">
        <v>5</v>
      </c>
      <c r="K640" s="13" t="s">
        <v>2029</v>
      </c>
      <c r="L640" s="13">
        <v>3</v>
      </c>
      <c r="M640" s="13">
        <v>35</v>
      </c>
      <c r="N640" s="13" t="s">
        <v>5467</v>
      </c>
      <c r="P640" s="13" t="s">
        <v>6145</v>
      </c>
      <c r="R640" s="13" t="s">
        <v>6983</v>
      </c>
      <c r="S640" s="13">
        <v>20655</v>
      </c>
      <c r="T640" s="13">
        <v>1.9</v>
      </c>
      <c r="U640" s="13">
        <v>260</v>
      </c>
      <c r="V640" s="13" t="s">
        <v>8722</v>
      </c>
      <c r="X640" s="13" t="s">
        <v>9400</v>
      </c>
      <c r="Y640" s="13" t="s">
        <v>9577</v>
      </c>
      <c r="Z640" s="13" t="s">
        <v>9577</v>
      </c>
      <c r="AA640" s="13" t="s">
        <v>9577</v>
      </c>
      <c r="AB640" s="13" t="s">
        <v>9577</v>
      </c>
      <c r="AC640" s="13" t="s">
        <v>9577</v>
      </c>
      <c r="AD640" s="13" t="s">
        <v>9577</v>
      </c>
      <c r="AE640" s="13" t="s">
        <v>9577</v>
      </c>
      <c r="AF640" s="13" t="s">
        <v>9577</v>
      </c>
      <c r="AG640" s="13" t="s">
        <v>9577</v>
      </c>
      <c r="AH640" s="14" t="str">
        <f t="shared" si="18"/>
        <v>639,0,0,0,0,0,0,0,0,0</v>
      </c>
      <c r="AI640" s="13" t="s">
        <v>7356</v>
      </c>
      <c r="AJ640" s="13" t="s">
        <v>7856</v>
      </c>
      <c r="AO640" s="13">
        <v>0</v>
      </c>
      <c r="AP640" s="13">
        <v>25</v>
      </c>
      <c r="AQ640" s="13">
        <v>0</v>
      </c>
      <c r="AU640" s="14"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
      <c r="A641" s="13">
        <v>640</v>
      </c>
      <c r="C641" s="13" t="s">
        <v>1006</v>
      </c>
      <c r="D641" s="13" t="s">
        <v>5240</v>
      </c>
      <c r="E641" s="13" t="s">
        <v>180</v>
      </c>
      <c r="F641" s="13" t="s">
        <v>181</v>
      </c>
      <c r="G641" s="13" t="s">
        <v>5018</v>
      </c>
      <c r="H641" s="13" t="s">
        <v>5425</v>
      </c>
      <c r="I641" s="13" t="s">
        <v>5424</v>
      </c>
      <c r="J641" s="13">
        <v>5</v>
      </c>
      <c r="K641" s="13" t="s">
        <v>2012</v>
      </c>
      <c r="L641" s="13">
        <v>3</v>
      </c>
      <c r="M641" s="13">
        <v>35</v>
      </c>
      <c r="N641" s="13" t="s">
        <v>5467</v>
      </c>
      <c r="P641" s="13" t="s">
        <v>6146</v>
      </c>
      <c r="R641" s="13" t="s">
        <v>6983</v>
      </c>
      <c r="S641" s="13">
        <v>20655</v>
      </c>
      <c r="T641" s="13">
        <v>2</v>
      </c>
      <c r="U641" s="13">
        <v>200</v>
      </c>
      <c r="V641" s="13" t="s">
        <v>2054</v>
      </c>
      <c r="X641" s="13" t="s">
        <v>9401</v>
      </c>
      <c r="Y641" s="13" t="s">
        <v>9577</v>
      </c>
      <c r="Z641" s="13" t="s">
        <v>9577</v>
      </c>
      <c r="AA641" s="13" t="s">
        <v>9577</v>
      </c>
      <c r="AB641" s="13" t="s">
        <v>9577</v>
      </c>
      <c r="AC641" s="13" t="s">
        <v>9577</v>
      </c>
      <c r="AD641" s="13" t="s">
        <v>9577</v>
      </c>
      <c r="AE641" s="13" t="s">
        <v>9577</v>
      </c>
      <c r="AF641" s="13" t="s">
        <v>9577</v>
      </c>
      <c r="AG641" s="13" t="s">
        <v>9577</v>
      </c>
      <c r="AH641" s="14" t="str">
        <f t="shared" si="18"/>
        <v>640,0,0,0,0,0,0,0,0,0</v>
      </c>
      <c r="AI641" s="13" t="s">
        <v>7357</v>
      </c>
      <c r="AJ641" s="13" t="s">
        <v>7857</v>
      </c>
      <c r="AO641" s="13">
        <v>0</v>
      </c>
      <c r="AP641" s="13">
        <v>25</v>
      </c>
      <c r="AQ641" s="13">
        <v>0</v>
      </c>
      <c r="AU641" s="14"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
      <c r="A642" s="13">
        <v>641</v>
      </c>
      <c r="C642" s="13" t="s">
        <v>5183</v>
      </c>
      <c r="D642" s="13" t="s">
        <v>5241</v>
      </c>
      <c r="E642" s="13" t="s">
        <v>184</v>
      </c>
      <c r="G642" s="13" t="s">
        <v>5019</v>
      </c>
      <c r="H642" s="13" t="s">
        <v>5417</v>
      </c>
      <c r="I642" s="13" t="s">
        <v>5424</v>
      </c>
      <c r="J642" s="13">
        <v>5</v>
      </c>
      <c r="K642" s="13" t="s">
        <v>2029</v>
      </c>
      <c r="L642" s="13">
        <v>3</v>
      </c>
      <c r="M642" s="13">
        <v>90</v>
      </c>
      <c r="N642" s="13" t="s">
        <v>5584</v>
      </c>
      <c r="O642" s="13" t="s">
        <v>5522</v>
      </c>
      <c r="P642" s="13" t="s">
        <v>6147</v>
      </c>
      <c r="R642" s="13" t="s">
        <v>6983</v>
      </c>
      <c r="S642" s="13">
        <v>30855</v>
      </c>
      <c r="T642" s="13">
        <v>1.5</v>
      </c>
      <c r="U642" s="13">
        <v>63</v>
      </c>
      <c r="V642" s="13" t="s">
        <v>2054</v>
      </c>
      <c r="X642" s="13" t="s">
        <v>9402</v>
      </c>
      <c r="Y642" s="13" t="s">
        <v>9577</v>
      </c>
      <c r="Z642" s="13" t="s">
        <v>9577</v>
      </c>
      <c r="AA642" s="13" t="s">
        <v>9577</v>
      </c>
      <c r="AB642" s="13" t="s">
        <v>9577</v>
      </c>
      <c r="AC642" s="13" t="s">
        <v>9577</v>
      </c>
      <c r="AD642" s="13" t="s">
        <v>9577</v>
      </c>
      <c r="AE642" s="13" t="s">
        <v>9577</v>
      </c>
      <c r="AF642" s="13" t="s">
        <v>9577</v>
      </c>
      <c r="AG642" s="13" t="s">
        <v>9577</v>
      </c>
      <c r="AH642" s="14" t="str">
        <f t="shared" si="18"/>
        <v>641,0,0,0,0,0,0,0,0,0</v>
      </c>
      <c r="AI642" s="13" t="s">
        <v>7358</v>
      </c>
      <c r="AJ642" s="13" t="s">
        <v>8003</v>
      </c>
      <c r="AK642" s="13" t="s">
        <v>8020</v>
      </c>
      <c r="AO642" s="13">
        <v>0</v>
      </c>
      <c r="AP642" s="13">
        <v>25</v>
      </c>
      <c r="AQ642" s="13">
        <v>9</v>
      </c>
      <c r="AU642" s="14"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
      <c r="A643" s="13">
        <v>642</v>
      </c>
      <c r="C643" s="13" t="s">
        <v>5184</v>
      </c>
      <c r="D643" s="13" t="s">
        <v>5242</v>
      </c>
      <c r="E643" s="13" t="s">
        <v>179</v>
      </c>
      <c r="F643" s="13" t="s">
        <v>184</v>
      </c>
      <c r="G643" s="13" t="s">
        <v>5019</v>
      </c>
      <c r="H643" s="13" t="s">
        <v>5417</v>
      </c>
      <c r="I643" s="13" t="s">
        <v>5424</v>
      </c>
      <c r="J643" s="13">
        <v>5</v>
      </c>
      <c r="K643" s="13" t="s">
        <v>2029</v>
      </c>
      <c r="L643" s="13">
        <v>3</v>
      </c>
      <c r="M643" s="13">
        <v>90</v>
      </c>
      <c r="N643" s="13" t="s">
        <v>5584</v>
      </c>
      <c r="O643" s="13" t="s">
        <v>5522</v>
      </c>
      <c r="P643" s="13" t="s">
        <v>6148</v>
      </c>
      <c r="R643" s="13" t="s">
        <v>6983</v>
      </c>
      <c r="S643" s="13">
        <v>30855</v>
      </c>
      <c r="T643" s="13">
        <v>1.5</v>
      </c>
      <c r="U643" s="13">
        <v>61</v>
      </c>
      <c r="V643" s="13" t="s">
        <v>2056</v>
      </c>
      <c r="X643" s="13" t="s">
        <v>9403</v>
      </c>
      <c r="Y643" s="13" t="s">
        <v>9577</v>
      </c>
      <c r="Z643" s="13" t="s">
        <v>9577</v>
      </c>
      <c r="AA643" s="13" t="s">
        <v>9577</v>
      </c>
      <c r="AB643" s="13" t="s">
        <v>9577</v>
      </c>
      <c r="AC643" s="13" t="s">
        <v>9577</v>
      </c>
      <c r="AD643" s="13" t="s">
        <v>9577</v>
      </c>
      <c r="AE643" s="13" t="s">
        <v>9577</v>
      </c>
      <c r="AF643" s="13" t="s">
        <v>9577</v>
      </c>
      <c r="AG643" s="13" t="s">
        <v>9577</v>
      </c>
      <c r="AH643" s="14" t="str">
        <f t="shared" ref="AH643:AH706" si="20">+X643&amp;","&amp;Y643&amp;","&amp;Z643&amp;","&amp;AA643&amp;","&amp;AB643&amp;","&amp;AC643&amp;","&amp;AD643&amp;","&amp;AE643&amp;","&amp;AF643&amp;","&amp;AG643</f>
        <v>642,0,0,0,0,0,0,0,0,0</v>
      </c>
      <c r="AI643" s="13" t="s">
        <v>1879</v>
      </c>
      <c r="AJ643" s="13" t="s">
        <v>8004</v>
      </c>
      <c r="AK643" s="13" t="s">
        <v>8020</v>
      </c>
      <c r="AO643" s="13">
        <v>0</v>
      </c>
      <c r="AP643" s="13">
        <v>25</v>
      </c>
      <c r="AQ643" s="13">
        <v>9</v>
      </c>
      <c r="AU643" s="14"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
      <c r="A644" s="13">
        <v>643</v>
      </c>
      <c r="C644" s="13" t="s">
        <v>1011</v>
      </c>
      <c r="D644" s="13" t="s">
        <v>5243</v>
      </c>
      <c r="E644" s="13" t="s">
        <v>188</v>
      </c>
      <c r="F644" s="13" t="s">
        <v>177</v>
      </c>
      <c r="G644" s="13" t="s">
        <v>5020</v>
      </c>
      <c r="H644" s="13" t="s">
        <v>5425</v>
      </c>
      <c r="I644" s="13" t="s">
        <v>5424</v>
      </c>
      <c r="J644" s="13">
        <v>50</v>
      </c>
      <c r="K644" s="13" t="s">
        <v>5411</v>
      </c>
      <c r="L644" s="13">
        <v>45</v>
      </c>
      <c r="M644" s="13">
        <v>0</v>
      </c>
      <c r="N644" s="13" t="s">
        <v>5468</v>
      </c>
      <c r="P644" s="13" t="s">
        <v>6149</v>
      </c>
      <c r="R644" s="13" t="s">
        <v>6983</v>
      </c>
      <c r="S644" s="13">
        <v>30855</v>
      </c>
      <c r="T644" s="13">
        <v>3.2</v>
      </c>
      <c r="U644" s="13">
        <v>330</v>
      </c>
      <c r="V644" s="13" t="s">
        <v>8724</v>
      </c>
      <c r="X644" s="13" t="s">
        <v>9404</v>
      </c>
      <c r="Y644" s="13" t="s">
        <v>9577</v>
      </c>
      <c r="Z644" s="13" t="s">
        <v>9577</v>
      </c>
      <c r="AA644" s="13" t="s">
        <v>9577</v>
      </c>
      <c r="AB644" s="13" t="s">
        <v>9577</v>
      </c>
      <c r="AC644" s="13" t="s">
        <v>9577</v>
      </c>
      <c r="AD644" s="13" t="s">
        <v>9577</v>
      </c>
      <c r="AE644" s="13" t="s">
        <v>9577</v>
      </c>
      <c r="AF644" s="13" t="s">
        <v>9577</v>
      </c>
      <c r="AG644" s="13" t="s">
        <v>9577</v>
      </c>
      <c r="AH644" s="14" t="str">
        <f t="shared" si="20"/>
        <v>643,0,0,0,0,0,0,0,0,0</v>
      </c>
      <c r="AI644" s="13" t="s">
        <v>7359</v>
      </c>
      <c r="AJ644" s="13" t="s">
        <v>7858</v>
      </c>
      <c r="AO644" s="13">
        <v>0</v>
      </c>
      <c r="AP644" s="13">
        <v>25</v>
      </c>
      <c r="AQ644" s="13">
        <v>0</v>
      </c>
      <c r="AU644" s="14"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
      <c r="A645" s="13">
        <v>644</v>
      </c>
      <c r="C645" s="13" t="s">
        <v>1012</v>
      </c>
      <c r="D645" s="13" t="s">
        <v>5244</v>
      </c>
      <c r="E645" s="13" t="s">
        <v>188</v>
      </c>
      <c r="F645" s="13" t="s">
        <v>179</v>
      </c>
      <c r="G645" s="13" t="s">
        <v>5021</v>
      </c>
      <c r="H645" s="13" t="s">
        <v>5425</v>
      </c>
      <c r="I645" s="13" t="s">
        <v>5424</v>
      </c>
      <c r="J645" s="13">
        <v>50</v>
      </c>
      <c r="K645" s="13" t="s">
        <v>2029</v>
      </c>
      <c r="L645" s="13">
        <v>45</v>
      </c>
      <c r="M645" s="13">
        <v>0</v>
      </c>
      <c r="N645" s="13" t="s">
        <v>5469</v>
      </c>
      <c r="P645" s="13" t="s">
        <v>6150</v>
      </c>
      <c r="R645" s="13" t="s">
        <v>6983</v>
      </c>
      <c r="S645" s="13">
        <v>30855</v>
      </c>
      <c r="T645" s="13">
        <v>2.9</v>
      </c>
      <c r="U645" s="13">
        <v>345</v>
      </c>
      <c r="V645" s="13" t="s">
        <v>8727</v>
      </c>
      <c r="X645" s="13" t="s">
        <v>9405</v>
      </c>
      <c r="Y645" s="13" t="s">
        <v>9577</v>
      </c>
      <c r="Z645" s="13" t="s">
        <v>9577</v>
      </c>
      <c r="AA645" s="13" t="s">
        <v>9577</v>
      </c>
      <c r="AB645" s="13" t="s">
        <v>9577</v>
      </c>
      <c r="AC645" s="13" t="s">
        <v>9577</v>
      </c>
      <c r="AD645" s="13" t="s">
        <v>9577</v>
      </c>
      <c r="AE645" s="13" t="s">
        <v>9577</v>
      </c>
      <c r="AF645" s="13" t="s">
        <v>9577</v>
      </c>
      <c r="AG645" s="13" t="s">
        <v>9577</v>
      </c>
      <c r="AH645" s="14" t="str">
        <f t="shared" si="20"/>
        <v>644,0,0,0,0,0,0,0,0,0</v>
      </c>
      <c r="AI645" s="13" t="s">
        <v>7360</v>
      </c>
      <c r="AJ645" s="13" t="s">
        <v>7859</v>
      </c>
      <c r="AO645" s="13">
        <v>0</v>
      </c>
      <c r="AP645" s="13">
        <v>25</v>
      </c>
      <c r="AQ645" s="13">
        <v>0</v>
      </c>
      <c r="AU645" s="14"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
      <c r="A646" s="13">
        <v>645</v>
      </c>
      <c r="C646" s="13" t="s">
        <v>5185</v>
      </c>
      <c r="D646" s="13" t="s">
        <v>5245</v>
      </c>
      <c r="E646" s="13" t="s">
        <v>183</v>
      </c>
      <c r="F646" s="13" t="s">
        <v>184</v>
      </c>
      <c r="G646" s="13" t="s">
        <v>5022</v>
      </c>
      <c r="H646" s="13" t="s">
        <v>5417</v>
      </c>
      <c r="I646" s="13" t="s">
        <v>5424</v>
      </c>
      <c r="J646" s="13">
        <v>14</v>
      </c>
      <c r="K646" s="13" t="s">
        <v>5411</v>
      </c>
      <c r="L646" s="13">
        <v>3</v>
      </c>
      <c r="M646" s="13">
        <v>90</v>
      </c>
      <c r="N646" s="13" t="s">
        <v>3786</v>
      </c>
      <c r="O646" s="13" t="s">
        <v>3788</v>
      </c>
      <c r="P646" s="13" t="s">
        <v>6151</v>
      </c>
      <c r="R646" s="13" t="s">
        <v>6983</v>
      </c>
      <c r="S646" s="13">
        <v>30855</v>
      </c>
      <c r="T646" s="13">
        <v>1.5</v>
      </c>
      <c r="U646" s="13">
        <v>68</v>
      </c>
      <c r="V646" s="13" t="s">
        <v>2057</v>
      </c>
      <c r="X646" s="13" t="s">
        <v>9406</v>
      </c>
      <c r="Y646" s="13" t="s">
        <v>9577</v>
      </c>
      <c r="Z646" s="13" t="s">
        <v>9577</v>
      </c>
      <c r="AA646" s="13" t="s">
        <v>9577</v>
      </c>
      <c r="AB646" s="13" t="s">
        <v>9577</v>
      </c>
      <c r="AC646" s="13" t="s">
        <v>9577</v>
      </c>
      <c r="AD646" s="13" t="s">
        <v>9577</v>
      </c>
      <c r="AE646" s="13" t="s">
        <v>9577</v>
      </c>
      <c r="AF646" s="13" t="s">
        <v>9577</v>
      </c>
      <c r="AG646" s="13" t="s">
        <v>9577</v>
      </c>
      <c r="AH646" s="14" t="str">
        <f t="shared" si="20"/>
        <v>645,0,0,0,0,0,0,0,0,0</v>
      </c>
      <c r="AI646" s="13" t="s">
        <v>7361</v>
      </c>
      <c r="AJ646" s="13" t="s">
        <v>8005</v>
      </c>
      <c r="AK646" s="13" t="s">
        <v>8020</v>
      </c>
      <c r="AO646" s="13">
        <v>0</v>
      </c>
      <c r="AP646" s="13">
        <v>25</v>
      </c>
      <c r="AQ646" s="13">
        <v>10</v>
      </c>
      <c r="AU646" s="14"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
      <c r="A647" s="13">
        <v>646</v>
      </c>
      <c r="C647" s="13" t="s">
        <v>5186</v>
      </c>
      <c r="D647" s="13" t="s">
        <v>5246</v>
      </c>
      <c r="E647" s="13" t="s">
        <v>188</v>
      </c>
      <c r="F647" s="13" t="s">
        <v>163</v>
      </c>
      <c r="G647" s="13" t="s">
        <v>5023</v>
      </c>
      <c r="H647" s="13" t="s">
        <v>5425</v>
      </c>
      <c r="I647" s="13" t="s">
        <v>5424</v>
      </c>
      <c r="J647" s="13">
        <v>41</v>
      </c>
      <c r="K647" s="13" t="s">
        <v>5444</v>
      </c>
      <c r="L647" s="13">
        <v>3</v>
      </c>
      <c r="M647" s="13">
        <v>0</v>
      </c>
      <c r="N647" s="13" t="s">
        <v>3735</v>
      </c>
      <c r="P647" s="13" t="s">
        <v>6152</v>
      </c>
      <c r="R647" s="13" t="s">
        <v>6983</v>
      </c>
      <c r="S647" s="13">
        <v>30855</v>
      </c>
      <c r="T647" s="13">
        <v>3</v>
      </c>
      <c r="U647" s="13">
        <v>325</v>
      </c>
      <c r="V647" s="13" t="s">
        <v>8722</v>
      </c>
      <c r="X647" s="13" t="s">
        <v>9407</v>
      </c>
      <c r="Y647" s="13" t="s">
        <v>9577</v>
      </c>
      <c r="Z647" s="13" t="s">
        <v>9577</v>
      </c>
      <c r="AA647" s="13" t="s">
        <v>9577</v>
      </c>
      <c r="AB647" s="13" t="s">
        <v>9577</v>
      </c>
      <c r="AC647" s="13" t="s">
        <v>9577</v>
      </c>
      <c r="AD647" s="13" t="s">
        <v>9577</v>
      </c>
      <c r="AE647" s="13" t="s">
        <v>9577</v>
      </c>
      <c r="AF647" s="13" t="s">
        <v>9577</v>
      </c>
      <c r="AG647" s="13" t="s">
        <v>9577</v>
      </c>
      <c r="AH647" s="14" t="str">
        <f t="shared" si="20"/>
        <v>646,0,0,0,0,0,0,0,0,0</v>
      </c>
      <c r="AI647" s="13" t="s">
        <v>7362</v>
      </c>
      <c r="AJ647" s="13" t="s">
        <v>8006</v>
      </c>
      <c r="AK647" s="13" t="s">
        <v>8021</v>
      </c>
      <c r="AO647" s="13">
        <v>0</v>
      </c>
      <c r="AP647" s="13">
        <v>25</v>
      </c>
      <c r="AQ647" s="13">
        <v>0</v>
      </c>
      <c r="AR647" s="14" t="str">
        <f>+D1027&amp;",Event,DARKGEM"</f>
        <v>ZEKYURAM,Event,DARKGEM</v>
      </c>
      <c r="AU647" s="14"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
      <c r="A648" s="13">
        <v>647</v>
      </c>
      <c r="C648" s="13" t="s">
        <v>1018</v>
      </c>
      <c r="D648" s="13" t="s">
        <v>5247</v>
      </c>
      <c r="E648" s="13" t="s">
        <v>178</v>
      </c>
      <c r="F648" s="13" t="s">
        <v>181</v>
      </c>
      <c r="G648" s="13" t="s">
        <v>5024</v>
      </c>
      <c r="H648" s="13" t="s">
        <v>5425</v>
      </c>
      <c r="I648" s="13" t="s">
        <v>5424</v>
      </c>
      <c r="J648" s="13">
        <v>5</v>
      </c>
      <c r="K648" s="13" t="s">
        <v>5411</v>
      </c>
      <c r="L648" s="13">
        <v>3</v>
      </c>
      <c r="M648" s="13">
        <v>35</v>
      </c>
      <c r="N648" s="13" t="s">
        <v>5467</v>
      </c>
      <c r="P648" s="13" t="s">
        <v>6153</v>
      </c>
      <c r="R648" s="13" t="s">
        <v>6983</v>
      </c>
      <c r="S648" s="13">
        <v>20655</v>
      </c>
      <c r="T648" s="13">
        <v>1.4</v>
      </c>
      <c r="U648" s="13">
        <v>48.5</v>
      </c>
      <c r="V648" s="13" t="s">
        <v>8723</v>
      </c>
      <c r="X648" s="13" t="s">
        <v>9408</v>
      </c>
      <c r="Y648" s="13" t="s">
        <v>9577</v>
      </c>
      <c r="Z648" s="13" t="s">
        <v>9577</v>
      </c>
      <c r="AA648" s="13" t="s">
        <v>9577</v>
      </c>
      <c r="AB648" s="13" t="s">
        <v>9577</v>
      </c>
      <c r="AC648" s="13" t="s">
        <v>9577</v>
      </c>
      <c r="AD648" s="13" t="s">
        <v>9577</v>
      </c>
      <c r="AE648" s="13" t="s">
        <v>9577</v>
      </c>
      <c r="AF648" s="13" t="s">
        <v>9577</v>
      </c>
      <c r="AG648" s="13" t="s">
        <v>9577</v>
      </c>
      <c r="AH648" s="14" t="str">
        <f t="shared" si="20"/>
        <v>647,0,0,0,0,0,0,0,0,0</v>
      </c>
      <c r="AI648" s="13" t="s">
        <v>7363</v>
      </c>
      <c r="AJ648" s="13" t="s">
        <v>8007</v>
      </c>
      <c r="AK648" s="13" t="s">
        <v>8022</v>
      </c>
      <c r="AO648" s="13">
        <v>0</v>
      </c>
      <c r="AP648" s="13">
        <v>25</v>
      </c>
      <c r="AQ648" s="13">
        <v>0</v>
      </c>
      <c r="AU648" s="14"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
      <c r="A649" s="13">
        <v>648</v>
      </c>
      <c r="C649" s="13" t="s">
        <v>5187</v>
      </c>
      <c r="D649" s="13" t="s">
        <v>5248</v>
      </c>
      <c r="E649" s="13" t="s">
        <v>176</v>
      </c>
      <c r="F649" s="13" t="s">
        <v>185</v>
      </c>
      <c r="G649" s="13" t="s">
        <v>5025</v>
      </c>
      <c r="H649" s="13" t="s">
        <v>5425</v>
      </c>
      <c r="I649" s="13" t="s">
        <v>5424</v>
      </c>
      <c r="J649" s="13">
        <v>14</v>
      </c>
      <c r="K649" s="13" t="s">
        <v>5445</v>
      </c>
      <c r="L649" s="13">
        <v>3</v>
      </c>
      <c r="M649" s="13">
        <v>100</v>
      </c>
      <c r="N649" s="13" t="s">
        <v>3714</v>
      </c>
      <c r="P649" s="13" t="s">
        <v>6154</v>
      </c>
      <c r="R649" s="13" t="s">
        <v>6983</v>
      </c>
      <c r="S649" s="13">
        <v>30855</v>
      </c>
      <c r="T649" s="13">
        <v>0.6</v>
      </c>
      <c r="U649" s="13">
        <v>6.5</v>
      </c>
      <c r="V649" s="13" t="s">
        <v>8724</v>
      </c>
      <c r="X649" s="13" t="s">
        <v>9409</v>
      </c>
      <c r="Y649" s="13" t="s">
        <v>9577</v>
      </c>
      <c r="Z649" s="13" t="s">
        <v>9577</v>
      </c>
      <c r="AA649" s="13" t="s">
        <v>9577</v>
      </c>
      <c r="AB649" s="13" t="s">
        <v>9577</v>
      </c>
      <c r="AC649" s="13" t="s">
        <v>9577</v>
      </c>
      <c r="AD649" s="13" t="s">
        <v>9577</v>
      </c>
      <c r="AE649" s="13" t="s">
        <v>9577</v>
      </c>
      <c r="AF649" s="13" t="s">
        <v>9577</v>
      </c>
      <c r="AG649" s="13" t="s">
        <v>9577</v>
      </c>
      <c r="AH649" s="14" t="str">
        <f t="shared" si="20"/>
        <v>648,0,0,0,0,0,0,0,0,0</v>
      </c>
      <c r="AI649" s="13" t="s">
        <v>7364</v>
      </c>
      <c r="AJ649" s="13" t="s">
        <v>8008</v>
      </c>
      <c r="AK649" s="13" t="s">
        <v>8387</v>
      </c>
      <c r="AL649" s="13" t="s">
        <v>8036</v>
      </c>
      <c r="AM649" s="13" t="s">
        <v>8036</v>
      </c>
      <c r="AN649" s="13" t="s">
        <v>8036</v>
      </c>
      <c r="AO649" s="13">
        <v>0</v>
      </c>
      <c r="AP649" s="13">
        <v>25</v>
      </c>
      <c r="AQ649" s="13">
        <v>16</v>
      </c>
      <c r="AU649" s="14"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
      <c r="A650" s="13">
        <v>649</v>
      </c>
      <c r="C650" s="13" t="s">
        <v>1021</v>
      </c>
      <c r="D650" s="13" t="s">
        <v>5249</v>
      </c>
      <c r="E650" s="13" t="s">
        <v>169</v>
      </c>
      <c r="F650" s="13" t="s">
        <v>190</v>
      </c>
      <c r="G650" s="13" t="s">
        <v>5026</v>
      </c>
      <c r="H650" s="13" t="s">
        <v>5425</v>
      </c>
      <c r="I650" s="13" t="s">
        <v>5424</v>
      </c>
      <c r="J650" s="13">
        <v>14</v>
      </c>
      <c r="K650" s="13" t="s">
        <v>5442</v>
      </c>
      <c r="L650" s="13">
        <v>3</v>
      </c>
      <c r="M650" s="13">
        <v>0</v>
      </c>
      <c r="N650" s="13" t="s">
        <v>3732</v>
      </c>
      <c r="P650" s="13" t="s">
        <v>6155</v>
      </c>
      <c r="R650" s="13" t="s">
        <v>6983</v>
      </c>
      <c r="S650" s="13">
        <v>30855</v>
      </c>
      <c r="T650" s="13">
        <v>1.5</v>
      </c>
      <c r="U650" s="13">
        <v>82.5</v>
      </c>
      <c r="V650" s="13" t="s">
        <v>8726</v>
      </c>
      <c r="X650" s="13" t="s">
        <v>9410</v>
      </c>
      <c r="Y650" s="13" t="s">
        <v>9577</v>
      </c>
      <c r="Z650" s="13" t="s">
        <v>9577</v>
      </c>
      <c r="AA650" s="13" t="s">
        <v>9577</v>
      </c>
      <c r="AB650" s="13" t="s">
        <v>9577</v>
      </c>
      <c r="AC650" s="13" t="s">
        <v>9577</v>
      </c>
      <c r="AD650" s="13" t="s">
        <v>9577</v>
      </c>
      <c r="AE650" s="13" t="s">
        <v>9577</v>
      </c>
      <c r="AF650" s="13" t="s">
        <v>9577</v>
      </c>
      <c r="AG650" s="13" t="s">
        <v>9577</v>
      </c>
      <c r="AH650" s="14" t="str">
        <f t="shared" si="20"/>
        <v>649,0,0,0,0,0,0,0,0,0</v>
      </c>
      <c r="AI650" s="13" t="s">
        <v>7365</v>
      </c>
      <c r="AJ650" s="13" t="s">
        <v>8009</v>
      </c>
      <c r="AK650" s="13" t="s">
        <v>9569</v>
      </c>
      <c r="AU650" s="14"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
      <c r="A651" s="13">
        <v>650</v>
      </c>
      <c r="C651" s="13" t="s">
        <v>1022</v>
      </c>
      <c r="D651" s="13" t="s">
        <v>5250</v>
      </c>
      <c r="E651" s="13" t="s">
        <v>180</v>
      </c>
      <c r="G651" s="13" t="s">
        <v>5027</v>
      </c>
      <c r="H651" s="13" t="s">
        <v>1310</v>
      </c>
      <c r="I651" s="13" t="s">
        <v>1311</v>
      </c>
      <c r="J651" s="13">
        <v>64</v>
      </c>
      <c r="K651" s="13" t="s">
        <v>2033</v>
      </c>
      <c r="L651" s="13">
        <v>45</v>
      </c>
      <c r="M651" s="13">
        <v>70</v>
      </c>
      <c r="N651" s="13" t="s">
        <v>5470</v>
      </c>
      <c r="P651" s="13" t="s">
        <v>6767</v>
      </c>
      <c r="Q651" s="13" t="s">
        <v>6768</v>
      </c>
      <c r="R651" s="13" t="s">
        <v>2023</v>
      </c>
      <c r="S651" s="13">
        <v>5120</v>
      </c>
      <c r="T651" s="13">
        <v>0.4</v>
      </c>
      <c r="U651" s="13">
        <v>9</v>
      </c>
      <c r="V651" s="13" t="s">
        <v>2054</v>
      </c>
      <c r="X651" s="13" t="s">
        <v>9411</v>
      </c>
      <c r="Y651" s="13" t="s">
        <v>9577</v>
      </c>
      <c r="Z651" s="13" t="s">
        <v>9577</v>
      </c>
      <c r="AA651" s="13" t="s">
        <v>9577</v>
      </c>
      <c r="AB651" s="13" t="s">
        <v>9577</v>
      </c>
      <c r="AC651" s="13" t="s">
        <v>9577</v>
      </c>
      <c r="AD651" s="13" t="s">
        <v>9577</v>
      </c>
      <c r="AE651" s="13" t="s">
        <v>9577</v>
      </c>
      <c r="AF651" s="13" t="s">
        <v>9577</v>
      </c>
      <c r="AG651" s="13" t="s">
        <v>9577</v>
      </c>
      <c r="AH651" s="14" t="str">
        <f t="shared" si="20"/>
        <v>650,0,0,0,0,0,0,0,0,0</v>
      </c>
      <c r="AI651" s="13" t="s">
        <v>7366</v>
      </c>
      <c r="AJ651" s="13" t="s">
        <v>7860</v>
      </c>
      <c r="AO651" s="13">
        <v>0</v>
      </c>
      <c r="AP651" s="13">
        <v>25</v>
      </c>
      <c r="AQ651" s="13">
        <v>0</v>
      </c>
      <c r="AR651" s="14" t="s">
        <v>8662</v>
      </c>
      <c r="AU651" s="14"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
      <c r="A652" s="13">
        <v>651</v>
      </c>
      <c r="C652" s="13" t="s">
        <v>1023</v>
      </c>
      <c r="D652" s="13" t="s">
        <v>5251</v>
      </c>
      <c r="E652" s="13" t="s">
        <v>180</v>
      </c>
      <c r="G652" s="13" t="s">
        <v>5028</v>
      </c>
      <c r="H652" s="13" t="s">
        <v>1310</v>
      </c>
      <c r="I652" s="13" t="s">
        <v>1311</v>
      </c>
      <c r="J652" s="13">
        <v>142</v>
      </c>
      <c r="K652" s="13" t="s">
        <v>2043</v>
      </c>
      <c r="L652" s="13">
        <v>45</v>
      </c>
      <c r="M652" s="13">
        <v>70</v>
      </c>
      <c r="N652" s="13" t="s">
        <v>5470</v>
      </c>
      <c r="P652" s="13" t="s">
        <v>6156</v>
      </c>
      <c r="R652" s="13" t="s">
        <v>2023</v>
      </c>
      <c r="S652" s="13">
        <v>5120</v>
      </c>
      <c r="T652" s="13">
        <v>0.7</v>
      </c>
      <c r="U652" s="13">
        <v>29</v>
      </c>
      <c r="V652" s="13" t="s">
        <v>2054</v>
      </c>
      <c r="X652" s="13" t="s">
        <v>9412</v>
      </c>
      <c r="Y652" s="13" t="s">
        <v>9577</v>
      </c>
      <c r="Z652" s="13" t="s">
        <v>9577</v>
      </c>
      <c r="AA652" s="13" t="s">
        <v>9577</v>
      </c>
      <c r="AB652" s="13" t="s">
        <v>9577</v>
      </c>
      <c r="AC652" s="13" t="s">
        <v>9577</v>
      </c>
      <c r="AD652" s="13" t="s">
        <v>9577</v>
      </c>
      <c r="AE652" s="13" t="s">
        <v>9577</v>
      </c>
      <c r="AF652" s="13" t="s">
        <v>9577</v>
      </c>
      <c r="AG652" s="13" t="s">
        <v>9577</v>
      </c>
      <c r="AH652" s="14" t="str">
        <f t="shared" si="20"/>
        <v>651,0,0,0,0,0,0,0,0,0</v>
      </c>
      <c r="AI652" s="13" t="s">
        <v>7367</v>
      </c>
      <c r="AJ652" s="13" t="s">
        <v>7861</v>
      </c>
      <c r="AO652" s="13">
        <v>0</v>
      </c>
      <c r="AP652" s="13">
        <v>25</v>
      </c>
      <c r="AQ652" s="13">
        <v>0</v>
      </c>
      <c r="AR652" s="14" t="s">
        <v>8663</v>
      </c>
      <c r="AU652" s="14"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
      <c r="A653" s="13">
        <v>652</v>
      </c>
      <c r="C653" s="13" t="s">
        <v>1024</v>
      </c>
      <c r="D653" s="13" t="s">
        <v>5252</v>
      </c>
      <c r="E653" s="13" t="s">
        <v>180</v>
      </c>
      <c r="F653" s="13" t="s">
        <v>181</v>
      </c>
      <c r="G653" s="13" t="s">
        <v>5029</v>
      </c>
      <c r="H653" s="13" t="s">
        <v>1310</v>
      </c>
      <c r="I653" s="13" t="s">
        <v>1311</v>
      </c>
      <c r="J653" s="13">
        <v>236</v>
      </c>
      <c r="K653" s="13" t="s">
        <v>2044</v>
      </c>
      <c r="L653" s="13">
        <v>45</v>
      </c>
      <c r="M653" s="13">
        <v>70</v>
      </c>
      <c r="N653" s="13" t="s">
        <v>5470</v>
      </c>
      <c r="P653" s="13" t="s">
        <v>6157</v>
      </c>
      <c r="R653" s="13" t="s">
        <v>2023</v>
      </c>
      <c r="S653" s="13">
        <v>5120</v>
      </c>
      <c r="T653" s="13">
        <v>1.6</v>
      </c>
      <c r="U653" s="13">
        <v>90</v>
      </c>
      <c r="V653" s="13" t="s">
        <v>2054</v>
      </c>
      <c r="X653" s="13" t="s">
        <v>9413</v>
      </c>
      <c r="Y653" s="13" t="s">
        <v>9577</v>
      </c>
      <c r="Z653" s="13" t="s">
        <v>9577</v>
      </c>
      <c r="AA653" s="13" t="s">
        <v>9577</v>
      </c>
      <c r="AB653" s="13" t="s">
        <v>9577</v>
      </c>
      <c r="AC653" s="13" t="s">
        <v>9577</v>
      </c>
      <c r="AD653" s="13" t="s">
        <v>9577</v>
      </c>
      <c r="AE653" s="13" t="s">
        <v>9577</v>
      </c>
      <c r="AF653" s="13" t="s">
        <v>9577</v>
      </c>
      <c r="AG653" s="13" t="s">
        <v>9577</v>
      </c>
      <c r="AH653" s="14" t="str">
        <f t="shared" si="20"/>
        <v>652,0,0,0,0,0,0,0,0,0</v>
      </c>
      <c r="AI653" s="13" t="s">
        <v>7367</v>
      </c>
      <c r="AJ653" s="13" t="s">
        <v>7862</v>
      </c>
      <c r="AO653" s="13">
        <v>0</v>
      </c>
      <c r="AP653" s="13">
        <v>25</v>
      </c>
      <c r="AQ653" s="13">
        <v>0</v>
      </c>
      <c r="AU653" s="14"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
      <c r="A654" s="13">
        <v>653</v>
      </c>
      <c r="C654" s="13" t="s">
        <v>1025</v>
      </c>
      <c r="D654" s="13" t="s">
        <v>5253</v>
      </c>
      <c r="E654" s="13" t="s">
        <v>177</v>
      </c>
      <c r="G654" s="13" t="s">
        <v>5030</v>
      </c>
      <c r="H654" s="13" t="s">
        <v>1310</v>
      </c>
      <c r="I654" s="13" t="s">
        <v>1311</v>
      </c>
      <c r="J654" s="13">
        <v>62</v>
      </c>
      <c r="K654" s="13" t="s">
        <v>5407</v>
      </c>
      <c r="L654" s="13">
        <v>45</v>
      </c>
      <c r="M654" s="13">
        <v>70</v>
      </c>
      <c r="N654" s="13" t="s">
        <v>5471</v>
      </c>
      <c r="P654" s="13" t="s">
        <v>6769</v>
      </c>
      <c r="Q654" s="13" t="s">
        <v>6770</v>
      </c>
      <c r="R654" s="13" t="s">
        <v>2023</v>
      </c>
      <c r="S654" s="13">
        <v>5120</v>
      </c>
      <c r="T654" s="13">
        <v>0.4</v>
      </c>
      <c r="U654" s="13">
        <v>9.4</v>
      </c>
      <c r="V654" s="13" t="s">
        <v>2055</v>
      </c>
      <c r="X654" s="13" t="s">
        <v>9414</v>
      </c>
      <c r="Y654" s="13" t="s">
        <v>9577</v>
      </c>
      <c r="Z654" s="13" t="s">
        <v>9577</v>
      </c>
      <c r="AA654" s="13" t="s">
        <v>9577</v>
      </c>
      <c r="AB654" s="13" t="s">
        <v>9577</v>
      </c>
      <c r="AC654" s="13" t="s">
        <v>9577</v>
      </c>
      <c r="AD654" s="13" t="s">
        <v>9577</v>
      </c>
      <c r="AE654" s="13" t="s">
        <v>9577</v>
      </c>
      <c r="AF654" s="13" t="s">
        <v>9577</v>
      </c>
      <c r="AG654" s="13" t="s">
        <v>9577</v>
      </c>
      <c r="AH654" s="14" t="str">
        <f t="shared" si="20"/>
        <v>653,0,0,0,0,0,0,0,0,0</v>
      </c>
      <c r="AI654" s="13" t="s">
        <v>6915</v>
      </c>
      <c r="AJ654" s="13" t="s">
        <v>7863</v>
      </c>
      <c r="AO654" s="13">
        <v>0</v>
      </c>
      <c r="AP654" s="13">
        <v>25</v>
      </c>
      <c r="AQ654" s="13">
        <v>0</v>
      </c>
      <c r="AR654" s="14" t="s">
        <v>8664</v>
      </c>
      <c r="AU654" s="14"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
      <c r="A655" s="13">
        <v>654</v>
      </c>
      <c r="C655" s="13" t="s">
        <v>1026</v>
      </c>
      <c r="D655" s="13" t="s">
        <v>5254</v>
      </c>
      <c r="E655" s="13" t="s">
        <v>177</v>
      </c>
      <c r="G655" s="13" t="s">
        <v>5031</v>
      </c>
      <c r="H655" s="13" t="s">
        <v>1310</v>
      </c>
      <c r="I655" s="13" t="s">
        <v>1311</v>
      </c>
      <c r="J655" s="13">
        <v>142</v>
      </c>
      <c r="K655" s="13" t="s">
        <v>5421</v>
      </c>
      <c r="L655" s="13">
        <v>45</v>
      </c>
      <c r="M655" s="13">
        <v>70</v>
      </c>
      <c r="N655" s="13" t="s">
        <v>5471</v>
      </c>
      <c r="P655" s="13" t="s">
        <v>6158</v>
      </c>
      <c r="R655" s="13" t="s">
        <v>2023</v>
      </c>
      <c r="S655" s="13">
        <v>5120</v>
      </c>
      <c r="T655" s="13">
        <v>1</v>
      </c>
      <c r="U655" s="13">
        <v>14.5</v>
      </c>
      <c r="V655" s="13" t="s">
        <v>2055</v>
      </c>
      <c r="X655" s="13" t="s">
        <v>9415</v>
      </c>
      <c r="Y655" s="13" t="s">
        <v>9577</v>
      </c>
      <c r="Z655" s="13" t="s">
        <v>9577</v>
      </c>
      <c r="AA655" s="13" t="s">
        <v>9577</v>
      </c>
      <c r="AB655" s="13" t="s">
        <v>9577</v>
      </c>
      <c r="AC655" s="13" t="s">
        <v>9577</v>
      </c>
      <c r="AD655" s="13" t="s">
        <v>9577</v>
      </c>
      <c r="AE655" s="13" t="s">
        <v>9577</v>
      </c>
      <c r="AF655" s="13" t="s">
        <v>9577</v>
      </c>
      <c r="AG655" s="13" t="s">
        <v>9577</v>
      </c>
      <c r="AH655" s="14" t="str">
        <f t="shared" si="20"/>
        <v>654,0,0,0,0,0,0,0,0,0</v>
      </c>
      <c r="AI655" s="13" t="s">
        <v>6915</v>
      </c>
      <c r="AJ655" s="13" t="s">
        <v>7864</v>
      </c>
      <c r="AO655" s="13">
        <v>0</v>
      </c>
      <c r="AP655" s="13">
        <v>25</v>
      </c>
      <c r="AQ655" s="13">
        <v>0</v>
      </c>
      <c r="AR655" s="14" t="s">
        <v>8665</v>
      </c>
      <c r="AU655" s="14"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
      <c r="A656" s="13">
        <v>655</v>
      </c>
      <c r="C656" s="13" t="s">
        <v>1027</v>
      </c>
      <c r="D656" s="13" t="s">
        <v>5255</v>
      </c>
      <c r="E656" s="13" t="s">
        <v>177</v>
      </c>
      <c r="F656" s="13" t="s">
        <v>185</v>
      </c>
      <c r="G656" s="13" t="s">
        <v>5032</v>
      </c>
      <c r="H656" s="13" t="s">
        <v>1310</v>
      </c>
      <c r="I656" s="13" t="s">
        <v>1311</v>
      </c>
      <c r="J656" s="13">
        <v>240</v>
      </c>
      <c r="K656" s="13" t="s">
        <v>5411</v>
      </c>
      <c r="L656" s="13">
        <v>45</v>
      </c>
      <c r="M656" s="13">
        <v>70</v>
      </c>
      <c r="N656" s="13" t="s">
        <v>5471</v>
      </c>
      <c r="P656" s="13" t="s">
        <v>6159</v>
      </c>
      <c r="R656" s="13" t="s">
        <v>2023</v>
      </c>
      <c r="S656" s="13">
        <v>5120</v>
      </c>
      <c r="T656" s="13">
        <v>1.5</v>
      </c>
      <c r="U656" s="13">
        <v>39</v>
      </c>
      <c r="V656" s="13" t="s">
        <v>2055</v>
      </c>
      <c r="X656" s="13" t="s">
        <v>9416</v>
      </c>
      <c r="Y656" s="13" t="s">
        <v>9577</v>
      </c>
      <c r="Z656" s="13" t="s">
        <v>9577</v>
      </c>
      <c r="AA656" s="13" t="s">
        <v>9577</v>
      </c>
      <c r="AB656" s="13" t="s">
        <v>9577</v>
      </c>
      <c r="AC656" s="13" t="s">
        <v>9577</v>
      </c>
      <c r="AD656" s="13" t="s">
        <v>9577</v>
      </c>
      <c r="AE656" s="13" t="s">
        <v>9577</v>
      </c>
      <c r="AF656" s="13" t="s">
        <v>9577</v>
      </c>
      <c r="AG656" s="13" t="s">
        <v>9577</v>
      </c>
      <c r="AH656" s="14" t="str">
        <f t="shared" si="20"/>
        <v>655,0,0,0,0,0,0,0,0,0</v>
      </c>
      <c r="AI656" s="13" t="s">
        <v>6915</v>
      </c>
      <c r="AJ656" s="13" t="s">
        <v>7865</v>
      </c>
      <c r="AO656" s="13">
        <v>0</v>
      </c>
      <c r="AP656" s="13">
        <v>25</v>
      </c>
      <c r="AQ656" s="13">
        <v>0</v>
      </c>
      <c r="AU656" s="14"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
      <c r="A657" s="13">
        <v>656</v>
      </c>
      <c r="C657" s="13" t="s">
        <v>1028</v>
      </c>
      <c r="D657" s="13" t="s">
        <v>5256</v>
      </c>
      <c r="E657" s="13" t="s">
        <v>178</v>
      </c>
      <c r="G657" s="13" t="s">
        <v>5033</v>
      </c>
      <c r="H657" s="13" t="s">
        <v>1310</v>
      </c>
      <c r="I657" s="13" t="s">
        <v>1311</v>
      </c>
      <c r="J657" s="13">
        <v>62</v>
      </c>
      <c r="K657" s="13" t="s">
        <v>2045</v>
      </c>
      <c r="L657" s="13">
        <v>45</v>
      </c>
      <c r="M657" s="13">
        <v>70</v>
      </c>
      <c r="N657" s="13" t="s">
        <v>5472</v>
      </c>
      <c r="P657" s="13" t="s">
        <v>6771</v>
      </c>
      <c r="Q657" s="13" t="s">
        <v>6772</v>
      </c>
      <c r="R657" s="13" t="s">
        <v>3679</v>
      </c>
      <c r="S657" s="13">
        <v>5120</v>
      </c>
      <c r="T657" s="13">
        <v>0.3</v>
      </c>
      <c r="U657" s="13">
        <v>7</v>
      </c>
      <c r="V657" s="13" t="s">
        <v>2056</v>
      </c>
      <c r="X657" s="13" t="s">
        <v>9417</v>
      </c>
      <c r="Y657" s="13" t="s">
        <v>9577</v>
      </c>
      <c r="Z657" s="13" t="s">
        <v>9577</v>
      </c>
      <c r="AA657" s="13" t="s">
        <v>9577</v>
      </c>
      <c r="AB657" s="13" t="s">
        <v>9577</v>
      </c>
      <c r="AC657" s="13" t="s">
        <v>9577</v>
      </c>
      <c r="AD657" s="13" t="s">
        <v>9577</v>
      </c>
      <c r="AE657" s="13" t="s">
        <v>9577</v>
      </c>
      <c r="AF657" s="13" t="s">
        <v>9577</v>
      </c>
      <c r="AG657" s="13" t="s">
        <v>9577</v>
      </c>
      <c r="AH657" s="14" t="str">
        <f t="shared" si="20"/>
        <v>656,0,0,0,0,0,0,0,0,0</v>
      </c>
      <c r="AI657" s="13" t="s">
        <v>7368</v>
      </c>
      <c r="AJ657" s="13" t="s">
        <v>7866</v>
      </c>
      <c r="AO657" s="13">
        <v>0</v>
      </c>
      <c r="AP657" s="13">
        <v>25</v>
      </c>
      <c r="AQ657" s="13">
        <v>0</v>
      </c>
      <c r="AR657" s="14" t="s">
        <v>8666</v>
      </c>
      <c r="AU657" s="14"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
      <c r="A658" s="13">
        <v>657</v>
      </c>
      <c r="C658" s="13" t="s">
        <v>1029</v>
      </c>
      <c r="D658" s="13" t="s">
        <v>5257</v>
      </c>
      <c r="E658" s="13" t="s">
        <v>178</v>
      </c>
      <c r="G658" s="13" t="s">
        <v>5034</v>
      </c>
      <c r="H658" s="13" t="s">
        <v>1310</v>
      </c>
      <c r="I658" s="13" t="s">
        <v>1311</v>
      </c>
      <c r="J658" s="13">
        <v>142</v>
      </c>
      <c r="K658" s="13" t="s">
        <v>2046</v>
      </c>
      <c r="L658" s="13">
        <v>45</v>
      </c>
      <c r="M658" s="13">
        <v>70</v>
      </c>
      <c r="N658" s="13" t="s">
        <v>5472</v>
      </c>
      <c r="P658" s="13" t="s">
        <v>6160</v>
      </c>
      <c r="R658" s="13" t="s">
        <v>3679</v>
      </c>
      <c r="S658" s="13">
        <v>5120</v>
      </c>
      <c r="T658" s="13">
        <v>0.6</v>
      </c>
      <c r="U658" s="13">
        <v>10.9</v>
      </c>
      <c r="V658" s="13" t="s">
        <v>2056</v>
      </c>
      <c r="X658" s="13" t="s">
        <v>9418</v>
      </c>
      <c r="Y658" s="13" t="s">
        <v>9577</v>
      </c>
      <c r="Z658" s="13" t="s">
        <v>9577</v>
      </c>
      <c r="AA658" s="13" t="s">
        <v>9577</v>
      </c>
      <c r="AB658" s="13" t="s">
        <v>9577</v>
      </c>
      <c r="AC658" s="13" t="s">
        <v>9577</v>
      </c>
      <c r="AD658" s="13" t="s">
        <v>9577</v>
      </c>
      <c r="AE658" s="13" t="s">
        <v>9577</v>
      </c>
      <c r="AF658" s="13" t="s">
        <v>9577</v>
      </c>
      <c r="AG658" s="13" t="s">
        <v>9577</v>
      </c>
      <c r="AH658" s="14" t="str">
        <f t="shared" si="20"/>
        <v>657,0,0,0,0,0,0,0,0,0</v>
      </c>
      <c r="AI658" s="13" t="s">
        <v>7368</v>
      </c>
      <c r="AJ658" s="13" t="s">
        <v>7867</v>
      </c>
      <c r="AO658" s="13">
        <v>0</v>
      </c>
      <c r="AP658" s="13">
        <v>25</v>
      </c>
      <c r="AQ658" s="13">
        <v>0</v>
      </c>
      <c r="AR658" s="14" t="s">
        <v>8667</v>
      </c>
      <c r="AU658" s="14"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
      <c r="A659" s="13">
        <v>658</v>
      </c>
      <c r="C659" s="13" t="s">
        <v>1030</v>
      </c>
      <c r="D659" s="13" t="s">
        <v>5258</v>
      </c>
      <c r="E659" s="13" t="s">
        <v>178</v>
      </c>
      <c r="F659" s="13" t="s">
        <v>189</v>
      </c>
      <c r="G659" s="13" t="s">
        <v>5035</v>
      </c>
      <c r="H659" s="13" t="s">
        <v>1310</v>
      </c>
      <c r="I659" s="13" t="s">
        <v>1311</v>
      </c>
      <c r="J659" s="13">
        <v>239</v>
      </c>
      <c r="K659" s="13" t="s">
        <v>2047</v>
      </c>
      <c r="L659" s="13">
        <v>45</v>
      </c>
      <c r="M659" s="13">
        <v>70</v>
      </c>
      <c r="N659" s="13" t="s">
        <v>5472</v>
      </c>
      <c r="P659" s="13" t="s">
        <v>6161</v>
      </c>
      <c r="R659" s="13" t="s">
        <v>3679</v>
      </c>
      <c r="S659" s="13">
        <v>5120</v>
      </c>
      <c r="T659" s="13">
        <v>1.5</v>
      </c>
      <c r="U659" s="13">
        <v>40</v>
      </c>
      <c r="V659" s="13" t="s">
        <v>2056</v>
      </c>
      <c r="X659" s="13" t="s">
        <v>9419</v>
      </c>
      <c r="Y659" s="13" t="s">
        <v>9577</v>
      </c>
      <c r="Z659" s="13" t="s">
        <v>9577</v>
      </c>
      <c r="AA659" s="13" t="s">
        <v>9577</v>
      </c>
      <c r="AB659" s="13" t="s">
        <v>9577</v>
      </c>
      <c r="AC659" s="13" t="s">
        <v>9577</v>
      </c>
      <c r="AD659" s="13" t="s">
        <v>9577</v>
      </c>
      <c r="AE659" s="13" t="s">
        <v>9577</v>
      </c>
      <c r="AF659" s="13" t="s">
        <v>9577</v>
      </c>
      <c r="AG659" s="13" t="s">
        <v>9577</v>
      </c>
      <c r="AH659" s="14" t="str">
        <f t="shared" si="20"/>
        <v>658,0,0,0,0,0,0,0,0,0</v>
      </c>
      <c r="AI659" s="13" t="s">
        <v>7083</v>
      </c>
      <c r="AJ659" s="13" t="s">
        <v>7868</v>
      </c>
      <c r="AO659" s="13">
        <v>0</v>
      </c>
      <c r="AP659" s="13">
        <v>25</v>
      </c>
      <c r="AQ659" s="13">
        <v>0</v>
      </c>
      <c r="AU659" s="14"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
      <c r="A660" s="13">
        <v>659</v>
      </c>
      <c r="B660" s="13" t="s">
        <v>8762</v>
      </c>
      <c r="C660" s="13" t="s">
        <v>1032</v>
      </c>
      <c r="D660" s="13" t="s">
        <v>5259</v>
      </c>
      <c r="E660" s="13" t="s">
        <v>176</v>
      </c>
      <c r="G660" s="13" t="s">
        <v>5036</v>
      </c>
      <c r="H660" s="13" t="s">
        <v>5413</v>
      </c>
      <c r="I660" s="13" t="s">
        <v>5414</v>
      </c>
      <c r="J660" s="13">
        <v>48</v>
      </c>
      <c r="K660" s="13" t="s">
        <v>2045</v>
      </c>
      <c r="L660" s="13">
        <v>255</v>
      </c>
      <c r="M660" s="13">
        <v>70</v>
      </c>
      <c r="N660" s="13" t="s">
        <v>5724</v>
      </c>
      <c r="O660" s="13" t="s">
        <v>3738</v>
      </c>
      <c r="P660" s="13" t="s">
        <v>6773</v>
      </c>
      <c r="Q660" s="13" t="s">
        <v>6774</v>
      </c>
      <c r="R660" s="13" t="s">
        <v>2023</v>
      </c>
      <c r="S660" s="13">
        <v>3840</v>
      </c>
      <c r="T660" s="13">
        <v>0.4</v>
      </c>
      <c r="U660" s="13">
        <v>5</v>
      </c>
      <c r="V660" s="13" t="s">
        <v>2057</v>
      </c>
      <c r="X660" s="13" t="s">
        <v>9420</v>
      </c>
      <c r="Y660" s="13" t="s">
        <v>9577</v>
      </c>
      <c r="Z660" s="13" t="s">
        <v>9577</v>
      </c>
      <c r="AA660" s="13" t="s">
        <v>9577</v>
      </c>
      <c r="AB660" s="13" t="s">
        <v>9577</v>
      </c>
      <c r="AC660" s="13" t="s">
        <v>9577</v>
      </c>
      <c r="AD660" s="13" t="s">
        <v>9577</v>
      </c>
      <c r="AE660" s="13" t="s">
        <v>9577</v>
      </c>
      <c r="AF660" s="13" t="s">
        <v>9577</v>
      </c>
      <c r="AG660" s="13" t="s">
        <v>9577</v>
      </c>
      <c r="AH660" s="14" t="str">
        <f t="shared" si="20"/>
        <v>659,0,0,0,0,0,0,0,0,0</v>
      </c>
      <c r="AI660" s="13" t="s">
        <v>7369</v>
      </c>
      <c r="AJ660" s="13" t="s">
        <v>7869</v>
      </c>
      <c r="AO660" s="13">
        <v>0</v>
      </c>
      <c r="AP660" s="13">
        <v>25</v>
      </c>
      <c r="AQ660" s="13">
        <v>0</v>
      </c>
      <c r="AR660" s="14" t="s">
        <v>8668</v>
      </c>
      <c r="AU660" s="14"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
      <c r="A661" s="13">
        <v>660</v>
      </c>
      <c r="B661" s="13" t="s">
        <v>8762</v>
      </c>
      <c r="C661" s="13" t="s">
        <v>1033</v>
      </c>
      <c r="D661" s="13" t="s">
        <v>5260</v>
      </c>
      <c r="E661" s="13" t="s">
        <v>176</v>
      </c>
      <c r="F661" s="13" t="s">
        <v>183</v>
      </c>
      <c r="G661" s="13" t="s">
        <v>5037</v>
      </c>
      <c r="H661" s="13" t="s">
        <v>5413</v>
      </c>
      <c r="I661" s="13" t="s">
        <v>5414</v>
      </c>
      <c r="J661" s="13">
        <v>147</v>
      </c>
      <c r="K661" s="13" t="s">
        <v>2031</v>
      </c>
      <c r="L661" s="13">
        <v>255</v>
      </c>
      <c r="M661" s="13">
        <v>70</v>
      </c>
      <c r="N661" s="13" t="s">
        <v>5724</v>
      </c>
      <c r="O661" s="13" t="s">
        <v>3738</v>
      </c>
      <c r="P661" s="13" t="s">
        <v>6162</v>
      </c>
      <c r="R661" s="13" t="s">
        <v>2023</v>
      </c>
      <c r="S661" s="13">
        <v>3840</v>
      </c>
      <c r="T661" s="13">
        <v>1</v>
      </c>
      <c r="U661" s="13">
        <v>42.4</v>
      </c>
      <c r="V661" s="13" t="s">
        <v>2057</v>
      </c>
      <c r="X661" s="13" t="s">
        <v>9421</v>
      </c>
      <c r="Y661" s="13" t="s">
        <v>9577</v>
      </c>
      <c r="Z661" s="13" t="s">
        <v>9577</v>
      </c>
      <c r="AA661" s="13" t="s">
        <v>9577</v>
      </c>
      <c r="AB661" s="13" t="s">
        <v>9577</v>
      </c>
      <c r="AC661" s="13" t="s">
        <v>9577</v>
      </c>
      <c r="AD661" s="13" t="s">
        <v>9577</v>
      </c>
      <c r="AE661" s="13" t="s">
        <v>9577</v>
      </c>
      <c r="AF661" s="13" t="s">
        <v>9577</v>
      </c>
      <c r="AG661" s="13" t="s">
        <v>9577</v>
      </c>
      <c r="AH661" s="14" t="str">
        <f t="shared" si="20"/>
        <v>660,0,0,0,0,0,0,0,0,0</v>
      </c>
      <c r="AI661" s="13" t="s">
        <v>7369</v>
      </c>
      <c r="AJ661" s="13" t="s">
        <v>7870</v>
      </c>
      <c r="AO661" s="13">
        <v>0</v>
      </c>
      <c r="AP661" s="13">
        <v>25</v>
      </c>
      <c r="AQ661" s="13">
        <v>0</v>
      </c>
      <c r="AU661" s="14"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
      <c r="A662" s="13">
        <v>661</v>
      </c>
      <c r="C662" s="13" t="s">
        <v>1034</v>
      </c>
      <c r="D662" s="13" t="s">
        <v>5261</v>
      </c>
      <c r="E662" s="13" t="s">
        <v>176</v>
      </c>
      <c r="F662" s="13" t="s">
        <v>184</v>
      </c>
      <c r="G662" s="13" t="s">
        <v>5038</v>
      </c>
      <c r="H662" s="13" t="s">
        <v>5413</v>
      </c>
      <c r="I662" s="13" t="s">
        <v>1311</v>
      </c>
      <c r="J662" s="13">
        <v>56</v>
      </c>
      <c r="K662" s="13" t="s">
        <v>2045</v>
      </c>
      <c r="L662" s="13">
        <v>255</v>
      </c>
      <c r="M662" s="13">
        <v>70</v>
      </c>
      <c r="N662" s="13" t="s">
        <v>3794</v>
      </c>
      <c r="O662" s="13" t="s">
        <v>5725</v>
      </c>
      <c r="P662" s="13" t="s">
        <v>6775</v>
      </c>
      <c r="Q662" s="13" t="s">
        <v>6776</v>
      </c>
      <c r="R662" s="13" t="s">
        <v>1344</v>
      </c>
      <c r="S662" s="13">
        <v>3840</v>
      </c>
      <c r="T662" s="13">
        <v>0.3</v>
      </c>
      <c r="U662" s="13">
        <v>1.7</v>
      </c>
      <c r="V662" s="13" t="s">
        <v>2055</v>
      </c>
      <c r="X662" s="13" t="s">
        <v>9422</v>
      </c>
      <c r="Y662" s="13" t="s">
        <v>9577</v>
      </c>
      <c r="Z662" s="13" t="s">
        <v>9577</v>
      </c>
      <c r="AA662" s="13" t="s">
        <v>9577</v>
      </c>
      <c r="AB662" s="13" t="s">
        <v>9577</v>
      </c>
      <c r="AC662" s="13" t="s">
        <v>9577</v>
      </c>
      <c r="AD662" s="13" t="s">
        <v>9577</v>
      </c>
      <c r="AE662" s="13" t="s">
        <v>9577</v>
      </c>
      <c r="AF662" s="13" t="s">
        <v>9577</v>
      </c>
      <c r="AG662" s="13" t="s">
        <v>9577</v>
      </c>
      <c r="AH662" s="14" t="str">
        <f t="shared" si="20"/>
        <v>661,0,0,0,0,0,0,0,0,0</v>
      </c>
      <c r="AI662" s="13" t="s">
        <v>7370</v>
      </c>
      <c r="AJ662" s="13" t="s">
        <v>7871</v>
      </c>
      <c r="AO662" s="13">
        <v>0</v>
      </c>
      <c r="AP662" s="13">
        <v>25</v>
      </c>
      <c r="AQ662" s="13">
        <v>0</v>
      </c>
      <c r="AR662" s="14" t="s">
        <v>8669</v>
      </c>
      <c r="AU662" s="14"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
      <c r="A663" s="13">
        <v>662</v>
      </c>
      <c r="C663" s="13" t="s">
        <v>1035</v>
      </c>
      <c r="D663" s="13" t="s">
        <v>5262</v>
      </c>
      <c r="E663" s="13" t="s">
        <v>177</v>
      </c>
      <c r="F663" s="13" t="s">
        <v>184</v>
      </c>
      <c r="G663" s="13" t="s">
        <v>5039</v>
      </c>
      <c r="H663" s="13" t="s">
        <v>5413</v>
      </c>
      <c r="I663" s="13" t="s">
        <v>1311</v>
      </c>
      <c r="J663" s="13">
        <v>120</v>
      </c>
      <c r="K663" s="13" t="s">
        <v>2045</v>
      </c>
      <c r="L663" s="13">
        <v>255</v>
      </c>
      <c r="M663" s="13">
        <v>70</v>
      </c>
      <c r="N663" s="13" t="s">
        <v>3751</v>
      </c>
      <c r="O663" s="13" t="s">
        <v>5725</v>
      </c>
      <c r="P663" s="13" t="s">
        <v>6163</v>
      </c>
      <c r="R663" s="13" t="s">
        <v>1344</v>
      </c>
      <c r="S663" s="13">
        <v>3840</v>
      </c>
      <c r="T663" s="13">
        <v>0.7</v>
      </c>
      <c r="U663" s="13">
        <v>16</v>
      </c>
      <c r="V663" s="13" t="s">
        <v>2055</v>
      </c>
      <c r="X663" s="13" t="s">
        <v>9423</v>
      </c>
      <c r="Y663" s="13" t="s">
        <v>9577</v>
      </c>
      <c r="Z663" s="13" t="s">
        <v>9577</v>
      </c>
      <c r="AA663" s="13" t="s">
        <v>9577</v>
      </c>
      <c r="AB663" s="13" t="s">
        <v>9577</v>
      </c>
      <c r="AC663" s="13" t="s">
        <v>9577</v>
      </c>
      <c r="AD663" s="13" t="s">
        <v>9577</v>
      </c>
      <c r="AE663" s="13" t="s">
        <v>9577</v>
      </c>
      <c r="AF663" s="13" t="s">
        <v>9577</v>
      </c>
      <c r="AG663" s="13" t="s">
        <v>9577</v>
      </c>
      <c r="AH663" s="14" t="str">
        <f t="shared" si="20"/>
        <v>662,0,0,0,0,0,0,0,0,0</v>
      </c>
      <c r="AI663" s="13" t="s">
        <v>1382</v>
      </c>
      <c r="AJ663" s="13" t="s">
        <v>7872</v>
      </c>
      <c r="AO663" s="13">
        <v>0</v>
      </c>
      <c r="AP663" s="13">
        <v>25</v>
      </c>
      <c r="AQ663" s="13">
        <v>11</v>
      </c>
      <c r="AU663" s="14"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
      <c r="A664" s="13">
        <v>663</v>
      </c>
      <c r="C664" s="13" t="s">
        <v>1036</v>
      </c>
      <c r="D664" s="13" t="s">
        <v>5263</v>
      </c>
      <c r="E664" s="13" t="s">
        <v>177</v>
      </c>
      <c r="F664" s="13" t="s">
        <v>184</v>
      </c>
      <c r="G664" s="13" t="s">
        <v>5040</v>
      </c>
      <c r="H664" s="13" t="s">
        <v>5413</v>
      </c>
      <c r="I664" s="13" t="s">
        <v>1311</v>
      </c>
      <c r="J664" s="13">
        <v>175</v>
      </c>
      <c r="K664" s="13" t="s">
        <v>2047</v>
      </c>
      <c r="L664" s="13">
        <v>255</v>
      </c>
      <c r="M664" s="13">
        <v>70</v>
      </c>
      <c r="N664" s="13" t="s">
        <v>3751</v>
      </c>
      <c r="O664" s="13" t="s">
        <v>5725</v>
      </c>
      <c r="P664" s="13" t="s">
        <v>6164</v>
      </c>
      <c r="R664" s="13" t="s">
        <v>1344</v>
      </c>
      <c r="S664" s="13">
        <v>3840</v>
      </c>
      <c r="T664" s="13">
        <v>1.2</v>
      </c>
      <c r="U664" s="13">
        <v>24.5</v>
      </c>
      <c r="V664" s="13" t="s">
        <v>2055</v>
      </c>
      <c r="X664" s="13" t="s">
        <v>9424</v>
      </c>
      <c r="Y664" s="13" t="s">
        <v>9577</v>
      </c>
      <c r="Z664" s="13" t="s">
        <v>9577</v>
      </c>
      <c r="AA664" s="13" t="s">
        <v>9577</v>
      </c>
      <c r="AB664" s="13" t="s">
        <v>9577</v>
      </c>
      <c r="AC664" s="13" t="s">
        <v>9577</v>
      </c>
      <c r="AD664" s="13" t="s">
        <v>9577</v>
      </c>
      <c r="AE664" s="13" t="s">
        <v>9577</v>
      </c>
      <c r="AF664" s="13" t="s">
        <v>9577</v>
      </c>
      <c r="AG664" s="13" t="s">
        <v>9577</v>
      </c>
      <c r="AH664" s="14" t="str">
        <f t="shared" si="20"/>
        <v>663,0,0,0,0,0,0,0,0,0</v>
      </c>
      <c r="AI664" s="13" t="s">
        <v>7371</v>
      </c>
      <c r="AJ664" s="13" t="s">
        <v>7873</v>
      </c>
      <c r="AO664" s="13">
        <v>0</v>
      </c>
      <c r="AP664" s="13">
        <v>25</v>
      </c>
      <c r="AQ664" s="13">
        <v>10</v>
      </c>
      <c r="AU664" s="14"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
      <c r="A665" s="13">
        <v>664</v>
      </c>
      <c r="B665" s="13" t="s">
        <v>8762</v>
      </c>
      <c r="C665" s="13" t="s">
        <v>1037</v>
      </c>
      <c r="D665" s="13" t="s">
        <v>5264</v>
      </c>
      <c r="E665" s="13" t="s">
        <v>169</v>
      </c>
      <c r="G665" s="13" t="s">
        <v>5041</v>
      </c>
      <c r="H665" s="13" t="s">
        <v>5413</v>
      </c>
      <c r="I665" s="13" t="s">
        <v>5414</v>
      </c>
      <c r="J665" s="13">
        <v>40</v>
      </c>
      <c r="K665" s="13" t="s">
        <v>2033</v>
      </c>
      <c r="L665" s="13">
        <v>255</v>
      </c>
      <c r="M665" s="13">
        <v>70</v>
      </c>
      <c r="N665" s="13" t="s">
        <v>5726</v>
      </c>
      <c r="O665" s="13" t="s">
        <v>3805</v>
      </c>
      <c r="P665" s="13" t="s">
        <v>6777</v>
      </c>
      <c r="Q665" s="13" t="s">
        <v>6778</v>
      </c>
      <c r="R665" s="13" t="s">
        <v>1371</v>
      </c>
      <c r="S665" s="13">
        <v>3840</v>
      </c>
      <c r="T665" s="13">
        <v>0.3</v>
      </c>
      <c r="U665" s="13">
        <v>2.5</v>
      </c>
      <c r="V665" s="13" t="s">
        <v>8727</v>
      </c>
      <c r="X665" s="13" t="s">
        <v>9425</v>
      </c>
      <c r="Y665" s="13" t="s">
        <v>9577</v>
      </c>
      <c r="Z665" s="13" t="s">
        <v>9577</v>
      </c>
      <c r="AA665" s="13" t="s">
        <v>9577</v>
      </c>
      <c r="AB665" s="13" t="s">
        <v>9577</v>
      </c>
      <c r="AC665" s="13" t="s">
        <v>9577</v>
      </c>
      <c r="AD665" s="13" t="s">
        <v>9577</v>
      </c>
      <c r="AE665" s="13" t="s">
        <v>9577</v>
      </c>
      <c r="AF665" s="13" t="s">
        <v>9577</v>
      </c>
      <c r="AG665" s="13" t="s">
        <v>9577</v>
      </c>
      <c r="AH665" s="14" t="str">
        <f t="shared" si="20"/>
        <v>664,0,0,0,0,0,0,0,0,0</v>
      </c>
      <c r="AI665" s="13" t="s">
        <v>7372</v>
      </c>
      <c r="AJ665" s="13" t="s">
        <v>7874</v>
      </c>
      <c r="AO665" s="13">
        <v>0</v>
      </c>
      <c r="AP665" s="13">
        <v>25</v>
      </c>
      <c r="AQ665" s="13">
        <v>0</v>
      </c>
      <c r="AR665" s="14" t="s">
        <v>8670</v>
      </c>
      <c r="AU665" s="14"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
      <c r="A666" s="13">
        <v>665</v>
      </c>
      <c r="B666" s="13" t="s">
        <v>8762</v>
      </c>
      <c r="C666" s="13" t="s">
        <v>1038</v>
      </c>
      <c r="D666" s="13" t="s">
        <v>5265</v>
      </c>
      <c r="E666" s="13" t="s">
        <v>169</v>
      </c>
      <c r="G666" s="13" t="s">
        <v>5042</v>
      </c>
      <c r="H666" s="13" t="s">
        <v>5413</v>
      </c>
      <c r="I666" s="13" t="s">
        <v>5414</v>
      </c>
      <c r="J666" s="13">
        <v>72</v>
      </c>
      <c r="K666" s="13" t="s">
        <v>2033</v>
      </c>
      <c r="L666" s="13">
        <v>255</v>
      </c>
      <c r="M666" s="13">
        <v>70</v>
      </c>
      <c r="N666" s="13" t="s">
        <v>5473</v>
      </c>
      <c r="P666" s="13" t="s">
        <v>6165</v>
      </c>
      <c r="R666" s="13" t="s">
        <v>1371</v>
      </c>
      <c r="S666" s="13">
        <v>3840</v>
      </c>
      <c r="T666" s="13">
        <v>0.3</v>
      </c>
      <c r="U666" s="13">
        <v>8.4</v>
      </c>
      <c r="V666" s="13" t="s">
        <v>8727</v>
      </c>
      <c r="X666" s="13" t="s">
        <v>9426</v>
      </c>
      <c r="Y666" s="13" t="s">
        <v>9577</v>
      </c>
      <c r="Z666" s="13" t="s">
        <v>9577</v>
      </c>
      <c r="AA666" s="13" t="s">
        <v>9577</v>
      </c>
      <c r="AB666" s="13" t="s">
        <v>9577</v>
      </c>
      <c r="AC666" s="13" t="s">
        <v>9577</v>
      </c>
      <c r="AD666" s="13" t="s">
        <v>9577</v>
      </c>
      <c r="AE666" s="13" t="s">
        <v>9577</v>
      </c>
      <c r="AF666" s="13" t="s">
        <v>9577</v>
      </c>
      <c r="AG666" s="13" t="s">
        <v>9577</v>
      </c>
      <c r="AH666" s="14" t="str">
        <f t="shared" si="20"/>
        <v>665,0,0,0,0,0,0,0,0,0</v>
      </c>
      <c r="AI666" s="13" t="s">
        <v>7372</v>
      </c>
      <c r="AJ666" s="13" t="s">
        <v>7875</v>
      </c>
      <c r="AO666" s="13">
        <v>0</v>
      </c>
      <c r="AP666" s="13">
        <v>25</v>
      </c>
      <c r="AQ666" s="13">
        <v>0</v>
      </c>
      <c r="AR666" s="14" t="s">
        <v>8671</v>
      </c>
      <c r="AU666" s="14"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
      <c r="A667" s="13">
        <v>666</v>
      </c>
      <c r="B667" s="13" t="s">
        <v>8762</v>
      </c>
      <c r="C667" s="13" t="s">
        <v>1039</v>
      </c>
      <c r="D667" s="13" t="s">
        <v>5266</v>
      </c>
      <c r="E667" s="13" t="s">
        <v>169</v>
      </c>
      <c r="F667" s="13" t="s">
        <v>184</v>
      </c>
      <c r="G667" s="13" t="s">
        <v>5043</v>
      </c>
      <c r="H667" s="13" t="s">
        <v>5413</v>
      </c>
      <c r="I667" s="13" t="s">
        <v>5414</v>
      </c>
      <c r="J667" s="13">
        <v>185</v>
      </c>
      <c r="K667" s="13" t="s">
        <v>2033</v>
      </c>
      <c r="L667" s="13">
        <v>255</v>
      </c>
      <c r="M667" s="13">
        <v>70</v>
      </c>
      <c r="N667" s="13" t="s">
        <v>5726</v>
      </c>
      <c r="O667" s="13" t="s">
        <v>3805</v>
      </c>
      <c r="P667" s="13" t="s">
        <v>6166</v>
      </c>
      <c r="R667" s="13" t="s">
        <v>1371</v>
      </c>
      <c r="S667" s="13">
        <v>3840</v>
      </c>
      <c r="T667" s="13">
        <v>1.2</v>
      </c>
      <c r="U667" s="13">
        <v>17</v>
      </c>
      <c r="V667" s="13" t="s">
        <v>8727</v>
      </c>
      <c r="X667" s="13" t="s">
        <v>9427</v>
      </c>
      <c r="Y667" s="13" t="s">
        <v>9577</v>
      </c>
      <c r="Z667" s="13" t="s">
        <v>9577</v>
      </c>
      <c r="AA667" s="13" t="s">
        <v>9577</v>
      </c>
      <c r="AB667" s="13" t="s">
        <v>9577</v>
      </c>
      <c r="AC667" s="13" t="s">
        <v>9577</v>
      </c>
      <c r="AD667" s="13" t="s">
        <v>9577</v>
      </c>
      <c r="AE667" s="13" t="s">
        <v>9577</v>
      </c>
      <c r="AF667" s="13" t="s">
        <v>9577</v>
      </c>
      <c r="AG667" s="13" t="s">
        <v>9577</v>
      </c>
      <c r="AH667" s="14" t="str">
        <f t="shared" si="20"/>
        <v>666,0,0,0,0,0,0,0,0,0</v>
      </c>
      <c r="AI667" s="13" t="s">
        <v>7373</v>
      </c>
      <c r="AJ667" s="13" t="s">
        <v>7876</v>
      </c>
      <c r="AO667" s="13">
        <v>0</v>
      </c>
      <c r="AP667" s="13">
        <v>25</v>
      </c>
      <c r="AQ667" s="13">
        <v>11</v>
      </c>
      <c r="AU667" s="14"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
      <c r="A668" s="13">
        <v>667</v>
      </c>
      <c r="C668" s="13" t="s">
        <v>1040</v>
      </c>
      <c r="D668" s="13" t="s">
        <v>5267</v>
      </c>
      <c r="E668" s="13" t="s">
        <v>177</v>
      </c>
      <c r="F668" s="13" t="s">
        <v>176</v>
      </c>
      <c r="G668" s="13" t="s">
        <v>5044</v>
      </c>
      <c r="H668" s="13" t="s">
        <v>5418</v>
      </c>
      <c r="I668" s="13" t="s">
        <v>1311</v>
      </c>
      <c r="J668" s="13">
        <v>74</v>
      </c>
      <c r="K668" s="13" t="s">
        <v>5407</v>
      </c>
      <c r="L668" s="13">
        <v>200</v>
      </c>
      <c r="M668" s="13">
        <v>70</v>
      </c>
      <c r="N668" s="13" t="s">
        <v>5727</v>
      </c>
      <c r="O668" s="13" t="s">
        <v>3792</v>
      </c>
      <c r="P668" s="13" t="s">
        <v>6779</v>
      </c>
      <c r="Q668" s="13" t="s">
        <v>6780</v>
      </c>
      <c r="R668" s="13" t="s">
        <v>2023</v>
      </c>
      <c r="S668" s="13">
        <v>5120</v>
      </c>
      <c r="T668" s="13">
        <v>0.6</v>
      </c>
      <c r="U668" s="13">
        <v>13.5</v>
      </c>
      <c r="V668" s="13" t="s">
        <v>2057</v>
      </c>
      <c r="X668" s="13" t="s">
        <v>9428</v>
      </c>
      <c r="Y668" s="13" t="s">
        <v>9577</v>
      </c>
      <c r="Z668" s="13" t="s">
        <v>9577</v>
      </c>
      <c r="AA668" s="13" t="s">
        <v>9577</v>
      </c>
      <c r="AB668" s="13" t="s">
        <v>9577</v>
      </c>
      <c r="AC668" s="13" t="s">
        <v>9577</v>
      </c>
      <c r="AD668" s="13" t="s">
        <v>9577</v>
      </c>
      <c r="AE668" s="13" t="s">
        <v>9577</v>
      </c>
      <c r="AF668" s="13" t="s">
        <v>9577</v>
      </c>
      <c r="AG668" s="13" t="s">
        <v>9577</v>
      </c>
      <c r="AH668" s="14" t="str">
        <f t="shared" si="20"/>
        <v>667,0,0,0,0,0,0,0,0,0</v>
      </c>
      <c r="AI668" s="13" t="s">
        <v>7374</v>
      </c>
      <c r="AJ668" s="13" t="s">
        <v>7877</v>
      </c>
      <c r="AO668" s="13">
        <v>0</v>
      </c>
      <c r="AP668" s="13">
        <v>25</v>
      </c>
      <c r="AQ668" s="13">
        <v>0</v>
      </c>
      <c r="AR668" s="14" t="s">
        <v>8672</v>
      </c>
      <c r="AU668" s="14"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
      <c r="A669" s="13">
        <v>668</v>
      </c>
      <c r="C669" s="13" t="s">
        <v>1041</v>
      </c>
      <c r="D669" s="13" t="s">
        <v>5268</v>
      </c>
      <c r="E669" s="13" t="s">
        <v>177</v>
      </c>
      <c r="F669" s="13" t="s">
        <v>192</v>
      </c>
      <c r="G669" s="13" t="s">
        <v>5045</v>
      </c>
      <c r="H669" s="13" t="s">
        <v>5418</v>
      </c>
      <c r="I669" s="13" t="s">
        <v>1311</v>
      </c>
      <c r="J669" s="13">
        <v>177</v>
      </c>
      <c r="K669" s="13" t="s">
        <v>5421</v>
      </c>
      <c r="L669" s="13">
        <v>200</v>
      </c>
      <c r="M669" s="13">
        <v>70</v>
      </c>
      <c r="N669" s="13" t="s">
        <v>5727</v>
      </c>
      <c r="O669" s="13" t="s">
        <v>3792</v>
      </c>
      <c r="P669" s="13" t="s">
        <v>6167</v>
      </c>
      <c r="R669" s="13" t="s">
        <v>2023</v>
      </c>
      <c r="S669" s="13">
        <v>5120</v>
      </c>
      <c r="T669" s="13">
        <v>1.5</v>
      </c>
      <c r="U669" s="13">
        <v>81.5</v>
      </c>
      <c r="V669" s="13" t="s">
        <v>2057</v>
      </c>
      <c r="X669" s="13" t="s">
        <v>9429</v>
      </c>
      <c r="Y669" s="13" t="s">
        <v>9577</v>
      </c>
      <c r="Z669" s="13" t="s">
        <v>9577</v>
      </c>
      <c r="AA669" s="13" t="s">
        <v>9577</v>
      </c>
      <c r="AB669" s="13" t="s">
        <v>9577</v>
      </c>
      <c r="AC669" s="13" t="s">
        <v>9577</v>
      </c>
      <c r="AD669" s="13" t="s">
        <v>9577</v>
      </c>
      <c r="AE669" s="13" t="s">
        <v>9577</v>
      </c>
      <c r="AF669" s="13" t="s">
        <v>9577</v>
      </c>
      <c r="AG669" s="13" t="s">
        <v>9577</v>
      </c>
      <c r="AH669" s="14" t="str">
        <f t="shared" si="20"/>
        <v>668,0,0,0,0,0,0,0,0,0</v>
      </c>
      <c r="AI669" s="13" t="s">
        <v>7017</v>
      </c>
      <c r="AJ669" s="13" t="s">
        <v>7878</v>
      </c>
      <c r="AO669" s="13">
        <v>0</v>
      </c>
      <c r="AP669" s="13">
        <v>25</v>
      </c>
      <c r="AQ669" s="13">
        <v>0</v>
      </c>
      <c r="AU669" s="14"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
      <c r="A670" s="13">
        <v>669</v>
      </c>
      <c r="C670" s="13" t="s">
        <v>5188</v>
      </c>
      <c r="D670" s="13" t="s">
        <v>5269</v>
      </c>
      <c r="E670" s="13" t="s">
        <v>191</v>
      </c>
      <c r="G670" s="13" t="s">
        <v>5046</v>
      </c>
      <c r="H670" s="13" t="s">
        <v>5416</v>
      </c>
      <c r="I670" s="13" t="s">
        <v>5414</v>
      </c>
      <c r="J670" s="13">
        <v>61</v>
      </c>
      <c r="K670" s="13" t="s">
        <v>1313</v>
      </c>
      <c r="L670" s="13">
        <v>255</v>
      </c>
      <c r="M670" s="13">
        <v>70</v>
      </c>
      <c r="N670" s="13" t="s">
        <v>5474</v>
      </c>
      <c r="P670" s="13" t="s">
        <v>6781</v>
      </c>
      <c r="Q670" s="13" t="s">
        <v>6782</v>
      </c>
      <c r="R670" s="13" t="s">
        <v>52</v>
      </c>
      <c r="S670" s="13">
        <v>5120</v>
      </c>
      <c r="T670" s="13">
        <v>0.1</v>
      </c>
      <c r="U670" s="13">
        <v>0.1</v>
      </c>
      <c r="V670" s="13" t="s">
        <v>8724</v>
      </c>
      <c r="X670" s="13" t="s">
        <v>9430</v>
      </c>
      <c r="Y670" s="13" t="s">
        <v>9577</v>
      </c>
      <c r="Z670" s="13" t="s">
        <v>9577</v>
      </c>
      <c r="AA670" s="13" t="s">
        <v>9577</v>
      </c>
      <c r="AB670" s="13" t="s">
        <v>9577</v>
      </c>
      <c r="AC670" s="13" t="s">
        <v>9577</v>
      </c>
      <c r="AD670" s="13" t="s">
        <v>9577</v>
      </c>
      <c r="AE670" s="13" t="s">
        <v>9577</v>
      </c>
      <c r="AF670" s="13" t="s">
        <v>9577</v>
      </c>
      <c r="AG670" s="13" t="s">
        <v>9577</v>
      </c>
      <c r="AH670" s="14" t="str">
        <f t="shared" si="20"/>
        <v>669,0,0,0,0,0,0,0,0,0</v>
      </c>
      <c r="AI670" s="13" t="s">
        <v>7375</v>
      </c>
      <c r="AJ670" s="13" t="s">
        <v>7879</v>
      </c>
      <c r="AO670" s="13">
        <v>0</v>
      </c>
      <c r="AP670" s="13">
        <v>25</v>
      </c>
      <c r="AQ670" s="13">
        <v>0</v>
      </c>
      <c r="AR670" s="14" t="s">
        <v>8673</v>
      </c>
      <c r="AU670" s="14"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
      <c r="A671" s="13">
        <v>670</v>
      </c>
      <c r="C671" s="13" t="s">
        <v>1043</v>
      </c>
      <c r="D671" s="13" t="s">
        <v>5270</v>
      </c>
      <c r="E671" s="13" t="s">
        <v>191</v>
      </c>
      <c r="G671" s="13" t="s">
        <v>5047</v>
      </c>
      <c r="H671" s="13" t="s">
        <v>5416</v>
      </c>
      <c r="I671" s="13" t="s">
        <v>5414</v>
      </c>
      <c r="J671" s="13">
        <v>142</v>
      </c>
      <c r="K671" s="13" t="s">
        <v>1313</v>
      </c>
      <c r="L671" s="13">
        <v>255</v>
      </c>
      <c r="M671" s="13">
        <v>70</v>
      </c>
      <c r="N671" s="13" t="s">
        <v>5474</v>
      </c>
      <c r="P671" s="13" t="s">
        <v>6168</v>
      </c>
      <c r="R671" s="13" t="s">
        <v>52</v>
      </c>
      <c r="S671" s="13">
        <v>5120</v>
      </c>
      <c r="T671" s="13">
        <v>0.2</v>
      </c>
      <c r="U671" s="13">
        <v>0.9</v>
      </c>
      <c r="V671" s="13" t="s">
        <v>8724</v>
      </c>
      <c r="X671" s="13" t="s">
        <v>9431</v>
      </c>
      <c r="Y671" s="13" t="s">
        <v>9577</v>
      </c>
      <c r="Z671" s="13" t="s">
        <v>9577</v>
      </c>
      <c r="AA671" s="13" t="s">
        <v>9577</v>
      </c>
      <c r="AB671" s="13" t="s">
        <v>9577</v>
      </c>
      <c r="AC671" s="13" t="s">
        <v>9577</v>
      </c>
      <c r="AD671" s="13" t="s">
        <v>9577</v>
      </c>
      <c r="AE671" s="13" t="s">
        <v>9577</v>
      </c>
      <c r="AF671" s="13" t="s">
        <v>9577</v>
      </c>
      <c r="AG671" s="13" t="s">
        <v>9577</v>
      </c>
      <c r="AH671" s="14" t="str">
        <f t="shared" si="20"/>
        <v>670,0,0,0,0,0,0,0,0,0</v>
      </c>
      <c r="AI671" s="13" t="s">
        <v>7375</v>
      </c>
      <c r="AJ671" s="13" t="s">
        <v>7880</v>
      </c>
      <c r="AO671" s="13">
        <v>0</v>
      </c>
      <c r="AP671" s="13">
        <v>25</v>
      </c>
      <c r="AQ671" s="13">
        <v>7</v>
      </c>
      <c r="AR671" s="14" t="s">
        <v>8674</v>
      </c>
      <c r="AU671" s="14"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
      <c r="A672" s="13">
        <v>671</v>
      </c>
      <c r="C672" s="13" t="s">
        <v>1044</v>
      </c>
      <c r="D672" s="13" t="s">
        <v>5271</v>
      </c>
      <c r="E672" s="13" t="s">
        <v>191</v>
      </c>
      <c r="G672" s="13" t="s">
        <v>5048</v>
      </c>
      <c r="H672" s="13" t="s">
        <v>5416</v>
      </c>
      <c r="I672" s="13" t="s">
        <v>5414</v>
      </c>
      <c r="J672" s="13">
        <v>248</v>
      </c>
      <c r="K672" s="13" t="s">
        <v>2012</v>
      </c>
      <c r="L672" s="13">
        <v>255</v>
      </c>
      <c r="M672" s="13">
        <v>70</v>
      </c>
      <c r="N672" s="13" t="s">
        <v>5474</v>
      </c>
      <c r="P672" s="13" t="s">
        <v>6169</v>
      </c>
      <c r="R672" s="13" t="s">
        <v>52</v>
      </c>
      <c r="S672" s="13">
        <v>5120</v>
      </c>
      <c r="T672" s="13">
        <v>1.1000000000000001</v>
      </c>
      <c r="U672" s="13">
        <v>10</v>
      </c>
      <c r="V672" s="13" t="s">
        <v>8724</v>
      </c>
      <c r="X672" s="13" t="s">
        <v>9432</v>
      </c>
      <c r="Y672" s="13" t="s">
        <v>9577</v>
      </c>
      <c r="Z672" s="13" t="s">
        <v>9577</v>
      </c>
      <c r="AA672" s="13" t="s">
        <v>9577</v>
      </c>
      <c r="AB672" s="13" t="s">
        <v>9577</v>
      </c>
      <c r="AC672" s="13" t="s">
        <v>9577</v>
      </c>
      <c r="AD672" s="13" t="s">
        <v>9577</v>
      </c>
      <c r="AE672" s="13" t="s">
        <v>9577</v>
      </c>
      <c r="AF672" s="13" t="s">
        <v>9577</v>
      </c>
      <c r="AG672" s="13" t="s">
        <v>9577</v>
      </c>
      <c r="AH672" s="14" t="str">
        <f t="shared" si="20"/>
        <v>671,0,0,0,0,0,0,0,0,0</v>
      </c>
      <c r="AI672" s="13" t="s">
        <v>7376</v>
      </c>
      <c r="AJ672" s="13" t="s">
        <v>7881</v>
      </c>
      <c r="AO672" s="13">
        <v>0</v>
      </c>
      <c r="AP672" s="13">
        <v>25</v>
      </c>
      <c r="AQ672" s="13">
        <v>0</v>
      </c>
      <c r="AU672" s="14"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
      <c r="A673" s="13">
        <v>672</v>
      </c>
      <c r="C673" s="13" t="s">
        <v>1045</v>
      </c>
      <c r="D673" s="13" t="s">
        <v>5272</v>
      </c>
      <c r="E673" s="13" t="s">
        <v>180</v>
      </c>
      <c r="G673" s="13" t="s">
        <v>5049</v>
      </c>
      <c r="H673" s="13" t="s">
        <v>5413</v>
      </c>
      <c r="I673" s="13" t="s">
        <v>5414</v>
      </c>
      <c r="J673" s="13">
        <v>70</v>
      </c>
      <c r="K673" s="13" t="s">
        <v>2030</v>
      </c>
      <c r="L673" s="13">
        <v>160</v>
      </c>
      <c r="M673" s="13">
        <v>70</v>
      </c>
      <c r="N673" s="13" t="s">
        <v>5475</v>
      </c>
      <c r="P673" s="13" t="s">
        <v>6783</v>
      </c>
      <c r="Q673" s="13" t="s">
        <v>6784</v>
      </c>
      <c r="R673" s="13" t="s">
        <v>2023</v>
      </c>
      <c r="S673" s="13">
        <v>5120</v>
      </c>
      <c r="T673" s="13">
        <v>0.9</v>
      </c>
      <c r="U673" s="13">
        <v>31</v>
      </c>
      <c r="V673" s="13" t="s">
        <v>2057</v>
      </c>
      <c r="X673" s="13" t="s">
        <v>9433</v>
      </c>
      <c r="Y673" s="13" t="s">
        <v>9577</v>
      </c>
      <c r="Z673" s="13" t="s">
        <v>9577</v>
      </c>
      <c r="AA673" s="13" t="s">
        <v>9577</v>
      </c>
      <c r="AB673" s="13" t="s">
        <v>9577</v>
      </c>
      <c r="AC673" s="13" t="s">
        <v>9577</v>
      </c>
      <c r="AD673" s="13" t="s">
        <v>9577</v>
      </c>
      <c r="AE673" s="13" t="s">
        <v>9577</v>
      </c>
      <c r="AF673" s="13" t="s">
        <v>9577</v>
      </c>
      <c r="AG673" s="13" t="s">
        <v>9577</v>
      </c>
      <c r="AH673" s="14" t="str">
        <f t="shared" si="20"/>
        <v>672,0,0,0,0,0,0,0,0,0</v>
      </c>
      <c r="AI673" s="13" t="s">
        <v>7377</v>
      </c>
      <c r="AJ673" s="13" t="s">
        <v>7882</v>
      </c>
      <c r="AO673" s="13">
        <v>0</v>
      </c>
      <c r="AP673" s="13">
        <v>25</v>
      </c>
      <c r="AQ673" s="13">
        <v>0</v>
      </c>
      <c r="AR673" s="14" t="s">
        <v>8675</v>
      </c>
      <c r="AU673" s="14"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
      <c r="A674" s="13">
        <v>673</v>
      </c>
      <c r="C674" s="13" t="s">
        <v>1046</v>
      </c>
      <c r="D674" s="13" t="s">
        <v>5273</v>
      </c>
      <c r="E674" s="13" t="s">
        <v>180</v>
      </c>
      <c r="G674" s="13" t="s">
        <v>5050</v>
      </c>
      <c r="H674" s="13" t="s">
        <v>5413</v>
      </c>
      <c r="I674" s="13" t="s">
        <v>5414</v>
      </c>
      <c r="J674" s="13">
        <v>186</v>
      </c>
      <c r="K674" s="13" t="s">
        <v>2031</v>
      </c>
      <c r="L674" s="13">
        <v>160</v>
      </c>
      <c r="M674" s="13">
        <v>70</v>
      </c>
      <c r="N674" s="13" t="s">
        <v>5475</v>
      </c>
      <c r="P674" s="13" t="s">
        <v>6170</v>
      </c>
      <c r="R674" s="13" t="s">
        <v>2023</v>
      </c>
      <c r="S674" s="13">
        <v>5120</v>
      </c>
      <c r="T674" s="13">
        <v>1.7</v>
      </c>
      <c r="U674" s="13">
        <v>91</v>
      </c>
      <c r="V674" s="13" t="s">
        <v>2057</v>
      </c>
      <c r="X674" s="13" t="s">
        <v>9434</v>
      </c>
      <c r="Y674" s="13" t="s">
        <v>9577</v>
      </c>
      <c r="Z674" s="13" t="s">
        <v>9577</v>
      </c>
      <c r="AA674" s="13" t="s">
        <v>9577</v>
      </c>
      <c r="AB674" s="13" t="s">
        <v>9577</v>
      </c>
      <c r="AC674" s="13" t="s">
        <v>9577</v>
      </c>
      <c r="AD674" s="13" t="s">
        <v>9577</v>
      </c>
      <c r="AE674" s="13" t="s">
        <v>9577</v>
      </c>
      <c r="AF674" s="13" t="s">
        <v>9577</v>
      </c>
      <c r="AG674" s="13" t="s">
        <v>9577</v>
      </c>
      <c r="AH674" s="14" t="str">
        <f t="shared" si="20"/>
        <v>673,0,0,0,0,0,0,0,0,0</v>
      </c>
      <c r="AI674" s="13" t="s">
        <v>7377</v>
      </c>
      <c r="AJ674" s="13" t="s">
        <v>7883</v>
      </c>
      <c r="AO674" s="13">
        <v>0</v>
      </c>
      <c r="AP674" s="13">
        <v>25</v>
      </c>
      <c r="AQ674" s="13">
        <v>0</v>
      </c>
      <c r="AU674" s="14"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
      <c r="A675" s="13">
        <v>674</v>
      </c>
      <c r="C675" s="13" t="s">
        <v>1047</v>
      </c>
      <c r="D675" s="13" t="s">
        <v>5274</v>
      </c>
      <c r="E675" s="13" t="s">
        <v>181</v>
      </c>
      <c r="G675" s="13" t="s">
        <v>5051</v>
      </c>
      <c r="H675" s="13" t="s">
        <v>5413</v>
      </c>
      <c r="I675" s="13" t="s">
        <v>5414</v>
      </c>
      <c r="J675" s="13">
        <v>70</v>
      </c>
      <c r="K675" s="13" t="s">
        <v>2027</v>
      </c>
      <c r="L675" s="13">
        <v>128</v>
      </c>
      <c r="M675" s="13">
        <v>70</v>
      </c>
      <c r="N675" s="13" t="s">
        <v>5728</v>
      </c>
      <c r="O675" s="13" t="s">
        <v>3716</v>
      </c>
      <c r="P675" s="13" t="s">
        <v>6785</v>
      </c>
      <c r="Q675" s="13" t="s">
        <v>6786</v>
      </c>
      <c r="R675" s="13" t="s">
        <v>7109</v>
      </c>
      <c r="S675" s="13">
        <v>6400</v>
      </c>
      <c r="T675" s="13">
        <v>0.6</v>
      </c>
      <c r="U675" s="13">
        <v>8</v>
      </c>
      <c r="V675" s="13" t="s">
        <v>8724</v>
      </c>
      <c r="X675" s="13" t="s">
        <v>9435</v>
      </c>
      <c r="Y675" s="13" t="s">
        <v>9577</v>
      </c>
      <c r="Z675" s="13" t="s">
        <v>9577</v>
      </c>
      <c r="AA675" s="13" t="s">
        <v>9577</v>
      </c>
      <c r="AB675" s="13" t="s">
        <v>9577</v>
      </c>
      <c r="AC675" s="13" t="s">
        <v>9577</v>
      </c>
      <c r="AD675" s="13" t="s">
        <v>9577</v>
      </c>
      <c r="AE675" s="13" t="s">
        <v>9577</v>
      </c>
      <c r="AF675" s="13" t="s">
        <v>9577</v>
      </c>
      <c r="AG675" s="13" t="s">
        <v>9577</v>
      </c>
      <c r="AH675" s="14" t="str">
        <f t="shared" si="20"/>
        <v>674,0,0,0,0,0,0,0,0,0</v>
      </c>
      <c r="AI675" s="13" t="s">
        <v>7167</v>
      </c>
      <c r="AJ675" s="13" t="s">
        <v>7884</v>
      </c>
      <c r="AO675" s="13">
        <v>0</v>
      </c>
      <c r="AP675" s="13">
        <v>25</v>
      </c>
      <c r="AQ675" s="13">
        <v>0</v>
      </c>
      <c r="AR675" s="14" t="s">
        <v>8676</v>
      </c>
      <c r="AU675" s="14"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
      <c r="A676" s="13">
        <v>675</v>
      </c>
      <c r="C676" s="13" t="s">
        <v>1048</v>
      </c>
      <c r="D676" s="13" t="s">
        <v>5275</v>
      </c>
      <c r="E676" s="13" t="s">
        <v>181</v>
      </c>
      <c r="F676" s="13" t="s">
        <v>189</v>
      </c>
      <c r="G676" s="13" t="s">
        <v>5052</v>
      </c>
      <c r="H676" s="13" t="s">
        <v>5413</v>
      </c>
      <c r="I676" s="13" t="s">
        <v>5414</v>
      </c>
      <c r="J676" s="13">
        <v>173</v>
      </c>
      <c r="K676" s="13" t="s">
        <v>2028</v>
      </c>
      <c r="L676" s="13">
        <v>128</v>
      </c>
      <c r="M676" s="13">
        <v>70</v>
      </c>
      <c r="N676" s="13" t="s">
        <v>5728</v>
      </c>
      <c r="O676" s="13" t="s">
        <v>3716</v>
      </c>
      <c r="P676" s="13" t="s">
        <v>6171</v>
      </c>
      <c r="R676" s="13" t="s">
        <v>7109</v>
      </c>
      <c r="S676" s="13">
        <v>6400</v>
      </c>
      <c r="T676" s="13">
        <v>2.1</v>
      </c>
      <c r="U676" s="13">
        <v>136</v>
      </c>
      <c r="V676" s="13" t="s">
        <v>8724</v>
      </c>
      <c r="X676" s="13" t="s">
        <v>9436</v>
      </c>
      <c r="Y676" s="13" t="s">
        <v>9577</v>
      </c>
      <c r="Z676" s="13" t="s">
        <v>9577</v>
      </c>
      <c r="AA676" s="13" t="s">
        <v>9577</v>
      </c>
      <c r="AB676" s="13" t="s">
        <v>9577</v>
      </c>
      <c r="AC676" s="13" t="s">
        <v>9577</v>
      </c>
      <c r="AD676" s="13" t="s">
        <v>9577</v>
      </c>
      <c r="AE676" s="13" t="s">
        <v>9577</v>
      </c>
      <c r="AF676" s="13" t="s">
        <v>9577</v>
      </c>
      <c r="AG676" s="13" t="s">
        <v>9577</v>
      </c>
      <c r="AH676" s="14" t="str">
        <f t="shared" si="20"/>
        <v>675,0,0,0,0,0,0,0,0,0</v>
      </c>
      <c r="AI676" s="13" t="s">
        <v>7378</v>
      </c>
      <c r="AJ676" s="13" t="s">
        <v>7885</v>
      </c>
      <c r="AO676" s="13">
        <v>0</v>
      </c>
      <c r="AP676" s="13">
        <v>25</v>
      </c>
      <c r="AQ676" s="13">
        <v>0</v>
      </c>
      <c r="AU676" s="14"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
      <c r="A677" s="13">
        <v>676</v>
      </c>
      <c r="C677" s="13" t="s">
        <v>1049</v>
      </c>
      <c r="D677" s="13" t="s">
        <v>5276</v>
      </c>
      <c r="E677" s="13" t="s">
        <v>176</v>
      </c>
      <c r="G677" s="13" t="s">
        <v>5053</v>
      </c>
      <c r="H677" s="13" t="s">
        <v>5413</v>
      </c>
      <c r="I677" s="13" t="s">
        <v>5414</v>
      </c>
      <c r="J677" s="13">
        <v>172</v>
      </c>
      <c r="K677" s="13" t="s">
        <v>1313</v>
      </c>
      <c r="L677" s="13">
        <v>120</v>
      </c>
      <c r="M677" s="13">
        <v>70</v>
      </c>
      <c r="N677" s="13" t="s">
        <v>5476</v>
      </c>
      <c r="P677" s="13" t="s">
        <v>6787</v>
      </c>
      <c r="Q677" s="13" t="s">
        <v>6788</v>
      </c>
      <c r="R677" s="13" t="s">
        <v>2023</v>
      </c>
      <c r="S677" s="13">
        <v>5120</v>
      </c>
      <c r="T677" s="13">
        <v>1.2</v>
      </c>
      <c r="U677" s="13">
        <v>28</v>
      </c>
      <c r="V677" s="13" t="s">
        <v>8724</v>
      </c>
      <c r="X677" s="13" t="s">
        <v>9437</v>
      </c>
      <c r="Y677" s="13" t="s">
        <v>9577</v>
      </c>
      <c r="Z677" s="13" t="s">
        <v>9577</v>
      </c>
      <c r="AA677" s="13" t="s">
        <v>9577</v>
      </c>
      <c r="AB677" s="13" t="s">
        <v>9577</v>
      </c>
      <c r="AC677" s="13" t="s">
        <v>9577</v>
      </c>
      <c r="AD677" s="13" t="s">
        <v>9577</v>
      </c>
      <c r="AE677" s="13" t="s">
        <v>9577</v>
      </c>
      <c r="AF677" s="13" t="s">
        <v>9577</v>
      </c>
      <c r="AG677" s="13" t="s">
        <v>9577</v>
      </c>
      <c r="AH677" s="14" t="str">
        <f t="shared" si="20"/>
        <v>676,0,0,0,0,0,0,0,0,0</v>
      </c>
      <c r="AI677" s="13" t="s">
        <v>7379</v>
      </c>
      <c r="AJ677" s="13" t="s">
        <v>7886</v>
      </c>
      <c r="AO677" s="13">
        <v>0</v>
      </c>
      <c r="AP677" s="13">
        <v>25</v>
      </c>
      <c r="AQ677" s="13">
        <v>0</v>
      </c>
      <c r="AR677" s="14" t="str">
        <f>+D1008&amp;",Event,LIGHTBALL"</f>
        <v>FURDOOLE,Event,LIGHTBALL</v>
      </c>
      <c r="AU677" s="14"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
      <c r="A678" s="13">
        <v>677</v>
      </c>
      <c r="C678" s="13" t="s">
        <v>1050</v>
      </c>
      <c r="D678" s="13" t="s">
        <v>5277</v>
      </c>
      <c r="E678" s="13" t="s">
        <v>185</v>
      </c>
      <c r="G678" s="13" t="s">
        <v>5054</v>
      </c>
      <c r="H678" s="13" t="s">
        <v>5413</v>
      </c>
      <c r="I678" s="13" t="s">
        <v>5414</v>
      </c>
      <c r="J678" s="13">
        <v>71</v>
      </c>
      <c r="K678" s="13" t="s">
        <v>2045</v>
      </c>
      <c r="L678" s="13">
        <v>228</v>
      </c>
      <c r="M678" s="13">
        <v>70</v>
      </c>
      <c r="N678" s="13" t="s">
        <v>5729</v>
      </c>
      <c r="O678" s="13" t="s">
        <v>3700</v>
      </c>
      <c r="P678" s="13" t="s">
        <v>6789</v>
      </c>
      <c r="Q678" s="13" t="s">
        <v>6790</v>
      </c>
      <c r="R678" s="13" t="s">
        <v>2023</v>
      </c>
      <c r="S678" s="13">
        <v>5120</v>
      </c>
      <c r="T678" s="13">
        <v>0.3</v>
      </c>
      <c r="U678" s="13">
        <v>3.5</v>
      </c>
      <c r="V678" s="13" t="s">
        <v>8722</v>
      </c>
      <c r="X678" s="13" t="s">
        <v>9438</v>
      </c>
      <c r="Y678" s="13" t="s">
        <v>9577</v>
      </c>
      <c r="Z678" s="13" t="s">
        <v>9577</v>
      </c>
      <c r="AA678" s="13" t="s">
        <v>9577</v>
      </c>
      <c r="AB678" s="13" t="s">
        <v>9577</v>
      </c>
      <c r="AC678" s="13" t="s">
        <v>9577</v>
      </c>
      <c r="AD678" s="13" t="s">
        <v>9577</v>
      </c>
      <c r="AE678" s="13" t="s">
        <v>9577</v>
      </c>
      <c r="AF678" s="13" t="s">
        <v>9577</v>
      </c>
      <c r="AG678" s="13" t="s">
        <v>9577</v>
      </c>
      <c r="AH678" s="14" t="str">
        <f t="shared" si="20"/>
        <v>677,0,0,0,0,0,0,0,0,0</v>
      </c>
      <c r="AI678" s="13" t="s">
        <v>7380</v>
      </c>
      <c r="AJ678" s="13" t="s">
        <v>7887</v>
      </c>
      <c r="AO678" s="13">
        <v>0</v>
      </c>
      <c r="AP678" s="13">
        <v>25</v>
      </c>
      <c r="AQ678" s="13">
        <v>0</v>
      </c>
      <c r="AR678" s="14" t="s">
        <v>8677</v>
      </c>
      <c r="AU678" s="14"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
      <c r="A679" s="13">
        <v>678</v>
      </c>
      <c r="C679" s="13" t="s">
        <v>1051</v>
      </c>
      <c r="D679" s="13" t="s">
        <v>5278</v>
      </c>
      <c r="E679" s="13" t="s">
        <v>185</v>
      </c>
      <c r="G679" s="13" t="s">
        <v>5055</v>
      </c>
      <c r="H679" s="13" t="s">
        <v>5413</v>
      </c>
      <c r="I679" s="13" t="s">
        <v>5414</v>
      </c>
      <c r="J679" s="13">
        <v>163</v>
      </c>
      <c r="K679" s="13" t="s">
        <v>2045</v>
      </c>
      <c r="L679" s="13">
        <v>228</v>
      </c>
      <c r="M679" s="13">
        <v>70</v>
      </c>
      <c r="N679" s="13" t="s">
        <v>5729</v>
      </c>
      <c r="O679" s="13" t="s">
        <v>5584</v>
      </c>
      <c r="P679" s="13" t="s">
        <v>6172</v>
      </c>
      <c r="R679" s="13" t="s">
        <v>2023</v>
      </c>
      <c r="S679" s="13">
        <v>5120</v>
      </c>
      <c r="T679" s="13">
        <v>0.6</v>
      </c>
      <c r="U679" s="13">
        <v>8.5</v>
      </c>
      <c r="V679" s="13" t="s">
        <v>8724</v>
      </c>
      <c r="X679" s="13" t="s">
        <v>9439</v>
      </c>
      <c r="Y679" s="13" t="s">
        <v>9577</v>
      </c>
      <c r="Z679" s="13" t="s">
        <v>9577</v>
      </c>
      <c r="AA679" s="13" t="s">
        <v>9577</v>
      </c>
      <c r="AB679" s="13" t="s">
        <v>9577</v>
      </c>
      <c r="AC679" s="13" t="s">
        <v>9577</v>
      </c>
      <c r="AD679" s="13" t="s">
        <v>9577</v>
      </c>
      <c r="AE679" s="13" t="s">
        <v>9577</v>
      </c>
      <c r="AF679" s="13" t="s">
        <v>9577</v>
      </c>
      <c r="AG679" s="13" t="s">
        <v>9577</v>
      </c>
      <c r="AH679" s="14" t="str">
        <f t="shared" si="20"/>
        <v>678,0,0,0,0,0,0,0,0,0</v>
      </c>
      <c r="AI679" s="13" t="s">
        <v>7381</v>
      </c>
      <c r="AJ679" s="13" t="s">
        <v>8010</v>
      </c>
      <c r="AK679" s="13" t="s">
        <v>8023</v>
      </c>
      <c r="AO679" s="13">
        <v>0</v>
      </c>
      <c r="AP679" s="13">
        <v>25</v>
      </c>
      <c r="AQ679" s="13">
        <v>0</v>
      </c>
      <c r="AU679" s="14"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
      <c r="A680" s="13">
        <v>679</v>
      </c>
      <c r="C680" s="13" t="s">
        <v>1052</v>
      </c>
      <c r="D680" s="13" t="s">
        <v>5279</v>
      </c>
      <c r="E680" s="13" t="s">
        <v>190</v>
      </c>
      <c r="F680" s="13" t="s">
        <v>187</v>
      </c>
      <c r="G680" s="13" t="s">
        <v>5056</v>
      </c>
      <c r="H680" s="13" t="s">
        <v>5413</v>
      </c>
      <c r="I680" s="13" t="s">
        <v>5414</v>
      </c>
      <c r="J680" s="13">
        <v>65</v>
      </c>
      <c r="K680" s="13" t="s">
        <v>2033</v>
      </c>
      <c r="L680" s="13">
        <v>222</v>
      </c>
      <c r="M680" s="13">
        <v>70</v>
      </c>
      <c r="N680" s="13" t="s">
        <v>3698</v>
      </c>
      <c r="P680" s="13" t="s">
        <v>6791</v>
      </c>
      <c r="Q680" s="13" t="s">
        <v>6792</v>
      </c>
      <c r="R680" s="13" t="s">
        <v>2021</v>
      </c>
      <c r="S680" s="13">
        <v>5120</v>
      </c>
      <c r="T680" s="13">
        <v>0.8</v>
      </c>
      <c r="U680" s="13">
        <v>2</v>
      </c>
      <c r="V680" s="13" t="s">
        <v>2057</v>
      </c>
      <c r="X680" s="13" t="s">
        <v>9440</v>
      </c>
      <c r="Y680" s="13" t="s">
        <v>9577</v>
      </c>
      <c r="Z680" s="13" t="s">
        <v>9577</v>
      </c>
      <c r="AA680" s="13" t="s">
        <v>9577</v>
      </c>
      <c r="AB680" s="13" t="s">
        <v>9577</v>
      </c>
      <c r="AC680" s="13" t="s">
        <v>9577</v>
      </c>
      <c r="AD680" s="13" t="s">
        <v>9577</v>
      </c>
      <c r="AE680" s="13" t="s">
        <v>9577</v>
      </c>
      <c r="AF680" s="13" t="s">
        <v>9577</v>
      </c>
      <c r="AG680" s="13" t="s">
        <v>9577</v>
      </c>
      <c r="AH680" s="14" t="str">
        <f t="shared" si="20"/>
        <v>679,0,0,0,0,0,0,0,0,0</v>
      </c>
      <c r="AI680" s="13" t="s">
        <v>7382</v>
      </c>
      <c r="AJ680" s="13" t="s">
        <v>7888</v>
      </c>
      <c r="AO680" s="13">
        <v>0</v>
      </c>
      <c r="AP680" s="13">
        <v>25</v>
      </c>
      <c r="AQ680" s="13">
        <v>5</v>
      </c>
      <c r="AR680" s="14" t="s">
        <v>8678</v>
      </c>
      <c r="AU680" s="14"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
      <c r="A681" s="13">
        <v>680</v>
      </c>
      <c r="C681" s="13" t="s">
        <v>1053</v>
      </c>
      <c r="D681" s="13" t="s">
        <v>5280</v>
      </c>
      <c r="E681" s="13" t="s">
        <v>190</v>
      </c>
      <c r="F681" s="13" t="s">
        <v>187</v>
      </c>
      <c r="G681" s="13" t="s">
        <v>5057</v>
      </c>
      <c r="H681" s="13" t="s">
        <v>5413</v>
      </c>
      <c r="I681" s="13" t="s">
        <v>5414</v>
      </c>
      <c r="J681" s="13">
        <v>65</v>
      </c>
      <c r="K681" s="13" t="s">
        <v>2043</v>
      </c>
      <c r="L681" s="13">
        <v>222</v>
      </c>
      <c r="M681" s="13">
        <v>70</v>
      </c>
      <c r="N681" s="13" t="s">
        <v>3698</v>
      </c>
      <c r="P681" s="13" t="s">
        <v>6173</v>
      </c>
      <c r="R681" s="13" t="s">
        <v>2021</v>
      </c>
      <c r="S681" s="13">
        <v>5120</v>
      </c>
      <c r="T681" s="13">
        <v>0.8</v>
      </c>
      <c r="U681" s="13">
        <v>2</v>
      </c>
      <c r="V681" s="13" t="s">
        <v>2057</v>
      </c>
      <c r="X681" s="13" t="s">
        <v>9441</v>
      </c>
      <c r="Y681" s="13" t="s">
        <v>9577</v>
      </c>
      <c r="Z681" s="13" t="s">
        <v>9577</v>
      </c>
      <c r="AA681" s="13" t="s">
        <v>9577</v>
      </c>
      <c r="AB681" s="13" t="s">
        <v>9577</v>
      </c>
      <c r="AC681" s="13" t="s">
        <v>9577</v>
      </c>
      <c r="AD681" s="13" t="s">
        <v>9577</v>
      </c>
      <c r="AE681" s="13" t="s">
        <v>9577</v>
      </c>
      <c r="AF681" s="13" t="s">
        <v>9577</v>
      </c>
      <c r="AG681" s="13" t="s">
        <v>9577</v>
      </c>
      <c r="AH681" s="14" t="str">
        <f t="shared" si="20"/>
        <v>680,0,0,0,0,0,0,0,0,0</v>
      </c>
      <c r="AI681" s="13" t="s">
        <v>7382</v>
      </c>
      <c r="AJ681" s="13" t="s">
        <v>7889</v>
      </c>
      <c r="AO681" s="13">
        <v>0</v>
      </c>
      <c r="AP681" s="13">
        <v>25</v>
      </c>
      <c r="AQ681" s="13">
        <v>1</v>
      </c>
      <c r="AR681" s="14" t="s">
        <v>8679</v>
      </c>
      <c r="AU681" s="14"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
      <c r="A682" s="13">
        <v>681</v>
      </c>
      <c r="C682" s="13" t="s">
        <v>5189</v>
      </c>
      <c r="D682" s="13" t="s">
        <v>5281</v>
      </c>
      <c r="E682" s="13" t="s">
        <v>190</v>
      </c>
      <c r="F682" s="13" t="s">
        <v>187</v>
      </c>
      <c r="G682" s="13" t="s">
        <v>5058</v>
      </c>
      <c r="H682" s="13" t="s">
        <v>5413</v>
      </c>
      <c r="I682" s="13" t="s">
        <v>5414</v>
      </c>
      <c r="J682" s="13">
        <v>234</v>
      </c>
      <c r="K682" s="13" t="s">
        <v>5446</v>
      </c>
      <c r="L682" s="13">
        <v>222</v>
      </c>
      <c r="M682" s="13">
        <v>70</v>
      </c>
      <c r="N682" s="13" t="s">
        <v>5477</v>
      </c>
      <c r="P682" s="13" t="s">
        <v>6174</v>
      </c>
      <c r="R682" s="13" t="s">
        <v>2021</v>
      </c>
      <c r="S682" s="13">
        <v>5120</v>
      </c>
      <c r="T682" s="13">
        <v>1.7</v>
      </c>
      <c r="U682" s="13">
        <v>53</v>
      </c>
      <c r="V682" s="13" t="s">
        <v>2057</v>
      </c>
      <c r="X682" s="13" t="s">
        <v>9442</v>
      </c>
      <c r="Y682" s="13" t="s">
        <v>9577</v>
      </c>
      <c r="Z682" s="13" t="s">
        <v>9577</v>
      </c>
      <c r="AA682" s="13" t="s">
        <v>9577</v>
      </c>
      <c r="AB682" s="13" t="s">
        <v>9577</v>
      </c>
      <c r="AC682" s="13" t="s">
        <v>9577</v>
      </c>
      <c r="AD682" s="13" t="s">
        <v>9577</v>
      </c>
      <c r="AE682" s="13" t="s">
        <v>9577</v>
      </c>
      <c r="AF682" s="13" t="s">
        <v>9577</v>
      </c>
      <c r="AG682" s="13" t="s">
        <v>9577</v>
      </c>
      <c r="AH682" s="14" t="str">
        <f t="shared" si="20"/>
        <v>681,0,0,0,0,0,0,0,0,0</v>
      </c>
      <c r="AI682" s="13" t="s">
        <v>7383</v>
      </c>
      <c r="AJ682" s="13" t="s">
        <v>8011</v>
      </c>
      <c r="AK682" s="13" t="s">
        <v>8024</v>
      </c>
      <c r="AO682" s="13">
        <v>0</v>
      </c>
      <c r="AP682" s="13">
        <v>25</v>
      </c>
      <c r="AQ682" s="13">
        <v>10</v>
      </c>
      <c r="AU682" s="14"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
      <c r="A683" s="13">
        <v>682</v>
      </c>
      <c r="C683" s="13" t="s">
        <v>1056</v>
      </c>
      <c r="D683" s="13" t="s">
        <v>5282</v>
      </c>
      <c r="E683" s="13" t="s">
        <v>191</v>
      </c>
      <c r="G683" s="13" t="s">
        <v>5059</v>
      </c>
      <c r="H683" s="13" t="s">
        <v>5413</v>
      </c>
      <c r="I683" s="13" t="s">
        <v>5414</v>
      </c>
      <c r="J683" s="13">
        <v>68</v>
      </c>
      <c r="K683" s="13" t="s">
        <v>2030</v>
      </c>
      <c r="L683" s="13">
        <v>200</v>
      </c>
      <c r="M683" s="13">
        <v>70</v>
      </c>
      <c r="N683" s="13" t="s">
        <v>5478</v>
      </c>
      <c r="P683" s="13" t="s">
        <v>6793</v>
      </c>
      <c r="Q683" s="13" t="s">
        <v>6794</v>
      </c>
      <c r="R683" s="13" t="s">
        <v>52</v>
      </c>
      <c r="S683" s="13">
        <v>5120</v>
      </c>
      <c r="T683" s="13">
        <v>0.2</v>
      </c>
      <c r="U683" s="13">
        <v>0.5</v>
      </c>
      <c r="V683" s="13" t="s">
        <v>8725</v>
      </c>
      <c r="X683" s="13" t="s">
        <v>9443</v>
      </c>
      <c r="Y683" s="13" t="s">
        <v>9577</v>
      </c>
      <c r="Z683" s="13" t="s">
        <v>9577</v>
      </c>
      <c r="AA683" s="13" t="s">
        <v>9577</v>
      </c>
      <c r="AB683" s="13" t="s">
        <v>9577</v>
      </c>
      <c r="AC683" s="13" t="s">
        <v>9577</v>
      </c>
      <c r="AD683" s="13" t="s">
        <v>9577</v>
      </c>
      <c r="AE683" s="13" t="s">
        <v>9577</v>
      </c>
      <c r="AF683" s="13" t="s">
        <v>9577</v>
      </c>
      <c r="AG683" s="13" t="s">
        <v>9577</v>
      </c>
      <c r="AH683" s="14" t="str">
        <f t="shared" si="20"/>
        <v>682,0,0,0,0,0,0,0,0,0</v>
      </c>
      <c r="AI683" s="13" t="s">
        <v>7384</v>
      </c>
      <c r="AJ683" s="13" t="s">
        <v>7890</v>
      </c>
      <c r="AO683" s="13">
        <v>0</v>
      </c>
      <c r="AP683" s="13">
        <v>25</v>
      </c>
      <c r="AQ683" s="13">
        <v>26</v>
      </c>
      <c r="AR683" s="14" t="s">
        <v>11062</v>
      </c>
      <c r="AU683" s="14"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
      <c r="A684" s="13">
        <v>683</v>
      </c>
      <c r="C684" s="13" t="s">
        <v>1057</v>
      </c>
      <c r="D684" s="13" t="s">
        <v>5283</v>
      </c>
      <c r="E684" s="13" t="s">
        <v>191</v>
      </c>
      <c r="G684" s="13" t="s">
        <v>5060</v>
      </c>
      <c r="H684" s="13" t="s">
        <v>5413</v>
      </c>
      <c r="I684" s="13" t="s">
        <v>5414</v>
      </c>
      <c r="J684" s="13">
        <v>158</v>
      </c>
      <c r="K684" s="13" t="s">
        <v>2031</v>
      </c>
      <c r="L684" s="13">
        <v>200</v>
      </c>
      <c r="M684" s="13">
        <v>70</v>
      </c>
      <c r="N684" s="13" t="s">
        <v>5478</v>
      </c>
      <c r="P684" s="13" t="s">
        <v>6175</v>
      </c>
      <c r="R684" s="13" t="s">
        <v>52</v>
      </c>
      <c r="S684" s="13">
        <v>5120</v>
      </c>
      <c r="T684" s="13">
        <v>0.8</v>
      </c>
      <c r="U684" s="13">
        <v>15.5</v>
      </c>
      <c r="V684" s="13" t="s">
        <v>8725</v>
      </c>
      <c r="X684" s="13" t="s">
        <v>9444</v>
      </c>
      <c r="Y684" s="13" t="s">
        <v>9577</v>
      </c>
      <c r="Z684" s="13" t="s">
        <v>9577</v>
      </c>
      <c r="AA684" s="13" t="s">
        <v>9577</v>
      </c>
      <c r="AB684" s="13" t="s">
        <v>9577</v>
      </c>
      <c r="AC684" s="13" t="s">
        <v>9577</v>
      </c>
      <c r="AD684" s="13" t="s">
        <v>9577</v>
      </c>
      <c r="AE684" s="13" t="s">
        <v>9577</v>
      </c>
      <c r="AF684" s="13" t="s">
        <v>9577</v>
      </c>
      <c r="AG684" s="13" t="s">
        <v>9577</v>
      </c>
      <c r="AH684" s="14" t="str">
        <f t="shared" si="20"/>
        <v>683,0,0,0,0,0,0,0,0,0</v>
      </c>
      <c r="AI684" s="13" t="s">
        <v>7385</v>
      </c>
      <c r="AJ684" s="13" t="s">
        <v>7891</v>
      </c>
      <c r="AO684" s="13">
        <v>0</v>
      </c>
      <c r="AP684" s="13">
        <v>25</v>
      </c>
      <c r="AQ684" s="13">
        <v>0</v>
      </c>
      <c r="AU684" s="14"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
      <c r="A685" s="13">
        <v>684</v>
      </c>
      <c r="C685" s="13" t="s">
        <v>1058</v>
      </c>
      <c r="D685" s="13" t="s">
        <v>5284</v>
      </c>
      <c r="E685" s="13" t="s">
        <v>191</v>
      </c>
      <c r="G685" s="13" t="s">
        <v>5061</v>
      </c>
      <c r="H685" s="13" t="s">
        <v>5413</v>
      </c>
      <c r="I685" s="13" t="s">
        <v>5414</v>
      </c>
      <c r="J685" s="13">
        <v>68</v>
      </c>
      <c r="K685" s="13" t="s">
        <v>2033</v>
      </c>
      <c r="L685" s="13">
        <v>200</v>
      </c>
      <c r="M685" s="13">
        <v>70</v>
      </c>
      <c r="N685" s="13" t="s">
        <v>5479</v>
      </c>
      <c r="P685" s="13" t="s">
        <v>6176</v>
      </c>
      <c r="Q685" s="13" t="s">
        <v>6795</v>
      </c>
      <c r="R685" s="13" t="s">
        <v>52</v>
      </c>
      <c r="S685" s="13">
        <v>5120</v>
      </c>
      <c r="T685" s="13">
        <v>0.4</v>
      </c>
      <c r="U685" s="13">
        <v>3.5</v>
      </c>
      <c r="V685" s="13" t="s">
        <v>8724</v>
      </c>
      <c r="X685" s="13" t="s">
        <v>9445</v>
      </c>
      <c r="Y685" s="13" t="s">
        <v>9577</v>
      </c>
      <c r="Z685" s="13" t="s">
        <v>9577</v>
      </c>
      <c r="AA685" s="13" t="s">
        <v>9577</v>
      </c>
      <c r="AB685" s="13" t="s">
        <v>9577</v>
      </c>
      <c r="AC685" s="13" t="s">
        <v>9577</v>
      </c>
      <c r="AD685" s="13" t="s">
        <v>9577</v>
      </c>
      <c r="AE685" s="13" t="s">
        <v>9577</v>
      </c>
      <c r="AF685" s="13" t="s">
        <v>9577</v>
      </c>
      <c r="AG685" s="13" t="s">
        <v>9577</v>
      </c>
      <c r="AH685" s="14" t="str">
        <f t="shared" si="20"/>
        <v>684,0,0,0,0,0,0,0,0,0</v>
      </c>
      <c r="AI685" s="13" t="s">
        <v>7386</v>
      </c>
      <c r="AJ685" s="13" t="s">
        <v>7892</v>
      </c>
      <c r="AO685" s="13">
        <v>0</v>
      </c>
      <c r="AP685" s="13">
        <v>25</v>
      </c>
      <c r="AQ685" s="13">
        <v>0</v>
      </c>
      <c r="AR685" s="14" t="s">
        <v>11063</v>
      </c>
      <c r="AU685" s="14"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
      <c r="A686" s="13">
        <v>685</v>
      </c>
      <c r="C686" s="13" t="s">
        <v>1059</v>
      </c>
      <c r="D686" s="13" t="s">
        <v>5285</v>
      </c>
      <c r="E686" s="13" t="s">
        <v>191</v>
      </c>
      <c r="G686" s="13" t="s">
        <v>5062</v>
      </c>
      <c r="H686" s="13" t="s">
        <v>5413</v>
      </c>
      <c r="I686" s="13" t="s">
        <v>5414</v>
      </c>
      <c r="J686" s="13">
        <v>158</v>
      </c>
      <c r="K686" s="13" t="s">
        <v>2043</v>
      </c>
      <c r="L686" s="13">
        <v>200</v>
      </c>
      <c r="M686" s="13">
        <v>70</v>
      </c>
      <c r="N686" s="13" t="s">
        <v>5479</v>
      </c>
      <c r="P686" s="13" t="s">
        <v>6176</v>
      </c>
      <c r="R686" s="13" t="s">
        <v>52</v>
      </c>
      <c r="S686" s="13">
        <v>5120</v>
      </c>
      <c r="T686" s="13">
        <v>0.8</v>
      </c>
      <c r="U686" s="13">
        <v>5</v>
      </c>
      <c r="V686" s="13" t="s">
        <v>8724</v>
      </c>
      <c r="X686" s="13" t="s">
        <v>9446</v>
      </c>
      <c r="Y686" s="13" t="s">
        <v>9577</v>
      </c>
      <c r="Z686" s="13" t="s">
        <v>9577</v>
      </c>
      <c r="AA686" s="13" t="s">
        <v>9577</v>
      </c>
      <c r="AB686" s="13" t="s">
        <v>9577</v>
      </c>
      <c r="AC686" s="13" t="s">
        <v>9577</v>
      </c>
      <c r="AD686" s="13" t="s">
        <v>9577</v>
      </c>
      <c r="AE686" s="13" t="s">
        <v>9577</v>
      </c>
      <c r="AF686" s="13" t="s">
        <v>9577</v>
      </c>
      <c r="AG686" s="13" t="s">
        <v>9577</v>
      </c>
      <c r="AH686" s="14" t="str">
        <f t="shared" si="20"/>
        <v>685,0,0,0,0,0,0,0,0,0</v>
      </c>
      <c r="AI686" s="13" t="s">
        <v>7387</v>
      </c>
      <c r="AJ686" s="13" t="s">
        <v>7893</v>
      </c>
      <c r="AO686" s="13">
        <v>0</v>
      </c>
      <c r="AP686" s="13">
        <v>25</v>
      </c>
      <c r="AQ686" s="13">
        <v>0</v>
      </c>
      <c r="AU686" s="14"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
      <c r="A687" s="13">
        <v>686</v>
      </c>
      <c r="C687" s="13" t="s">
        <v>1060</v>
      </c>
      <c r="D687" s="13" t="s">
        <v>5286</v>
      </c>
      <c r="E687" s="13" t="s">
        <v>189</v>
      </c>
      <c r="F687" s="13" t="s">
        <v>185</v>
      </c>
      <c r="G687" s="13" t="s">
        <v>5063</v>
      </c>
      <c r="H687" s="13" t="s">
        <v>5413</v>
      </c>
      <c r="I687" s="13" t="s">
        <v>5414</v>
      </c>
      <c r="J687" s="13">
        <v>59</v>
      </c>
      <c r="K687" s="13" t="s">
        <v>2027</v>
      </c>
      <c r="L687" s="13">
        <v>120</v>
      </c>
      <c r="M687" s="13">
        <v>70</v>
      </c>
      <c r="N687" s="13" t="s">
        <v>5730</v>
      </c>
      <c r="O687" s="13" t="s">
        <v>3791</v>
      </c>
      <c r="P687" s="13" t="s">
        <v>6796</v>
      </c>
      <c r="Q687" s="13" t="s">
        <v>6797</v>
      </c>
      <c r="R687" s="13" t="s">
        <v>2049</v>
      </c>
      <c r="S687" s="13">
        <v>5120</v>
      </c>
      <c r="T687" s="13">
        <v>0.4</v>
      </c>
      <c r="U687" s="13">
        <v>3.5</v>
      </c>
      <c r="V687" s="13" t="s">
        <v>2056</v>
      </c>
      <c r="X687" s="13" t="s">
        <v>9447</v>
      </c>
      <c r="Y687" s="13" t="s">
        <v>9577</v>
      </c>
      <c r="Z687" s="13" t="s">
        <v>9577</v>
      </c>
      <c r="AA687" s="13" t="s">
        <v>9577</v>
      </c>
      <c r="AB687" s="13" t="s">
        <v>9577</v>
      </c>
      <c r="AC687" s="13" t="s">
        <v>9577</v>
      </c>
      <c r="AD687" s="13" t="s">
        <v>9577</v>
      </c>
      <c r="AE687" s="13" t="s">
        <v>9577</v>
      </c>
      <c r="AF687" s="13" t="s">
        <v>9577</v>
      </c>
      <c r="AG687" s="13" t="s">
        <v>9577</v>
      </c>
      <c r="AH687" s="14" t="str">
        <f t="shared" si="20"/>
        <v>686,0,0,0,0,0,0,0,0,0</v>
      </c>
      <c r="AI687" s="13" t="s">
        <v>7388</v>
      </c>
      <c r="AJ687" s="13" t="s">
        <v>7894</v>
      </c>
      <c r="AO687" s="13">
        <v>0</v>
      </c>
      <c r="AP687" s="13">
        <v>25</v>
      </c>
      <c r="AQ687" s="13">
        <v>6</v>
      </c>
      <c r="AR687" s="14" t="s">
        <v>8680</v>
      </c>
      <c r="AU687" s="14"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
      <c r="A688" s="13">
        <v>687</v>
      </c>
      <c r="C688" s="13" t="s">
        <v>1061</v>
      </c>
      <c r="D688" s="13" t="s">
        <v>5287</v>
      </c>
      <c r="E688" s="13" t="s">
        <v>189</v>
      </c>
      <c r="F688" s="13" t="s">
        <v>185</v>
      </c>
      <c r="G688" s="13" t="s">
        <v>5064</v>
      </c>
      <c r="H688" s="13" t="s">
        <v>5413</v>
      </c>
      <c r="I688" s="13" t="s">
        <v>5414</v>
      </c>
      <c r="J688" s="13">
        <v>172</v>
      </c>
      <c r="K688" s="13" t="s">
        <v>2028</v>
      </c>
      <c r="L688" s="13">
        <v>120</v>
      </c>
      <c r="M688" s="13">
        <v>70</v>
      </c>
      <c r="N688" s="13" t="s">
        <v>5730</v>
      </c>
      <c r="O688" s="13" t="s">
        <v>3791</v>
      </c>
      <c r="P688" s="13" t="s">
        <v>6177</v>
      </c>
      <c r="R688" s="13" t="s">
        <v>2049</v>
      </c>
      <c r="S688" s="13">
        <v>5120</v>
      </c>
      <c r="T688" s="13">
        <v>1.5</v>
      </c>
      <c r="U688" s="13">
        <v>47</v>
      </c>
      <c r="V688" s="13" t="s">
        <v>2056</v>
      </c>
      <c r="X688" s="13" t="s">
        <v>9448</v>
      </c>
      <c r="Y688" s="13" t="s">
        <v>9577</v>
      </c>
      <c r="Z688" s="13" t="s">
        <v>9577</v>
      </c>
      <c r="AA688" s="13" t="s">
        <v>9577</v>
      </c>
      <c r="AB688" s="13" t="s">
        <v>9577</v>
      </c>
      <c r="AC688" s="13" t="s">
        <v>9577</v>
      </c>
      <c r="AD688" s="13" t="s">
        <v>9577</v>
      </c>
      <c r="AE688" s="13" t="s">
        <v>9577</v>
      </c>
      <c r="AF688" s="13" t="s">
        <v>9577</v>
      </c>
      <c r="AG688" s="13" t="s">
        <v>9577</v>
      </c>
      <c r="AH688" s="14" t="str">
        <f t="shared" si="20"/>
        <v>687,0,0,0,0,0,0,0,0,0</v>
      </c>
      <c r="AI688" s="13" t="s">
        <v>7389</v>
      </c>
      <c r="AJ688" s="13" t="s">
        <v>7895</v>
      </c>
      <c r="AO688" s="13">
        <v>0</v>
      </c>
      <c r="AP688" s="13">
        <v>25</v>
      </c>
      <c r="AQ688" s="13">
        <v>0</v>
      </c>
      <c r="AU688" s="14"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
      <c r="A689" s="13">
        <v>688</v>
      </c>
      <c r="C689" s="13" t="s">
        <v>1062</v>
      </c>
      <c r="D689" s="13" t="s">
        <v>5288</v>
      </c>
      <c r="E689" s="13" t="s">
        <v>186</v>
      </c>
      <c r="F689" s="13" t="s">
        <v>178</v>
      </c>
      <c r="G689" s="13" t="s">
        <v>5065</v>
      </c>
      <c r="H689" s="13" t="s">
        <v>5413</v>
      </c>
      <c r="I689" s="13" t="s">
        <v>5414</v>
      </c>
      <c r="J689" s="13">
        <v>56</v>
      </c>
      <c r="K689" s="13" t="s">
        <v>2027</v>
      </c>
      <c r="L689" s="13">
        <v>255</v>
      </c>
      <c r="M689" s="13">
        <v>70</v>
      </c>
      <c r="N689" s="13" t="s">
        <v>5731</v>
      </c>
      <c r="O689" s="13" t="s">
        <v>5598</v>
      </c>
      <c r="P689" s="13" t="s">
        <v>6798</v>
      </c>
      <c r="Q689" s="13" t="s">
        <v>6799</v>
      </c>
      <c r="R689" s="13" t="s">
        <v>7390</v>
      </c>
      <c r="S689" s="13">
        <v>5120</v>
      </c>
      <c r="T689" s="13">
        <v>0.5</v>
      </c>
      <c r="U689" s="13">
        <v>31</v>
      </c>
      <c r="V689" s="13" t="s">
        <v>2057</v>
      </c>
      <c r="X689" s="13" t="s">
        <v>9449</v>
      </c>
      <c r="Y689" s="13" t="s">
        <v>9577</v>
      </c>
      <c r="Z689" s="13" t="s">
        <v>9577</v>
      </c>
      <c r="AA689" s="13" t="s">
        <v>9577</v>
      </c>
      <c r="AB689" s="13" t="s">
        <v>9577</v>
      </c>
      <c r="AC689" s="13" t="s">
        <v>9577</v>
      </c>
      <c r="AD689" s="13" t="s">
        <v>9577</v>
      </c>
      <c r="AE689" s="13" t="s">
        <v>9577</v>
      </c>
      <c r="AF689" s="13" t="s">
        <v>9577</v>
      </c>
      <c r="AG689" s="13" t="s">
        <v>9577</v>
      </c>
      <c r="AH689" s="14" t="str">
        <f t="shared" si="20"/>
        <v>688,0,0,0,0,0,0,0,0,0</v>
      </c>
      <c r="AI689" s="13" t="s">
        <v>7391</v>
      </c>
      <c r="AJ689" s="13" t="s">
        <v>7896</v>
      </c>
      <c r="AO689" s="13">
        <v>0</v>
      </c>
      <c r="AP689" s="13">
        <v>25</v>
      </c>
      <c r="AQ689" s="13">
        <v>0</v>
      </c>
      <c r="AR689" s="14" t="s">
        <v>8681</v>
      </c>
      <c r="AU689" s="14"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
      <c r="A690" s="13">
        <v>689</v>
      </c>
      <c r="C690" s="13" t="s">
        <v>1063</v>
      </c>
      <c r="D690" s="13" t="s">
        <v>5289</v>
      </c>
      <c r="E690" s="13" t="s">
        <v>186</v>
      </c>
      <c r="F690" s="13" t="s">
        <v>178</v>
      </c>
      <c r="G690" s="13" t="s">
        <v>5066</v>
      </c>
      <c r="H690" s="13" t="s">
        <v>5413</v>
      </c>
      <c r="I690" s="13" t="s">
        <v>5414</v>
      </c>
      <c r="J690" s="13">
        <v>175</v>
      </c>
      <c r="K690" s="13" t="s">
        <v>2028</v>
      </c>
      <c r="L690" s="13">
        <v>255</v>
      </c>
      <c r="M690" s="13">
        <v>70</v>
      </c>
      <c r="N690" s="13" t="s">
        <v>5731</v>
      </c>
      <c r="O690" s="13" t="s">
        <v>5598</v>
      </c>
      <c r="P690" s="13" t="s">
        <v>6178</v>
      </c>
      <c r="R690" s="13" t="s">
        <v>7390</v>
      </c>
      <c r="S690" s="13">
        <v>5120</v>
      </c>
      <c r="T690" s="13">
        <v>1.3</v>
      </c>
      <c r="U690" s="13">
        <v>96</v>
      </c>
      <c r="V690" s="13" t="s">
        <v>2057</v>
      </c>
      <c r="X690" s="13" t="s">
        <v>9450</v>
      </c>
      <c r="Y690" s="13" t="s">
        <v>9577</v>
      </c>
      <c r="Z690" s="13" t="s">
        <v>9577</v>
      </c>
      <c r="AA690" s="13" t="s">
        <v>9577</v>
      </c>
      <c r="AB690" s="13" t="s">
        <v>9577</v>
      </c>
      <c r="AC690" s="13" t="s">
        <v>9577</v>
      </c>
      <c r="AD690" s="13" t="s">
        <v>9577</v>
      </c>
      <c r="AE690" s="13" t="s">
        <v>9577</v>
      </c>
      <c r="AF690" s="13" t="s">
        <v>9577</v>
      </c>
      <c r="AG690" s="13" t="s">
        <v>9577</v>
      </c>
      <c r="AH690" s="14" t="str">
        <f t="shared" si="20"/>
        <v>689,0,0,0,0,0,0,0,0,0</v>
      </c>
      <c r="AI690" s="13" t="s">
        <v>7392</v>
      </c>
      <c r="AJ690" s="13" t="s">
        <v>7897</v>
      </c>
      <c r="AO690" s="13">
        <v>0</v>
      </c>
      <c r="AP690" s="13">
        <v>25</v>
      </c>
      <c r="AQ690" s="13">
        <v>0</v>
      </c>
      <c r="AU690" s="14"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
      <c r="A691" s="13">
        <v>690</v>
      </c>
      <c r="C691" s="13" t="s">
        <v>1064</v>
      </c>
      <c r="D691" s="13" t="s">
        <v>5290</v>
      </c>
      <c r="E691" s="13" t="s">
        <v>182</v>
      </c>
      <c r="F691" s="13" t="s">
        <v>178</v>
      </c>
      <c r="G691" s="13" t="s">
        <v>5067</v>
      </c>
      <c r="H691" s="13" t="s">
        <v>5413</v>
      </c>
      <c r="I691" s="13" t="s">
        <v>5414</v>
      </c>
      <c r="J691" s="13">
        <v>64</v>
      </c>
      <c r="K691" s="13" t="s">
        <v>1313</v>
      </c>
      <c r="L691" s="13">
        <v>225</v>
      </c>
      <c r="M691" s="13">
        <v>70</v>
      </c>
      <c r="N691" s="13" t="s">
        <v>5732</v>
      </c>
      <c r="O691" s="13" t="s">
        <v>3724</v>
      </c>
      <c r="P691" s="13" t="s">
        <v>6800</v>
      </c>
      <c r="Q691" s="13" t="s">
        <v>6801</v>
      </c>
      <c r="R691" s="13" t="s">
        <v>6962</v>
      </c>
      <c r="S691" s="13">
        <v>5120</v>
      </c>
      <c r="T691" s="13">
        <v>0.5</v>
      </c>
      <c r="U691" s="13">
        <v>7.3</v>
      </c>
      <c r="V691" s="13" t="s">
        <v>2057</v>
      </c>
      <c r="X691" s="13" t="s">
        <v>9451</v>
      </c>
      <c r="Y691" s="13" t="s">
        <v>9577</v>
      </c>
      <c r="Z691" s="13" t="s">
        <v>9577</v>
      </c>
      <c r="AA691" s="13" t="s">
        <v>9577</v>
      </c>
      <c r="AB691" s="13" t="s">
        <v>9577</v>
      </c>
      <c r="AC691" s="13" t="s">
        <v>9577</v>
      </c>
      <c r="AD691" s="13" t="s">
        <v>9577</v>
      </c>
      <c r="AE691" s="13" t="s">
        <v>9577</v>
      </c>
      <c r="AF691" s="13" t="s">
        <v>9577</v>
      </c>
      <c r="AG691" s="13" t="s">
        <v>9577</v>
      </c>
      <c r="AH691" s="14" t="str">
        <f t="shared" si="20"/>
        <v>690,0,0,0,0,0,0,0,0,0</v>
      </c>
      <c r="AI691" s="13" t="s">
        <v>7393</v>
      </c>
      <c r="AJ691" s="13" t="s">
        <v>7898</v>
      </c>
      <c r="AO691" s="13">
        <v>0</v>
      </c>
      <c r="AP691" s="13">
        <v>25</v>
      </c>
      <c r="AQ691" s="13">
        <v>1</v>
      </c>
      <c r="AR691" s="14" t="s">
        <v>8682</v>
      </c>
      <c r="AU691" s="14"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
      <c r="A692" s="13">
        <v>691</v>
      </c>
      <c r="C692" s="13" t="s">
        <v>1065</v>
      </c>
      <c r="D692" s="13" t="s">
        <v>5291</v>
      </c>
      <c r="E692" s="13" t="s">
        <v>182</v>
      </c>
      <c r="F692" s="13" t="s">
        <v>188</v>
      </c>
      <c r="G692" s="13" t="s">
        <v>5068</v>
      </c>
      <c r="H692" s="13" t="s">
        <v>5413</v>
      </c>
      <c r="I692" s="13" t="s">
        <v>5414</v>
      </c>
      <c r="J692" s="13">
        <v>173</v>
      </c>
      <c r="K692" s="13" t="s">
        <v>1314</v>
      </c>
      <c r="L692" s="13">
        <v>225</v>
      </c>
      <c r="M692" s="13">
        <v>70</v>
      </c>
      <c r="N692" s="13" t="s">
        <v>5732</v>
      </c>
      <c r="O692" s="13" t="s">
        <v>3724</v>
      </c>
      <c r="P692" s="13" t="s">
        <v>6179</v>
      </c>
      <c r="R692" s="13" t="s">
        <v>6962</v>
      </c>
      <c r="S692" s="13">
        <v>5120</v>
      </c>
      <c r="T692" s="13">
        <v>1.8</v>
      </c>
      <c r="U692" s="13">
        <v>81.5</v>
      </c>
      <c r="V692" s="13" t="s">
        <v>2057</v>
      </c>
      <c r="X692" s="13" t="s">
        <v>9452</v>
      </c>
      <c r="Y692" s="13" t="s">
        <v>9577</v>
      </c>
      <c r="Z692" s="13" t="s">
        <v>9577</v>
      </c>
      <c r="AA692" s="13" t="s">
        <v>9577</v>
      </c>
      <c r="AB692" s="13" t="s">
        <v>9577</v>
      </c>
      <c r="AC692" s="13" t="s">
        <v>9577</v>
      </c>
      <c r="AD692" s="13" t="s">
        <v>9577</v>
      </c>
      <c r="AE692" s="13" t="s">
        <v>9577</v>
      </c>
      <c r="AF692" s="13" t="s">
        <v>9577</v>
      </c>
      <c r="AG692" s="13" t="s">
        <v>9577</v>
      </c>
      <c r="AH692" s="14" t="str">
        <f t="shared" si="20"/>
        <v>691,0,0,0,0,0,0,0,0,0</v>
      </c>
      <c r="AI692" s="13" t="s">
        <v>7393</v>
      </c>
      <c r="AJ692" s="13" t="s">
        <v>7899</v>
      </c>
      <c r="AO692" s="13">
        <v>0</v>
      </c>
      <c r="AP692" s="13">
        <v>25</v>
      </c>
      <c r="AQ692" s="13">
        <v>2</v>
      </c>
      <c r="AU692" s="14"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
      <c r="A693" s="13">
        <v>692</v>
      </c>
      <c r="C693" s="13" t="s">
        <v>1066</v>
      </c>
      <c r="D693" s="13" t="s">
        <v>5292</v>
      </c>
      <c r="E693" s="13" t="s">
        <v>178</v>
      </c>
      <c r="G693" s="13" t="s">
        <v>5069</v>
      </c>
      <c r="H693" s="13" t="s">
        <v>5413</v>
      </c>
      <c r="I693" s="13" t="s">
        <v>5424</v>
      </c>
      <c r="J693" s="13">
        <v>66</v>
      </c>
      <c r="K693" s="13" t="s">
        <v>5407</v>
      </c>
      <c r="L693" s="13">
        <v>155</v>
      </c>
      <c r="M693" s="13">
        <v>70</v>
      </c>
      <c r="N693" s="13" t="s">
        <v>5480</v>
      </c>
      <c r="P693" s="13" t="s">
        <v>6802</v>
      </c>
      <c r="Q693" s="13" t="s">
        <v>6803</v>
      </c>
      <c r="R693" s="13" t="s">
        <v>6979</v>
      </c>
      <c r="S693" s="13">
        <v>3840</v>
      </c>
      <c r="T693" s="13">
        <v>0.5</v>
      </c>
      <c r="U693" s="13">
        <v>8.3000000000000007</v>
      </c>
      <c r="V693" s="13" t="s">
        <v>2056</v>
      </c>
      <c r="X693" s="13" t="s">
        <v>9453</v>
      </c>
      <c r="Y693" s="13" t="s">
        <v>9577</v>
      </c>
      <c r="Z693" s="13" t="s">
        <v>9577</v>
      </c>
      <c r="AA693" s="13" t="s">
        <v>9577</v>
      </c>
      <c r="AB693" s="13" t="s">
        <v>9577</v>
      </c>
      <c r="AC693" s="13" t="s">
        <v>9577</v>
      </c>
      <c r="AD693" s="13" t="s">
        <v>9577</v>
      </c>
      <c r="AE693" s="13" t="s">
        <v>9577</v>
      </c>
      <c r="AF693" s="13" t="s">
        <v>9577</v>
      </c>
      <c r="AG693" s="13" t="s">
        <v>9577</v>
      </c>
      <c r="AH693" s="14" t="str">
        <f t="shared" si="20"/>
        <v>692,0,0,0,0,0,0,0,0,0</v>
      </c>
      <c r="AI693" s="13" t="s">
        <v>1385</v>
      </c>
      <c r="AJ693" s="13" t="s">
        <v>7900</v>
      </c>
      <c r="AO693" s="13">
        <v>0</v>
      </c>
      <c r="AP693" s="13">
        <v>25</v>
      </c>
      <c r="AQ693" s="13">
        <v>0</v>
      </c>
      <c r="AR693" s="14" t="s">
        <v>8683</v>
      </c>
      <c r="AU693" s="14"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
      <c r="A694" s="13">
        <v>693</v>
      </c>
      <c r="C694" s="13" t="s">
        <v>1067</v>
      </c>
      <c r="D694" s="13" t="s">
        <v>5293</v>
      </c>
      <c r="E694" s="13" t="s">
        <v>178</v>
      </c>
      <c r="G694" s="13" t="s">
        <v>5070</v>
      </c>
      <c r="H694" s="13" t="s">
        <v>5413</v>
      </c>
      <c r="I694" s="13" t="s">
        <v>5424</v>
      </c>
      <c r="J694" s="13">
        <v>100</v>
      </c>
      <c r="K694" s="13" t="s">
        <v>5421</v>
      </c>
      <c r="L694" s="13">
        <v>155</v>
      </c>
      <c r="M694" s="13">
        <v>70</v>
      </c>
      <c r="N694" s="13" t="s">
        <v>5480</v>
      </c>
      <c r="P694" s="13" t="s">
        <v>6180</v>
      </c>
      <c r="R694" s="13" t="s">
        <v>6979</v>
      </c>
      <c r="S694" s="13">
        <v>3840</v>
      </c>
      <c r="T694" s="13">
        <v>1.3</v>
      </c>
      <c r="U694" s="13">
        <v>35.299999999999997</v>
      </c>
      <c r="V694" s="13" t="s">
        <v>2056</v>
      </c>
      <c r="X694" s="13" t="s">
        <v>9454</v>
      </c>
      <c r="Y694" s="13" t="s">
        <v>9577</v>
      </c>
      <c r="Z694" s="13" t="s">
        <v>9577</v>
      </c>
      <c r="AA694" s="13" t="s">
        <v>9577</v>
      </c>
      <c r="AB694" s="13" t="s">
        <v>9577</v>
      </c>
      <c r="AC694" s="13" t="s">
        <v>9577</v>
      </c>
      <c r="AD694" s="13" t="s">
        <v>9577</v>
      </c>
      <c r="AE694" s="13" t="s">
        <v>9577</v>
      </c>
      <c r="AF694" s="13" t="s">
        <v>9577</v>
      </c>
      <c r="AG694" s="13" t="s">
        <v>9577</v>
      </c>
      <c r="AH694" s="14" t="str">
        <f t="shared" si="20"/>
        <v>693,0,0,0,0,0,0,0,0,0</v>
      </c>
      <c r="AI694" s="13" t="s">
        <v>7394</v>
      </c>
      <c r="AJ694" s="13" t="s">
        <v>7901</v>
      </c>
      <c r="AO694" s="13">
        <v>0</v>
      </c>
      <c r="AP694" s="13">
        <v>25</v>
      </c>
      <c r="AQ694" s="13">
        <v>0</v>
      </c>
      <c r="AU694" s="14"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
      <c r="A695" s="13">
        <v>694</v>
      </c>
      <c r="C695" s="13" t="s">
        <v>1068</v>
      </c>
      <c r="D695" s="13" t="s">
        <v>5294</v>
      </c>
      <c r="E695" s="13" t="s">
        <v>179</v>
      </c>
      <c r="F695" s="13" t="s">
        <v>176</v>
      </c>
      <c r="G695" s="13" t="s">
        <v>5071</v>
      </c>
      <c r="H695" s="13" t="s">
        <v>5413</v>
      </c>
      <c r="I695" s="13" t="s">
        <v>5414</v>
      </c>
      <c r="J695" s="13">
        <v>44</v>
      </c>
      <c r="K695" s="13" t="s">
        <v>2045</v>
      </c>
      <c r="L695" s="13">
        <v>90</v>
      </c>
      <c r="M695" s="13">
        <v>70</v>
      </c>
      <c r="N695" s="13" t="s">
        <v>5733</v>
      </c>
      <c r="O695" s="13" t="s">
        <v>3740</v>
      </c>
      <c r="P695" s="13" t="s">
        <v>6804</v>
      </c>
      <c r="Q695" s="13" t="s">
        <v>6805</v>
      </c>
      <c r="R695" s="13" t="s">
        <v>6892</v>
      </c>
      <c r="S695" s="13">
        <v>5120</v>
      </c>
      <c r="T695" s="13">
        <v>0.5</v>
      </c>
      <c r="U695" s="13">
        <v>6</v>
      </c>
      <c r="V695" s="13" t="s">
        <v>8723</v>
      </c>
      <c r="X695" s="13" t="s">
        <v>9455</v>
      </c>
      <c r="Y695" s="13" t="s">
        <v>9577</v>
      </c>
      <c r="Z695" s="13" t="s">
        <v>9577</v>
      </c>
      <c r="AA695" s="13" t="s">
        <v>9577</v>
      </c>
      <c r="AB695" s="13" t="s">
        <v>9577</v>
      </c>
      <c r="AC695" s="13" t="s">
        <v>9577</v>
      </c>
      <c r="AD695" s="13" t="s">
        <v>9577</v>
      </c>
      <c r="AE695" s="13" t="s">
        <v>9577</v>
      </c>
      <c r="AF695" s="13" t="s">
        <v>9577</v>
      </c>
      <c r="AG695" s="13" t="s">
        <v>9577</v>
      </c>
      <c r="AH695" s="14" t="str">
        <f t="shared" si="20"/>
        <v>694,0,0,0,0,0,0,0,0,0</v>
      </c>
      <c r="AI695" s="13" t="s">
        <v>7395</v>
      </c>
      <c r="AJ695" s="13" t="s">
        <v>7902</v>
      </c>
      <c r="AO695" s="13">
        <v>0</v>
      </c>
      <c r="AP695" s="13">
        <v>25</v>
      </c>
      <c r="AQ695" s="13">
        <v>0</v>
      </c>
      <c r="AR695" s="14" t="s">
        <v>8684</v>
      </c>
      <c r="AU695" s="14"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
      <c r="A696" s="13">
        <v>695</v>
      </c>
      <c r="C696" s="13" t="s">
        <v>1069</v>
      </c>
      <c r="D696" s="13" t="s">
        <v>5295</v>
      </c>
      <c r="E696" s="13" t="s">
        <v>179</v>
      </c>
      <c r="F696" s="13" t="s">
        <v>176</v>
      </c>
      <c r="G696" s="13" t="s">
        <v>5072</v>
      </c>
      <c r="H696" s="13" t="s">
        <v>5413</v>
      </c>
      <c r="I696" s="13" t="s">
        <v>5414</v>
      </c>
      <c r="J696" s="13">
        <v>168</v>
      </c>
      <c r="K696" s="13" t="s">
        <v>2046</v>
      </c>
      <c r="L696" s="13">
        <v>90</v>
      </c>
      <c r="M696" s="13">
        <v>70</v>
      </c>
      <c r="N696" s="13" t="s">
        <v>5733</v>
      </c>
      <c r="O696" s="13" t="s">
        <v>3740</v>
      </c>
      <c r="P696" s="13" t="s">
        <v>6181</v>
      </c>
      <c r="R696" s="13" t="s">
        <v>6892</v>
      </c>
      <c r="S696" s="13">
        <v>5120</v>
      </c>
      <c r="T696" s="13">
        <v>1</v>
      </c>
      <c r="U696" s="13">
        <v>21</v>
      </c>
      <c r="V696" s="13" t="s">
        <v>8723</v>
      </c>
      <c r="X696" s="13" t="s">
        <v>9456</v>
      </c>
      <c r="Y696" s="13" t="s">
        <v>9577</v>
      </c>
      <c r="Z696" s="13" t="s">
        <v>9577</v>
      </c>
      <c r="AA696" s="13" t="s">
        <v>9577</v>
      </c>
      <c r="AB696" s="13" t="s">
        <v>9577</v>
      </c>
      <c r="AC696" s="13" t="s">
        <v>9577</v>
      </c>
      <c r="AD696" s="13" t="s">
        <v>9577</v>
      </c>
      <c r="AE696" s="13" t="s">
        <v>9577</v>
      </c>
      <c r="AF696" s="13" t="s">
        <v>9577</v>
      </c>
      <c r="AG696" s="13" t="s">
        <v>9577</v>
      </c>
      <c r="AH696" s="14" t="str">
        <f t="shared" si="20"/>
        <v>695,0,0,0,0,0,0,0,0,0</v>
      </c>
      <c r="AI696" s="13" t="s">
        <v>7395</v>
      </c>
      <c r="AJ696" s="13" t="s">
        <v>7903</v>
      </c>
      <c r="AO696" s="13">
        <v>0</v>
      </c>
      <c r="AP696" s="13">
        <v>25</v>
      </c>
      <c r="AQ696" s="13">
        <v>0</v>
      </c>
      <c r="AU696" s="14"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
      <c r="A697" s="13">
        <v>696</v>
      </c>
      <c r="C697" s="13" t="s">
        <v>1070</v>
      </c>
      <c r="D697" s="13" t="s">
        <v>5296</v>
      </c>
      <c r="E697" s="13" t="s">
        <v>186</v>
      </c>
      <c r="F697" s="13" t="s">
        <v>188</v>
      </c>
      <c r="G697" s="13" t="s">
        <v>5073</v>
      </c>
      <c r="H697" s="13" t="s">
        <v>1310</v>
      </c>
      <c r="I697" s="13" t="s">
        <v>5414</v>
      </c>
      <c r="J697" s="13">
        <v>71</v>
      </c>
      <c r="K697" s="13" t="s">
        <v>2027</v>
      </c>
      <c r="L697" s="13">
        <v>45</v>
      </c>
      <c r="M697" s="13">
        <v>70</v>
      </c>
      <c r="N697" s="13" t="s">
        <v>5481</v>
      </c>
      <c r="P697" s="13" t="s">
        <v>6806</v>
      </c>
      <c r="Q697" s="13" t="s">
        <v>6807</v>
      </c>
      <c r="R697" s="13" t="s">
        <v>6892</v>
      </c>
      <c r="S697" s="13">
        <v>7680</v>
      </c>
      <c r="T697" s="13">
        <v>0.8</v>
      </c>
      <c r="U697" s="13">
        <v>26</v>
      </c>
      <c r="V697" s="13" t="s">
        <v>2057</v>
      </c>
      <c r="X697" s="13" t="s">
        <v>9457</v>
      </c>
      <c r="Y697" s="13" t="s">
        <v>9577</v>
      </c>
      <c r="Z697" s="13" t="s">
        <v>9577</v>
      </c>
      <c r="AA697" s="13" t="s">
        <v>9577</v>
      </c>
      <c r="AB697" s="13" t="s">
        <v>9577</v>
      </c>
      <c r="AC697" s="13" t="s">
        <v>9577</v>
      </c>
      <c r="AD697" s="13" t="s">
        <v>9577</v>
      </c>
      <c r="AE697" s="13" t="s">
        <v>9577</v>
      </c>
      <c r="AF697" s="13" t="s">
        <v>9577</v>
      </c>
      <c r="AG697" s="13" t="s">
        <v>9577</v>
      </c>
      <c r="AH697" s="14" t="str">
        <f t="shared" si="20"/>
        <v>696,0,0,0,0,0,0,0,0,0</v>
      </c>
      <c r="AI697" s="13" t="s">
        <v>7396</v>
      </c>
      <c r="AJ697" s="13" t="s">
        <v>7904</v>
      </c>
      <c r="AO697" s="13">
        <v>0</v>
      </c>
      <c r="AP697" s="13">
        <v>25</v>
      </c>
      <c r="AQ697" s="13">
        <v>0</v>
      </c>
      <c r="AR697" s="14" t="s">
        <v>8685</v>
      </c>
      <c r="AU697" s="14"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
      <c r="A698" s="13">
        <v>697</v>
      </c>
      <c r="C698" s="13" t="s">
        <v>1071</v>
      </c>
      <c r="D698" s="13" t="s">
        <v>5297</v>
      </c>
      <c r="E698" s="13" t="s">
        <v>186</v>
      </c>
      <c r="F698" s="13" t="s">
        <v>188</v>
      </c>
      <c r="G698" s="13" t="s">
        <v>5074</v>
      </c>
      <c r="H698" s="13" t="s">
        <v>1310</v>
      </c>
      <c r="I698" s="13" t="s">
        <v>5414</v>
      </c>
      <c r="J698" s="13">
        <v>182</v>
      </c>
      <c r="K698" s="13" t="s">
        <v>2029</v>
      </c>
      <c r="L698" s="13">
        <v>45</v>
      </c>
      <c r="M698" s="13">
        <v>70</v>
      </c>
      <c r="N698" s="13" t="s">
        <v>5482</v>
      </c>
      <c r="P698" s="13" t="s">
        <v>6182</v>
      </c>
      <c r="R698" s="13" t="s">
        <v>6892</v>
      </c>
      <c r="S698" s="13">
        <v>7680</v>
      </c>
      <c r="T698" s="13">
        <v>2.5</v>
      </c>
      <c r="U698" s="13">
        <v>270</v>
      </c>
      <c r="V698" s="13" t="s">
        <v>2055</v>
      </c>
      <c r="X698" s="13" t="s">
        <v>9458</v>
      </c>
      <c r="Y698" s="13" t="s">
        <v>9577</v>
      </c>
      <c r="Z698" s="13" t="s">
        <v>9577</v>
      </c>
      <c r="AA698" s="13" t="s">
        <v>9577</v>
      </c>
      <c r="AB698" s="13" t="s">
        <v>9577</v>
      </c>
      <c r="AC698" s="13" t="s">
        <v>9577</v>
      </c>
      <c r="AD698" s="13" t="s">
        <v>9577</v>
      </c>
      <c r="AE698" s="13" t="s">
        <v>9577</v>
      </c>
      <c r="AF698" s="13" t="s">
        <v>9577</v>
      </c>
      <c r="AG698" s="13" t="s">
        <v>9577</v>
      </c>
      <c r="AH698" s="14" t="str">
        <f t="shared" si="20"/>
        <v>697,0,0,0,0,0,0,0,0,0</v>
      </c>
      <c r="AI698" s="13" t="s">
        <v>7397</v>
      </c>
      <c r="AJ698" s="13" t="s">
        <v>7905</v>
      </c>
      <c r="AO698" s="13">
        <v>0</v>
      </c>
      <c r="AP698" s="13">
        <v>25</v>
      </c>
      <c r="AQ698" s="13">
        <v>0</v>
      </c>
      <c r="AU698" s="14"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
      <c r="A699" s="13">
        <v>698</v>
      </c>
      <c r="C699" s="13" t="s">
        <v>1072</v>
      </c>
      <c r="D699" s="13" t="s">
        <v>5298</v>
      </c>
      <c r="E699" s="13" t="s">
        <v>186</v>
      </c>
      <c r="F699" s="13" t="s">
        <v>163</v>
      </c>
      <c r="G699" s="13" t="s">
        <v>5075</v>
      </c>
      <c r="H699" s="13" t="s">
        <v>1310</v>
      </c>
      <c r="I699" s="13" t="s">
        <v>5414</v>
      </c>
      <c r="J699" s="13">
        <v>71</v>
      </c>
      <c r="K699" s="13" t="s">
        <v>2030</v>
      </c>
      <c r="L699" s="13">
        <v>45</v>
      </c>
      <c r="M699" s="13">
        <v>70</v>
      </c>
      <c r="N699" s="13" t="s">
        <v>5483</v>
      </c>
      <c r="P699" s="13" t="s">
        <v>6808</v>
      </c>
      <c r="Q699" s="13" t="s">
        <v>6809</v>
      </c>
      <c r="R699" s="13" t="s">
        <v>2017</v>
      </c>
      <c r="S699" s="13">
        <v>7680</v>
      </c>
      <c r="T699" s="13">
        <v>1.3</v>
      </c>
      <c r="U699" s="13">
        <v>25.2</v>
      </c>
      <c r="V699" s="13" t="s">
        <v>2056</v>
      </c>
      <c r="X699" s="13" t="s">
        <v>9459</v>
      </c>
      <c r="Y699" s="13" t="s">
        <v>9577</v>
      </c>
      <c r="Z699" s="13" t="s">
        <v>9577</v>
      </c>
      <c r="AA699" s="13" t="s">
        <v>9577</v>
      </c>
      <c r="AB699" s="13" t="s">
        <v>9577</v>
      </c>
      <c r="AC699" s="13" t="s">
        <v>9577</v>
      </c>
      <c r="AD699" s="13" t="s">
        <v>9577</v>
      </c>
      <c r="AE699" s="13" t="s">
        <v>9577</v>
      </c>
      <c r="AF699" s="13" t="s">
        <v>9577</v>
      </c>
      <c r="AG699" s="13" t="s">
        <v>9577</v>
      </c>
      <c r="AH699" s="14" t="str">
        <f t="shared" si="20"/>
        <v>698,0,0,0,0,0,0,0,0,0</v>
      </c>
      <c r="AI699" s="13" t="s">
        <v>7398</v>
      </c>
      <c r="AJ699" s="13" t="s">
        <v>7906</v>
      </c>
      <c r="AO699" s="13">
        <v>0</v>
      </c>
      <c r="AP699" s="13">
        <v>25</v>
      </c>
      <c r="AQ699" s="13">
        <v>0</v>
      </c>
      <c r="AR699" s="14" t="s">
        <v>8686</v>
      </c>
      <c r="AU699" s="14"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
      <c r="A700" s="13">
        <v>699</v>
      </c>
      <c r="C700" s="13" t="s">
        <v>1073</v>
      </c>
      <c r="D700" s="13" t="s">
        <v>5299</v>
      </c>
      <c r="E700" s="13" t="s">
        <v>186</v>
      </c>
      <c r="F700" s="13" t="s">
        <v>163</v>
      </c>
      <c r="G700" s="13" t="s">
        <v>5076</v>
      </c>
      <c r="H700" s="13" t="s">
        <v>1310</v>
      </c>
      <c r="I700" s="13" t="s">
        <v>5414</v>
      </c>
      <c r="J700" s="13">
        <v>104</v>
      </c>
      <c r="K700" s="13" t="s">
        <v>2028</v>
      </c>
      <c r="L700" s="13">
        <v>45</v>
      </c>
      <c r="M700" s="13">
        <v>70</v>
      </c>
      <c r="N700" s="13" t="s">
        <v>5483</v>
      </c>
      <c r="P700" s="13" t="s">
        <v>6183</v>
      </c>
      <c r="R700" s="13" t="s">
        <v>2017</v>
      </c>
      <c r="S700" s="13">
        <v>7680</v>
      </c>
      <c r="T700" s="13">
        <v>2.7</v>
      </c>
      <c r="U700" s="13">
        <v>255</v>
      </c>
      <c r="V700" s="13" t="s">
        <v>2056</v>
      </c>
      <c r="X700" s="13" t="s">
        <v>9460</v>
      </c>
      <c r="Y700" s="13" t="s">
        <v>9577</v>
      </c>
      <c r="Z700" s="13" t="s">
        <v>9577</v>
      </c>
      <c r="AA700" s="13" t="s">
        <v>9577</v>
      </c>
      <c r="AB700" s="13" t="s">
        <v>9577</v>
      </c>
      <c r="AC700" s="13" t="s">
        <v>9577</v>
      </c>
      <c r="AD700" s="13" t="s">
        <v>9577</v>
      </c>
      <c r="AE700" s="13" t="s">
        <v>9577</v>
      </c>
      <c r="AF700" s="13" t="s">
        <v>9577</v>
      </c>
      <c r="AG700" s="13" t="s">
        <v>9577</v>
      </c>
      <c r="AH700" s="14" t="str">
        <f t="shared" si="20"/>
        <v>699,0,0,0,0,0,0,0,0,0</v>
      </c>
      <c r="AI700" s="13" t="s">
        <v>7398</v>
      </c>
      <c r="AJ700" s="13" t="s">
        <v>7907</v>
      </c>
      <c r="AO700" s="13">
        <v>0</v>
      </c>
      <c r="AP700" s="13">
        <v>25</v>
      </c>
      <c r="AQ700" s="13">
        <v>0</v>
      </c>
      <c r="AU700" s="14"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
      <c r="A701" s="13">
        <v>700</v>
      </c>
      <c r="C701" s="13" t="s">
        <v>1074</v>
      </c>
      <c r="D701" s="13" t="s">
        <v>3729</v>
      </c>
      <c r="E701" s="13" t="s">
        <v>191</v>
      </c>
      <c r="G701" s="13" t="s">
        <v>5077</v>
      </c>
      <c r="H701" s="13" t="s">
        <v>1310</v>
      </c>
      <c r="I701" s="13" t="s">
        <v>5414</v>
      </c>
      <c r="J701" s="13">
        <v>184</v>
      </c>
      <c r="K701" s="13" t="s">
        <v>1314</v>
      </c>
      <c r="L701" s="13">
        <v>45</v>
      </c>
      <c r="M701" s="13">
        <v>70</v>
      </c>
      <c r="N701" s="13" t="s">
        <v>5734</v>
      </c>
      <c r="O701" s="13" t="s">
        <v>5735</v>
      </c>
      <c r="P701" s="13" t="s">
        <v>6184</v>
      </c>
      <c r="R701" s="13" t="s">
        <v>2023</v>
      </c>
      <c r="S701" s="13">
        <v>8960</v>
      </c>
      <c r="T701" s="13">
        <v>1</v>
      </c>
      <c r="U701" s="13">
        <v>23.5</v>
      </c>
      <c r="V701" s="13" t="s">
        <v>8725</v>
      </c>
      <c r="X701" s="13" t="s">
        <v>9461</v>
      </c>
      <c r="Y701" s="13" t="s">
        <v>9577</v>
      </c>
      <c r="Z701" s="13" t="s">
        <v>9577</v>
      </c>
      <c r="AA701" s="13" t="s">
        <v>9577</v>
      </c>
      <c r="AB701" s="13" t="s">
        <v>9577</v>
      </c>
      <c r="AC701" s="13" t="s">
        <v>9577</v>
      </c>
      <c r="AD701" s="13" t="s">
        <v>9577</v>
      </c>
      <c r="AE701" s="13" t="s">
        <v>9577</v>
      </c>
      <c r="AF701" s="13" t="s">
        <v>9577</v>
      </c>
      <c r="AG701" s="13" t="s">
        <v>9577</v>
      </c>
      <c r="AH701" s="14" t="str">
        <f t="shared" si="20"/>
        <v>700,0,0,0,0,0,0,0,0,0</v>
      </c>
      <c r="AI701" s="13" t="s">
        <v>7399</v>
      </c>
      <c r="AJ701" s="13" t="s">
        <v>7908</v>
      </c>
      <c r="AO701" s="13">
        <v>0</v>
      </c>
      <c r="AP701" s="13">
        <v>25</v>
      </c>
      <c r="AQ701" s="13">
        <v>0</v>
      </c>
      <c r="AU701" s="14"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
      <c r="A702" s="13">
        <v>701</v>
      </c>
      <c r="C702" s="13" t="s">
        <v>1075</v>
      </c>
      <c r="D702" s="13" t="s">
        <v>5300</v>
      </c>
      <c r="E702" s="13" t="s">
        <v>181</v>
      </c>
      <c r="F702" s="13" t="s">
        <v>184</v>
      </c>
      <c r="G702" s="13" t="s">
        <v>5078</v>
      </c>
      <c r="H702" s="13" t="s">
        <v>5413</v>
      </c>
      <c r="I702" s="13" t="s">
        <v>5414</v>
      </c>
      <c r="J702" s="13">
        <v>175</v>
      </c>
      <c r="K702" s="13" t="s">
        <v>2028</v>
      </c>
      <c r="L702" s="13">
        <v>128</v>
      </c>
      <c r="M702" s="13">
        <v>70</v>
      </c>
      <c r="N702" s="13" t="s">
        <v>5736</v>
      </c>
      <c r="O702" s="13" t="s">
        <v>3723</v>
      </c>
      <c r="P702" s="13" t="s">
        <v>6810</v>
      </c>
      <c r="Q702" s="13" t="s">
        <v>6811</v>
      </c>
      <c r="R702" s="13" t="s">
        <v>3766</v>
      </c>
      <c r="S702" s="13">
        <v>5120</v>
      </c>
      <c r="T702" s="13">
        <v>0.8</v>
      </c>
      <c r="U702" s="13">
        <v>21.5</v>
      </c>
      <c r="V702" s="13" t="s">
        <v>2054</v>
      </c>
      <c r="X702" s="13" t="s">
        <v>9462</v>
      </c>
      <c r="Y702" s="13" t="s">
        <v>9577</v>
      </c>
      <c r="Z702" s="13" t="s">
        <v>9577</v>
      </c>
      <c r="AA702" s="13" t="s">
        <v>9577</v>
      </c>
      <c r="AB702" s="13" t="s">
        <v>9577</v>
      </c>
      <c r="AC702" s="13" t="s">
        <v>9577</v>
      </c>
      <c r="AD702" s="13" t="s">
        <v>9577</v>
      </c>
      <c r="AE702" s="13" t="s">
        <v>9577</v>
      </c>
      <c r="AF702" s="13" t="s">
        <v>9577</v>
      </c>
      <c r="AG702" s="13" t="s">
        <v>9577</v>
      </c>
      <c r="AH702" s="14" t="str">
        <f t="shared" si="20"/>
        <v>701,0,0,0,0,0,0,0,0,0</v>
      </c>
      <c r="AI702" s="13" t="s">
        <v>7400</v>
      </c>
      <c r="AJ702" s="13" t="s">
        <v>7909</v>
      </c>
      <c r="AO702" s="13">
        <v>0</v>
      </c>
      <c r="AP702" s="13">
        <v>25</v>
      </c>
      <c r="AQ702" s="13">
        <v>0</v>
      </c>
      <c r="AR702" s="14" t="str">
        <f>+D1009&amp;",Event,DARKGEM"</f>
        <v>EAGLEUCHA,Event,DARKGEM</v>
      </c>
      <c r="AU702" s="14"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
      <c r="A703" s="13">
        <v>702</v>
      </c>
      <c r="B703" s="13" t="s">
        <v>8762</v>
      </c>
      <c r="C703" s="13" t="s">
        <v>1076</v>
      </c>
      <c r="D703" s="13" t="s">
        <v>5301</v>
      </c>
      <c r="E703" s="13" t="s">
        <v>179</v>
      </c>
      <c r="F703" s="13" t="s">
        <v>191</v>
      </c>
      <c r="G703" s="13" t="s">
        <v>5079</v>
      </c>
      <c r="H703" s="13" t="s">
        <v>5413</v>
      </c>
      <c r="I703" s="13" t="s">
        <v>5414</v>
      </c>
      <c r="J703" s="13">
        <v>151</v>
      </c>
      <c r="K703" s="13" t="s">
        <v>2046</v>
      </c>
      <c r="L703" s="13">
        <v>200</v>
      </c>
      <c r="M703" s="13">
        <v>70</v>
      </c>
      <c r="N703" s="13" t="s">
        <v>5737</v>
      </c>
      <c r="O703" s="13" t="s">
        <v>5452</v>
      </c>
      <c r="P703" s="13" t="s">
        <v>6812</v>
      </c>
      <c r="Q703" s="13" t="s">
        <v>6813</v>
      </c>
      <c r="R703" s="13" t="s">
        <v>6911</v>
      </c>
      <c r="S703" s="13">
        <v>5120</v>
      </c>
      <c r="T703" s="13">
        <v>0.2</v>
      </c>
      <c r="U703" s="13">
        <v>2.2000000000000002</v>
      </c>
      <c r="V703" s="13" t="s">
        <v>8723</v>
      </c>
      <c r="X703" s="13" t="s">
        <v>9463</v>
      </c>
      <c r="Y703" s="13" t="s">
        <v>9577</v>
      </c>
      <c r="Z703" s="13" t="s">
        <v>9577</v>
      </c>
      <c r="AA703" s="13" t="s">
        <v>9577</v>
      </c>
      <c r="AB703" s="13" t="s">
        <v>9577</v>
      </c>
      <c r="AC703" s="13" t="s">
        <v>9577</v>
      </c>
      <c r="AD703" s="13" t="s">
        <v>9577</v>
      </c>
      <c r="AE703" s="13" t="s">
        <v>9577</v>
      </c>
      <c r="AF703" s="13" t="s">
        <v>9577</v>
      </c>
      <c r="AG703" s="13" t="s">
        <v>9577</v>
      </c>
      <c r="AH703" s="14" t="str">
        <f t="shared" si="20"/>
        <v>702,0,0,0,0,0,0,0,0,0</v>
      </c>
      <c r="AI703" s="13" t="s">
        <v>7401</v>
      </c>
      <c r="AJ703" s="13" t="s">
        <v>7910</v>
      </c>
      <c r="AO703" s="13">
        <v>0</v>
      </c>
      <c r="AP703" s="13">
        <v>25</v>
      </c>
      <c r="AQ703" s="13">
        <v>0</v>
      </c>
      <c r="AR703" s="14" t="str">
        <f>+D1010&amp;",Location,17"</f>
        <v>RAIDENNE,Location,17</v>
      </c>
      <c r="AU703" s="14"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
      <c r="A704" s="13">
        <v>703</v>
      </c>
      <c r="C704" s="13" t="s">
        <v>1077</v>
      </c>
      <c r="D704" s="13" t="s">
        <v>5302</v>
      </c>
      <c r="E704" s="13" t="s">
        <v>186</v>
      </c>
      <c r="F704" s="13" t="s">
        <v>191</v>
      </c>
      <c r="G704" s="13" t="s">
        <v>5080</v>
      </c>
      <c r="H704" s="13" t="s">
        <v>5425</v>
      </c>
      <c r="I704" s="13" t="s">
        <v>5424</v>
      </c>
      <c r="J704" s="13">
        <v>100</v>
      </c>
      <c r="K704" s="13" t="s">
        <v>5412</v>
      </c>
      <c r="L704" s="13">
        <v>30</v>
      </c>
      <c r="M704" s="13">
        <v>70</v>
      </c>
      <c r="N704" s="13" t="s">
        <v>5484</v>
      </c>
      <c r="P704" s="13" t="s">
        <v>6185</v>
      </c>
      <c r="R704" s="13" t="s">
        <v>7141</v>
      </c>
      <c r="S704" s="13">
        <v>6400</v>
      </c>
      <c r="T704" s="13">
        <v>0.3</v>
      </c>
      <c r="U704" s="13">
        <v>5.7</v>
      </c>
      <c r="V704" s="13" t="s">
        <v>8722</v>
      </c>
      <c r="X704" s="13" t="s">
        <v>9464</v>
      </c>
      <c r="Y704" s="13" t="s">
        <v>9577</v>
      </c>
      <c r="Z704" s="13" t="s">
        <v>9577</v>
      </c>
      <c r="AA704" s="13" t="s">
        <v>9577</v>
      </c>
      <c r="AB704" s="13" t="s">
        <v>9577</v>
      </c>
      <c r="AC704" s="13" t="s">
        <v>9577</v>
      </c>
      <c r="AD704" s="13" t="s">
        <v>9577</v>
      </c>
      <c r="AE704" s="13" t="s">
        <v>9577</v>
      </c>
      <c r="AF704" s="13" t="s">
        <v>9577</v>
      </c>
      <c r="AG704" s="13" t="s">
        <v>9577</v>
      </c>
      <c r="AH704" s="14" t="str">
        <f t="shared" si="20"/>
        <v>703,0,0,0,0,0,0,0,0,0</v>
      </c>
      <c r="AI704" s="13" t="s">
        <v>7402</v>
      </c>
      <c r="AJ704" s="13" t="s">
        <v>7911</v>
      </c>
      <c r="AO704" s="13">
        <v>0</v>
      </c>
      <c r="AP704" s="13">
        <v>25</v>
      </c>
      <c r="AQ704" s="13">
        <v>21</v>
      </c>
      <c r="AR704" s="14" t="str">
        <f>+D1011&amp;",Event,DARKGEM"</f>
        <v>DIAMINK,Event,DARKGEM</v>
      </c>
      <c r="AU704" s="14"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
      <c r="A705" s="13">
        <v>704</v>
      </c>
      <c r="C705" s="13" t="s">
        <v>1078</v>
      </c>
      <c r="D705" s="13" t="s">
        <v>5303</v>
      </c>
      <c r="E705" s="13" t="s">
        <v>188</v>
      </c>
      <c r="G705" s="13" t="s">
        <v>5081</v>
      </c>
      <c r="H705" s="13" t="s">
        <v>5413</v>
      </c>
      <c r="I705" s="13" t="s">
        <v>5424</v>
      </c>
      <c r="J705" s="13">
        <v>60</v>
      </c>
      <c r="K705" s="13" t="s">
        <v>1313</v>
      </c>
      <c r="L705" s="13">
        <v>20</v>
      </c>
      <c r="M705" s="13">
        <v>70</v>
      </c>
      <c r="N705" s="13" t="s">
        <v>5738</v>
      </c>
      <c r="O705" s="13" t="s">
        <v>5739</v>
      </c>
      <c r="P705" s="13" t="s">
        <v>6814</v>
      </c>
      <c r="Q705" s="13" t="s">
        <v>6815</v>
      </c>
      <c r="R705" s="13" t="s">
        <v>1414</v>
      </c>
      <c r="S705" s="13">
        <v>10240</v>
      </c>
      <c r="T705" s="13">
        <v>0.3</v>
      </c>
      <c r="U705" s="13">
        <v>2.8</v>
      </c>
      <c r="V705" s="13" t="s">
        <v>8726</v>
      </c>
      <c r="X705" s="13" t="s">
        <v>9465</v>
      </c>
      <c r="Y705" s="13" t="s">
        <v>9577</v>
      </c>
      <c r="Z705" s="13" t="s">
        <v>9577</v>
      </c>
      <c r="AA705" s="13" t="s">
        <v>9577</v>
      </c>
      <c r="AB705" s="13" t="s">
        <v>9577</v>
      </c>
      <c r="AC705" s="13" t="s">
        <v>9577</v>
      </c>
      <c r="AD705" s="13" t="s">
        <v>9577</v>
      </c>
      <c r="AE705" s="13" t="s">
        <v>9577</v>
      </c>
      <c r="AF705" s="13" t="s">
        <v>9577</v>
      </c>
      <c r="AG705" s="13" t="s">
        <v>9577</v>
      </c>
      <c r="AH705" s="14" t="str">
        <f t="shared" si="20"/>
        <v>704,0,0,0,0,0,0,0,0,0</v>
      </c>
      <c r="AI705" s="13" t="s">
        <v>7403</v>
      </c>
      <c r="AJ705" s="13" t="s">
        <v>7912</v>
      </c>
      <c r="AO705" s="13">
        <v>0</v>
      </c>
      <c r="AP705" s="13">
        <v>25</v>
      </c>
      <c r="AQ705" s="13">
        <v>0</v>
      </c>
      <c r="AR705" s="14" t="s">
        <v>8687</v>
      </c>
      <c r="AU705" s="14"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
      <c r="A706" s="13">
        <v>705</v>
      </c>
      <c r="C706" s="13" t="s">
        <v>1079</v>
      </c>
      <c r="D706" s="13" t="s">
        <v>5304</v>
      </c>
      <c r="E706" s="13" t="s">
        <v>188</v>
      </c>
      <c r="G706" s="13" t="s">
        <v>5082</v>
      </c>
      <c r="H706" s="13" t="s">
        <v>5413</v>
      </c>
      <c r="I706" s="13" t="s">
        <v>5424</v>
      </c>
      <c r="J706" s="13">
        <v>158</v>
      </c>
      <c r="K706" s="13" t="s">
        <v>1314</v>
      </c>
      <c r="L706" s="13">
        <v>20</v>
      </c>
      <c r="M706" s="13">
        <v>70</v>
      </c>
      <c r="N706" s="13" t="s">
        <v>5738</v>
      </c>
      <c r="O706" s="13" t="s">
        <v>5739</v>
      </c>
      <c r="P706" s="13" t="s">
        <v>6186</v>
      </c>
      <c r="R706" s="13" t="s">
        <v>1414</v>
      </c>
      <c r="S706" s="13">
        <v>10240</v>
      </c>
      <c r="T706" s="13">
        <v>0.8</v>
      </c>
      <c r="U706" s="13">
        <v>17.5</v>
      </c>
      <c r="V706" s="13" t="s">
        <v>8726</v>
      </c>
      <c r="X706" s="13" t="s">
        <v>9466</v>
      </c>
      <c r="Y706" s="13" t="s">
        <v>9577</v>
      </c>
      <c r="Z706" s="13" t="s">
        <v>9577</v>
      </c>
      <c r="AA706" s="13" t="s">
        <v>9577</v>
      </c>
      <c r="AB706" s="13" t="s">
        <v>9577</v>
      </c>
      <c r="AC706" s="13" t="s">
        <v>9577</v>
      </c>
      <c r="AD706" s="13" t="s">
        <v>9577</v>
      </c>
      <c r="AE706" s="13" t="s">
        <v>9577</v>
      </c>
      <c r="AF706" s="13" t="s">
        <v>9577</v>
      </c>
      <c r="AG706" s="13" t="s">
        <v>9577</v>
      </c>
      <c r="AH706" s="14" t="str">
        <f t="shared" si="20"/>
        <v>705,0,0,0,0,0,0,0,0,0</v>
      </c>
      <c r="AI706" s="13" t="s">
        <v>7403</v>
      </c>
      <c r="AJ706" s="13" t="s">
        <v>7913</v>
      </c>
      <c r="AO706" s="13">
        <v>0</v>
      </c>
      <c r="AP706" s="13">
        <v>25</v>
      </c>
      <c r="AQ706" s="13">
        <v>0</v>
      </c>
      <c r="AR706" s="14" t="s">
        <v>8688</v>
      </c>
      <c r="AU706" s="14"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
      <c r="A707" s="13">
        <v>706</v>
      </c>
      <c r="C707" s="13" t="s">
        <v>1080</v>
      </c>
      <c r="D707" s="13" t="s">
        <v>5305</v>
      </c>
      <c r="E707" s="13" t="s">
        <v>188</v>
      </c>
      <c r="G707" s="13" t="s">
        <v>5083</v>
      </c>
      <c r="H707" s="13" t="s">
        <v>5413</v>
      </c>
      <c r="I707" s="13" t="s">
        <v>5424</v>
      </c>
      <c r="J707" s="13">
        <v>270</v>
      </c>
      <c r="K707" s="13" t="s">
        <v>2012</v>
      </c>
      <c r="L707" s="13">
        <v>20</v>
      </c>
      <c r="M707" s="13">
        <v>70</v>
      </c>
      <c r="N707" s="13" t="s">
        <v>5738</v>
      </c>
      <c r="O707" s="13" t="s">
        <v>5739</v>
      </c>
      <c r="P707" s="13" t="s">
        <v>6187</v>
      </c>
      <c r="R707" s="13" t="s">
        <v>1414</v>
      </c>
      <c r="S707" s="13">
        <v>10240</v>
      </c>
      <c r="T707" s="13">
        <v>2</v>
      </c>
      <c r="U707" s="13">
        <v>150.5</v>
      </c>
      <c r="V707" s="13" t="s">
        <v>8726</v>
      </c>
      <c r="X707" s="13" t="s">
        <v>9467</v>
      </c>
      <c r="Y707" s="13" t="s">
        <v>9577</v>
      </c>
      <c r="Z707" s="13" t="s">
        <v>9577</v>
      </c>
      <c r="AA707" s="13" t="s">
        <v>9577</v>
      </c>
      <c r="AB707" s="13" t="s">
        <v>9577</v>
      </c>
      <c r="AC707" s="13" t="s">
        <v>9577</v>
      </c>
      <c r="AD707" s="13" t="s">
        <v>9577</v>
      </c>
      <c r="AE707" s="13" t="s">
        <v>9577</v>
      </c>
      <c r="AF707" s="13" t="s">
        <v>9577</v>
      </c>
      <c r="AG707" s="13" t="s">
        <v>9577</v>
      </c>
      <c r="AH707" s="14" t="str">
        <f t="shared" ref="AH707:AH770" si="22">+X707&amp;","&amp;Y707&amp;","&amp;Z707&amp;","&amp;AA707&amp;","&amp;AB707&amp;","&amp;AC707&amp;","&amp;AD707&amp;","&amp;AE707&amp;","&amp;AF707&amp;","&amp;AG707</f>
        <v>706,0,0,0,0,0,0,0,0,0</v>
      </c>
      <c r="AI707" s="13" t="s">
        <v>1414</v>
      </c>
      <c r="AJ707" s="13" t="s">
        <v>7914</v>
      </c>
      <c r="AO707" s="13">
        <v>0</v>
      </c>
      <c r="AP707" s="13">
        <v>25</v>
      </c>
      <c r="AQ707" s="13">
        <v>0</v>
      </c>
      <c r="AU707" s="14"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
      <c r="A708" s="13">
        <v>707</v>
      </c>
      <c r="C708" s="13" t="s">
        <v>1081</v>
      </c>
      <c r="D708" s="13" t="s">
        <v>5306</v>
      </c>
      <c r="E708" s="13" t="s">
        <v>190</v>
      </c>
      <c r="F708" s="13" t="s">
        <v>191</v>
      </c>
      <c r="G708" s="13" t="s">
        <v>5084</v>
      </c>
      <c r="H708" s="13" t="s">
        <v>5413</v>
      </c>
      <c r="I708" s="13" t="s">
        <v>5419</v>
      </c>
      <c r="J708" s="13">
        <v>165</v>
      </c>
      <c r="K708" s="13" t="s">
        <v>2033</v>
      </c>
      <c r="L708" s="13">
        <v>60</v>
      </c>
      <c r="M708" s="13">
        <v>70</v>
      </c>
      <c r="N708" s="13" t="s">
        <v>5485</v>
      </c>
      <c r="P708" s="13" t="s">
        <v>6816</v>
      </c>
      <c r="Q708" s="13" t="s">
        <v>6817</v>
      </c>
      <c r="R708" s="13" t="s">
        <v>2021</v>
      </c>
      <c r="S708" s="13">
        <v>5120</v>
      </c>
      <c r="T708" s="13">
        <v>0.2</v>
      </c>
      <c r="U708" s="13">
        <v>3</v>
      </c>
      <c r="V708" s="13" t="s">
        <v>8722</v>
      </c>
      <c r="X708" s="13" t="s">
        <v>9468</v>
      </c>
      <c r="Y708" s="13" t="s">
        <v>9577</v>
      </c>
      <c r="Z708" s="13" t="s">
        <v>9577</v>
      </c>
      <c r="AA708" s="13" t="s">
        <v>9577</v>
      </c>
      <c r="AB708" s="13" t="s">
        <v>9577</v>
      </c>
      <c r="AC708" s="13" t="s">
        <v>9577</v>
      </c>
      <c r="AD708" s="13" t="s">
        <v>9577</v>
      </c>
      <c r="AE708" s="13" t="s">
        <v>9577</v>
      </c>
      <c r="AF708" s="13" t="s">
        <v>9577</v>
      </c>
      <c r="AG708" s="13" t="s">
        <v>9577</v>
      </c>
      <c r="AH708" s="14" t="str">
        <f t="shared" si="22"/>
        <v>707,0,0,0,0,0,0,0,0,0</v>
      </c>
      <c r="AI708" s="13" t="s">
        <v>7404</v>
      </c>
      <c r="AJ708" s="13" t="s">
        <v>7915</v>
      </c>
      <c r="AO708" s="13">
        <v>0</v>
      </c>
      <c r="AP708" s="13">
        <v>25</v>
      </c>
      <c r="AQ708" s="13">
        <v>14</v>
      </c>
      <c r="AR708" s="14" t="str">
        <f>+D1012&amp;",Event,LIGHTBALL"</f>
        <v>LOCKI,Event,LIGHTBALL</v>
      </c>
      <c r="AU708" s="14"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
      <c r="A709" s="13">
        <v>708</v>
      </c>
      <c r="C709" s="13" t="s">
        <v>1082</v>
      </c>
      <c r="D709" s="13" t="s">
        <v>5307</v>
      </c>
      <c r="E709" s="13" t="s">
        <v>187</v>
      </c>
      <c r="F709" s="13" t="s">
        <v>180</v>
      </c>
      <c r="G709" s="13" t="s">
        <v>5085</v>
      </c>
      <c r="H709" s="13" t="s">
        <v>5413</v>
      </c>
      <c r="I709" s="13" t="s">
        <v>5414</v>
      </c>
      <c r="J709" s="13">
        <v>62</v>
      </c>
      <c r="K709" s="13" t="s">
        <v>2027</v>
      </c>
      <c r="L709" s="13">
        <v>150</v>
      </c>
      <c r="M709" s="13">
        <v>70</v>
      </c>
      <c r="N709" s="13" t="s">
        <v>5740</v>
      </c>
      <c r="O709" s="13" t="s">
        <v>5541</v>
      </c>
      <c r="P709" s="13" t="s">
        <v>6818</v>
      </c>
      <c r="Q709" s="13" t="s">
        <v>6819</v>
      </c>
      <c r="R709" s="13" t="s">
        <v>7405</v>
      </c>
      <c r="S709" s="13">
        <v>5120</v>
      </c>
      <c r="T709" s="13">
        <v>0.4</v>
      </c>
      <c r="U709" s="13">
        <v>7</v>
      </c>
      <c r="V709" s="13" t="s">
        <v>2057</v>
      </c>
      <c r="X709" s="13" t="s">
        <v>9469</v>
      </c>
      <c r="Y709" s="13" t="s">
        <v>9577</v>
      </c>
      <c r="Z709" s="13" t="s">
        <v>9577</v>
      </c>
      <c r="AA709" s="13" t="s">
        <v>9577</v>
      </c>
      <c r="AB709" s="13" t="s">
        <v>9577</v>
      </c>
      <c r="AC709" s="13" t="s">
        <v>9577</v>
      </c>
      <c r="AD709" s="13" t="s">
        <v>9577</v>
      </c>
      <c r="AE709" s="13" t="s">
        <v>9577</v>
      </c>
      <c r="AF709" s="13" t="s">
        <v>9577</v>
      </c>
      <c r="AG709" s="13" t="s">
        <v>9577</v>
      </c>
      <c r="AH709" s="14" t="str">
        <f t="shared" si="22"/>
        <v>708,0,0,0,0,0,0,0,0,0</v>
      </c>
      <c r="AI709" s="13" t="s">
        <v>7406</v>
      </c>
      <c r="AJ709" s="13" t="s">
        <v>7916</v>
      </c>
      <c r="AO709" s="13">
        <v>0</v>
      </c>
      <c r="AP709" s="13">
        <v>25</v>
      </c>
      <c r="AQ709" s="13">
        <v>3</v>
      </c>
      <c r="AR709" s="14" t="s">
        <v>11064</v>
      </c>
      <c r="AU709" s="14"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
      <c r="A710" s="13">
        <v>709</v>
      </c>
      <c r="C710" s="13" t="s">
        <v>1083</v>
      </c>
      <c r="D710" s="13" t="s">
        <v>5308</v>
      </c>
      <c r="E710" s="13" t="s">
        <v>187</v>
      </c>
      <c r="F710" s="13" t="s">
        <v>180</v>
      </c>
      <c r="G710" s="13" t="s">
        <v>5086</v>
      </c>
      <c r="H710" s="13" t="s">
        <v>5413</v>
      </c>
      <c r="I710" s="13" t="s">
        <v>5414</v>
      </c>
      <c r="J710" s="13">
        <v>166</v>
      </c>
      <c r="K710" s="13" t="s">
        <v>2028</v>
      </c>
      <c r="L710" s="13">
        <v>150</v>
      </c>
      <c r="M710" s="13">
        <v>70</v>
      </c>
      <c r="N710" s="13" t="s">
        <v>5740</v>
      </c>
      <c r="O710" s="13" t="s">
        <v>5541</v>
      </c>
      <c r="P710" s="13" t="s">
        <v>6188</v>
      </c>
      <c r="R710" s="13" t="s">
        <v>7405</v>
      </c>
      <c r="S710" s="13">
        <v>5120</v>
      </c>
      <c r="T710" s="13">
        <v>1.5</v>
      </c>
      <c r="U710" s="13">
        <v>71</v>
      </c>
      <c r="V710" s="13" t="s">
        <v>2057</v>
      </c>
      <c r="X710" s="13" t="s">
        <v>9470</v>
      </c>
      <c r="Y710" s="13" t="s">
        <v>9577</v>
      </c>
      <c r="Z710" s="13" t="s">
        <v>9577</v>
      </c>
      <c r="AA710" s="13" t="s">
        <v>9577</v>
      </c>
      <c r="AB710" s="13" t="s">
        <v>9577</v>
      </c>
      <c r="AC710" s="13" t="s">
        <v>9577</v>
      </c>
      <c r="AD710" s="13" t="s">
        <v>9577</v>
      </c>
      <c r="AE710" s="13" t="s">
        <v>9577</v>
      </c>
      <c r="AF710" s="13" t="s">
        <v>9577</v>
      </c>
      <c r="AG710" s="13" t="s">
        <v>9577</v>
      </c>
      <c r="AH710" s="14" t="str">
        <f t="shared" si="22"/>
        <v>709,0,0,0,0,0,0,0,0,0</v>
      </c>
      <c r="AI710" s="13" t="s">
        <v>7407</v>
      </c>
      <c r="AJ710" s="13" t="s">
        <v>7917</v>
      </c>
      <c r="AO710" s="13">
        <v>0</v>
      </c>
      <c r="AP710" s="13">
        <v>25</v>
      </c>
      <c r="AQ710" s="13">
        <v>0</v>
      </c>
      <c r="AU710" s="14"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
      <c r="A711" s="13">
        <v>710</v>
      </c>
      <c r="C711" s="13" t="s">
        <v>5190</v>
      </c>
      <c r="D711" s="13" t="s">
        <v>5309</v>
      </c>
      <c r="E711" s="13" t="s">
        <v>187</v>
      </c>
      <c r="F711" s="13" t="s">
        <v>180</v>
      </c>
      <c r="G711" s="13" t="s">
        <v>5087</v>
      </c>
      <c r="H711" s="13" t="s">
        <v>5413</v>
      </c>
      <c r="I711" s="13" t="s">
        <v>5414</v>
      </c>
      <c r="J711" s="13">
        <v>67</v>
      </c>
      <c r="K711" s="13" t="s">
        <v>2033</v>
      </c>
      <c r="L711" s="13">
        <v>190</v>
      </c>
      <c r="M711" s="13">
        <v>70</v>
      </c>
      <c r="N711" s="13" t="s">
        <v>5741</v>
      </c>
      <c r="O711" s="13" t="s">
        <v>1320</v>
      </c>
      <c r="P711" s="13" t="s">
        <v>6820</v>
      </c>
      <c r="Q711" s="13" t="s">
        <v>6821</v>
      </c>
      <c r="R711" s="13" t="s">
        <v>2022</v>
      </c>
      <c r="S711" s="13">
        <v>5120</v>
      </c>
      <c r="T711" s="13">
        <v>0.8</v>
      </c>
      <c r="U711" s="13">
        <v>15</v>
      </c>
      <c r="V711" s="13" t="s">
        <v>2057</v>
      </c>
      <c r="X711" s="13" t="s">
        <v>9471</v>
      </c>
      <c r="Y711" s="13" t="s">
        <v>9577</v>
      </c>
      <c r="Z711" s="13" t="s">
        <v>9577</v>
      </c>
      <c r="AA711" s="13" t="s">
        <v>9577</v>
      </c>
      <c r="AB711" s="13" t="s">
        <v>9577</v>
      </c>
      <c r="AC711" s="13" t="s">
        <v>9577</v>
      </c>
      <c r="AD711" s="13" t="s">
        <v>9577</v>
      </c>
      <c r="AE711" s="13" t="s">
        <v>9577</v>
      </c>
      <c r="AF711" s="13" t="s">
        <v>9577</v>
      </c>
      <c r="AG711" s="13" t="s">
        <v>9577</v>
      </c>
      <c r="AH711" s="14" t="str">
        <f t="shared" si="22"/>
        <v>710,0,0,0,0,0,0,0,0,0</v>
      </c>
      <c r="AI711" s="13" t="s">
        <v>7408</v>
      </c>
      <c r="AJ711" s="13" t="s">
        <v>7918</v>
      </c>
      <c r="AO711" s="13">
        <v>0</v>
      </c>
      <c r="AP711" s="13">
        <v>25</v>
      </c>
      <c r="AQ711" s="13">
        <v>1</v>
      </c>
      <c r="AR711" s="14" t="s">
        <v>11065</v>
      </c>
      <c r="AU711" s="14"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
      <c r="A712" s="13">
        <v>711</v>
      </c>
      <c r="C712" s="13" t="s">
        <v>5191</v>
      </c>
      <c r="D712" s="13" t="s">
        <v>5310</v>
      </c>
      <c r="E712" s="13" t="s">
        <v>187</v>
      </c>
      <c r="F712" s="13" t="s">
        <v>180</v>
      </c>
      <c r="G712" s="13" t="s">
        <v>5088</v>
      </c>
      <c r="H712" s="13" t="s">
        <v>5413</v>
      </c>
      <c r="I712" s="13" t="s">
        <v>5414</v>
      </c>
      <c r="J712" s="13">
        <v>173</v>
      </c>
      <c r="K712" s="13" t="s">
        <v>2043</v>
      </c>
      <c r="L712" s="13">
        <v>190</v>
      </c>
      <c r="M712" s="13">
        <v>70</v>
      </c>
      <c r="N712" s="13" t="s">
        <v>5741</v>
      </c>
      <c r="O712" s="13" t="s">
        <v>1320</v>
      </c>
      <c r="P712" s="13" t="s">
        <v>6189</v>
      </c>
      <c r="R712" s="13" t="s">
        <v>2022</v>
      </c>
      <c r="S712" s="13">
        <v>5120</v>
      </c>
      <c r="T712" s="13">
        <v>1.7</v>
      </c>
      <c r="U712" s="13">
        <v>39</v>
      </c>
      <c r="V712" s="13" t="s">
        <v>2057</v>
      </c>
      <c r="X712" s="13" t="s">
        <v>9472</v>
      </c>
      <c r="Y712" s="13" t="s">
        <v>9577</v>
      </c>
      <c r="Z712" s="13" t="s">
        <v>9577</v>
      </c>
      <c r="AA712" s="13" t="s">
        <v>9577</v>
      </c>
      <c r="AB712" s="13" t="s">
        <v>9577</v>
      </c>
      <c r="AC712" s="13" t="s">
        <v>9577</v>
      </c>
      <c r="AD712" s="13" t="s">
        <v>9577</v>
      </c>
      <c r="AE712" s="13" t="s">
        <v>9577</v>
      </c>
      <c r="AF712" s="13" t="s">
        <v>9577</v>
      </c>
      <c r="AG712" s="13" t="s">
        <v>9577</v>
      </c>
      <c r="AH712" s="14" t="str">
        <f t="shared" si="22"/>
        <v>711,0,0,0,0,0,0,0,0,0</v>
      </c>
      <c r="AI712" s="13" t="s">
        <v>7408</v>
      </c>
      <c r="AJ712" s="13" t="s">
        <v>7919</v>
      </c>
      <c r="AO712" s="13">
        <v>0</v>
      </c>
      <c r="AP712" s="13">
        <v>25</v>
      </c>
      <c r="AQ712" s="13">
        <v>0</v>
      </c>
      <c r="AU712" s="14"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
      <c r="A713" s="13">
        <v>712</v>
      </c>
      <c r="C713" s="13" t="s">
        <v>1092</v>
      </c>
      <c r="D713" s="13" t="s">
        <v>5311</v>
      </c>
      <c r="E713" s="13" t="s">
        <v>163</v>
      </c>
      <c r="G713" s="13" t="s">
        <v>5089</v>
      </c>
      <c r="H713" s="13" t="s">
        <v>5413</v>
      </c>
      <c r="I713" s="13" t="s">
        <v>5414</v>
      </c>
      <c r="J713" s="13">
        <v>61</v>
      </c>
      <c r="K713" s="13" t="s">
        <v>2033</v>
      </c>
      <c r="L713" s="13">
        <v>255</v>
      </c>
      <c r="M713" s="13">
        <v>70</v>
      </c>
      <c r="N713" s="13" t="s">
        <v>5742</v>
      </c>
      <c r="O713" s="13" t="s">
        <v>3699</v>
      </c>
      <c r="P713" s="13" t="s">
        <v>6822</v>
      </c>
      <c r="Q713" s="13" t="s">
        <v>6823</v>
      </c>
      <c r="R713" s="13" t="s">
        <v>2017</v>
      </c>
      <c r="S713" s="13">
        <v>5120</v>
      </c>
      <c r="T713" s="13">
        <v>1</v>
      </c>
      <c r="U713" s="13">
        <v>99.5</v>
      </c>
      <c r="V713" s="13" t="s">
        <v>2056</v>
      </c>
      <c r="X713" s="13" t="s">
        <v>9473</v>
      </c>
      <c r="Y713" s="13" t="s">
        <v>9577</v>
      </c>
      <c r="Z713" s="13" t="s">
        <v>9577</v>
      </c>
      <c r="AA713" s="13" t="s">
        <v>9577</v>
      </c>
      <c r="AB713" s="13" t="s">
        <v>9577</v>
      </c>
      <c r="AC713" s="13" t="s">
        <v>9577</v>
      </c>
      <c r="AD713" s="13" t="s">
        <v>9577</v>
      </c>
      <c r="AE713" s="13" t="s">
        <v>9577</v>
      </c>
      <c r="AF713" s="13" t="s">
        <v>9577</v>
      </c>
      <c r="AG713" s="13" t="s">
        <v>9577</v>
      </c>
      <c r="AH713" s="14" t="str">
        <f t="shared" si="22"/>
        <v>712,0,0,0,0,0,0,0,0,0</v>
      </c>
      <c r="AI713" s="13" t="s">
        <v>7409</v>
      </c>
      <c r="AJ713" s="13" t="s">
        <v>7920</v>
      </c>
      <c r="AO713" s="13">
        <v>0</v>
      </c>
      <c r="AP713" s="13">
        <v>25</v>
      </c>
      <c r="AQ713" s="13">
        <v>0</v>
      </c>
      <c r="AR713" s="14" t="s">
        <v>8689</v>
      </c>
      <c r="AU713" s="14"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
      <c r="A714" s="13">
        <v>713</v>
      </c>
      <c r="C714" s="13" t="s">
        <v>1093</v>
      </c>
      <c r="D714" s="13" t="s">
        <v>5312</v>
      </c>
      <c r="E714" s="13" t="s">
        <v>163</v>
      </c>
      <c r="G714" s="13" t="s">
        <v>5090</v>
      </c>
      <c r="H714" s="13" t="s">
        <v>5413</v>
      </c>
      <c r="I714" s="13" t="s">
        <v>5414</v>
      </c>
      <c r="J714" s="13">
        <v>180</v>
      </c>
      <c r="K714" s="13" t="s">
        <v>2043</v>
      </c>
      <c r="L714" s="13">
        <v>255</v>
      </c>
      <c r="M714" s="13">
        <v>70</v>
      </c>
      <c r="N714" s="13" t="s">
        <v>5742</v>
      </c>
      <c r="O714" s="13" t="s">
        <v>3699</v>
      </c>
      <c r="P714" s="13" t="s">
        <v>6190</v>
      </c>
      <c r="R714" s="13" t="s">
        <v>2017</v>
      </c>
      <c r="S714" s="13">
        <v>5120</v>
      </c>
      <c r="T714" s="13">
        <v>2</v>
      </c>
      <c r="U714" s="13">
        <v>505</v>
      </c>
      <c r="V714" s="13" t="s">
        <v>2056</v>
      </c>
      <c r="X714" s="13" t="s">
        <v>9474</v>
      </c>
      <c r="Y714" s="13" t="s">
        <v>9577</v>
      </c>
      <c r="Z714" s="13" t="s">
        <v>9577</v>
      </c>
      <c r="AA714" s="13" t="s">
        <v>9577</v>
      </c>
      <c r="AB714" s="13" t="s">
        <v>9577</v>
      </c>
      <c r="AC714" s="13" t="s">
        <v>9577</v>
      </c>
      <c r="AD714" s="13" t="s">
        <v>9577</v>
      </c>
      <c r="AE714" s="13" t="s">
        <v>9577</v>
      </c>
      <c r="AF714" s="13" t="s">
        <v>9577</v>
      </c>
      <c r="AG714" s="13" t="s">
        <v>9577</v>
      </c>
      <c r="AH714" s="14" t="str">
        <f t="shared" si="22"/>
        <v>713,0,0,0,0,0,0,0,0,0</v>
      </c>
      <c r="AI714" s="13" t="s">
        <v>7157</v>
      </c>
      <c r="AJ714" s="13" t="s">
        <v>7921</v>
      </c>
      <c r="AO714" s="13">
        <v>0</v>
      </c>
      <c r="AP714" s="13">
        <v>25</v>
      </c>
      <c r="AQ714" s="13">
        <v>0</v>
      </c>
      <c r="AU714" s="14"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
      <c r="A715" s="13">
        <v>714</v>
      </c>
      <c r="C715" s="13" t="s">
        <v>1094</v>
      </c>
      <c r="D715" s="13" t="s">
        <v>5313</v>
      </c>
      <c r="E715" s="13" t="s">
        <v>184</v>
      </c>
      <c r="F715" s="13" t="s">
        <v>188</v>
      </c>
      <c r="G715" s="13" t="s">
        <v>5091</v>
      </c>
      <c r="H715" s="13" t="s">
        <v>5413</v>
      </c>
      <c r="I715" s="13" t="s">
        <v>5414</v>
      </c>
      <c r="J715" s="13">
        <v>77</v>
      </c>
      <c r="K715" s="13" t="s">
        <v>2045</v>
      </c>
      <c r="L715" s="13">
        <v>200</v>
      </c>
      <c r="M715" s="13">
        <v>70</v>
      </c>
      <c r="N715" s="13" t="s">
        <v>5743</v>
      </c>
      <c r="O715" s="13" t="s">
        <v>3813</v>
      </c>
      <c r="P715" s="13" t="s">
        <v>6824</v>
      </c>
      <c r="Q715" s="13" t="s">
        <v>6825</v>
      </c>
      <c r="R715" s="13" t="s">
        <v>1344</v>
      </c>
      <c r="S715" s="13">
        <v>5120</v>
      </c>
      <c r="T715" s="13">
        <v>0.5</v>
      </c>
      <c r="U715" s="13">
        <v>8</v>
      </c>
      <c r="V715" s="13" t="s">
        <v>8726</v>
      </c>
      <c r="X715" s="13" t="s">
        <v>9475</v>
      </c>
      <c r="Y715" s="13" t="s">
        <v>9577</v>
      </c>
      <c r="Z715" s="13" t="s">
        <v>9577</v>
      </c>
      <c r="AA715" s="13" t="s">
        <v>9577</v>
      </c>
      <c r="AB715" s="13" t="s">
        <v>9577</v>
      </c>
      <c r="AC715" s="13" t="s">
        <v>9577</v>
      </c>
      <c r="AD715" s="13" t="s">
        <v>9577</v>
      </c>
      <c r="AE715" s="13" t="s">
        <v>9577</v>
      </c>
      <c r="AF715" s="13" t="s">
        <v>9577</v>
      </c>
      <c r="AG715" s="13" t="s">
        <v>9577</v>
      </c>
      <c r="AH715" s="14" t="str">
        <f t="shared" si="22"/>
        <v>714,0,0,0,0,0,0,0,0,0</v>
      </c>
      <c r="AI715" s="13" t="s">
        <v>7410</v>
      </c>
      <c r="AJ715" s="13" t="s">
        <v>7922</v>
      </c>
      <c r="AO715" s="13">
        <v>0</v>
      </c>
      <c r="AP715" s="13">
        <v>25</v>
      </c>
      <c r="AQ715" s="13">
        <v>12</v>
      </c>
      <c r="AR715" s="14" t="s">
        <v>8690</v>
      </c>
      <c r="AU715" s="14"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
      <c r="A716" s="13">
        <v>715</v>
      </c>
      <c r="C716" s="13" t="s">
        <v>1095</v>
      </c>
      <c r="D716" s="13" t="s">
        <v>5314</v>
      </c>
      <c r="E716" s="13" t="s">
        <v>184</v>
      </c>
      <c r="F716" s="13" t="s">
        <v>188</v>
      </c>
      <c r="G716" s="13" t="s">
        <v>5092</v>
      </c>
      <c r="H716" s="13" t="s">
        <v>5413</v>
      </c>
      <c r="I716" s="13" t="s">
        <v>5414</v>
      </c>
      <c r="J716" s="13">
        <v>187</v>
      </c>
      <c r="K716" s="13" t="s">
        <v>2046</v>
      </c>
      <c r="L716" s="13">
        <v>200</v>
      </c>
      <c r="M716" s="13">
        <v>70</v>
      </c>
      <c r="N716" s="13" t="s">
        <v>5743</v>
      </c>
      <c r="O716" s="13" t="s">
        <v>3813</v>
      </c>
      <c r="P716" s="13" t="s">
        <v>6191</v>
      </c>
      <c r="R716" s="13" t="s">
        <v>1344</v>
      </c>
      <c r="S716" s="13">
        <v>5120</v>
      </c>
      <c r="T716" s="13">
        <v>1.5</v>
      </c>
      <c r="U716" s="13">
        <v>85</v>
      </c>
      <c r="V716" s="13" t="s">
        <v>8726</v>
      </c>
      <c r="X716" s="13" t="s">
        <v>9476</v>
      </c>
      <c r="Y716" s="13" t="s">
        <v>9577</v>
      </c>
      <c r="Z716" s="13" t="s">
        <v>9577</v>
      </c>
      <c r="AA716" s="13" t="s">
        <v>9577</v>
      </c>
      <c r="AB716" s="13" t="s">
        <v>9577</v>
      </c>
      <c r="AC716" s="13" t="s">
        <v>9577</v>
      </c>
      <c r="AD716" s="13" t="s">
        <v>9577</v>
      </c>
      <c r="AE716" s="13" t="s">
        <v>9577</v>
      </c>
      <c r="AF716" s="13" t="s">
        <v>9577</v>
      </c>
      <c r="AG716" s="13" t="s">
        <v>9577</v>
      </c>
      <c r="AH716" s="14" t="str">
        <f t="shared" si="22"/>
        <v>715,0,0,0,0,0,0,0,0,0</v>
      </c>
      <c r="AI716" s="13" t="s">
        <v>7410</v>
      </c>
      <c r="AJ716" s="13" t="s">
        <v>7923</v>
      </c>
      <c r="AO716" s="13">
        <v>0</v>
      </c>
      <c r="AP716" s="13">
        <v>25</v>
      </c>
      <c r="AQ716" s="13">
        <v>1</v>
      </c>
      <c r="AU716" s="14"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
      <c r="A717" s="13">
        <v>716</v>
      </c>
      <c r="C717" s="13" t="s">
        <v>1096</v>
      </c>
      <c r="D717" s="13" t="s">
        <v>5315</v>
      </c>
      <c r="E717" s="13" t="s">
        <v>191</v>
      </c>
      <c r="G717" s="13" t="s">
        <v>5093</v>
      </c>
      <c r="H717" s="13" t="s">
        <v>5425</v>
      </c>
      <c r="I717" s="13" t="s">
        <v>5424</v>
      </c>
      <c r="J717" s="13">
        <v>302</v>
      </c>
      <c r="K717" s="13" t="s">
        <v>2032</v>
      </c>
      <c r="L717" s="13">
        <v>70</v>
      </c>
      <c r="M717" s="13">
        <v>70</v>
      </c>
      <c r="N717" s="13" t="s">
        <v>5486</v>
      </c>
      <c r="P717" s="13" t="s">
        <v>6192</v>
      </c>
      <c r="R717" s="13" t="s">
        <v>6983</v>
      </c>
      <c r="S717" s="13">
        <v>30855</v>
      </c>
      <c r="T717" s="13">
        <v>3</v>
      </c>
      <c r="U717" s="13">
        <v>215</v>
      </c>
      <c r="V717" s="13" t="s">
        <v>2056</v>
      </c>
      <c r="X717" s="13" t="s">
        <v>9477</v>
      </c>
      <c r="Y717" s="13" t="s">
        <v>9577</v>
      </c>
      <c r="Z717" s="13" t="s">
        <v>9577</v>
      </c>
      <c r="AA717" s="13" t="s">
        <v>9577</v>
      </c>
      <c r="AB717" s="13" t="s">
        <v>9577</v>
      </c>
      <c r="AC717" s="13" t="s">
        <v>9577</v>
      </c>
      <c r="AD717" s="13" t="s">
        <v>9577</v>
      </c>
      <c r="AE717" s="13" t="s">
        <v>9577</v>
      </c>
      <c r="AF717" s="13" t="s">
        <v>9577</v>
      </c>
      <c r="AG717" s="13" t="s">
        <v>9577</v>
      </c>
      <c r="AH717" s="14" t="str">
        <f t="shared" si="22"/>
        <v>716,0,0,0,0,0,0,0,0,0</v>
      </c>
      <c r="AI717" s="13" t="s">
        <v>7411</v>
      </c>
      <c r="AJ717" s="13" t="s">
        <v>7924</v>
      </c>
      <c r="AO717" s="13">
        <v>0</v>
      </c>
      <c r="AP717" s="13">
        <v>25</v>
      </c>
      <c r="AQ717" s="13">
        <v>0</v>
      </c>
      <c r="AU717" s="14"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
      <c r="A718" s="13">
        <v>717</v>
      </c>
      <c r="C718" s="13" t="s">
        <v>1097</v>
      </c>
      <c r="D718" s="13" t="s">
        <v>5316</v>
      </c>
      <c r="E718" s="13" t="s">
        <v>189</v>
      </c>
      <c r="F718" s="13" t="s">
        <v>184</v>
      </c>
      <c r="G718" s="13" t="s">
        <v>5093</v>
      </c>
      <c r="H718" s="13" t="s">
        <v>5425</v>
      </c>
      <c r="I718" s="13" t="s">
        <v>5424</v>
      </c>
      <c r="J718" s="13">
        <v>302</v>
      </c>
      <c r="K718" s="13" t="s">
        <v>2032</v>
      </c>
      <c r="L718" s="13">
        <v>70</v>
      </c>
      <c r="M718" s="13">
        <v>70</v>
      </c>
      <c r="N718" s="13" t="s">
        <v>5487</v>
      </c>
      <c r="P718" s="13" t="s">
        <v>6193</v>
      </c>
      <c r="R718" s="13" t="s">
        <v>6983</v>
      </c>
      <c r="S718" s="13">
        <v>30855</v>
      </c>
      <c r="T718" s="13">
        <v>5.8</v>
      </c>
      <c r="U718" s="13">
        <v>203</v>
      </c>
      <c r="V718" s="13" t="s">
        <v>2055</v>
      </c>
      <c r="X718" s="13" t="s">
        <v>9478</v>
      </c>
      <c r="Y718" s="13" t="s">
        <v>9577</v>
      </c>
      <c r="Z718" s="13" t="s">
        <v>9577</v>
      </c>
      <c r="AA718" s="13" t="s">
        <v>9577</v>
      </c>
      <c r="AB718" s="13" t="s">
        <v>9577</v>
      </c>
      <c r="AC718" s="13" t="s">
        <v>9577</v>
      </c>
      <c r="AD718" s="13" t="s">
        <v>9577</v>
      </c>
      <c r="AE718" s="13" t="s">
        <v>9577</v>
      </c>
      <c r="AF718" s="13" t="s">
        <v>9577</v>
      </c>
      <c r="AG718" s="13" t="s">
        <v>9577</v>
      </c>
      <c r="AH718" s="14" t="str">
        <f t="shared" si="22"/>
        <v>717,0,0,0,0,0,0,0,0,0</v>
      </c>
      <c r="AI718" s="13" t="s">
        <v>7412</v>
      </c>
      <c r="AJ718" s="13" t="s">
        <v>7925</v>
      </c>
      <c r="AO718" s="13">
        <v>0</v>
      </c>
      <c r="AP718" s="13">
        <v>25</v>
      </c>
      <c r="AQ718" s="13">
        <v>5</v>
      </c>
      <c r="AU718" s="14"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
      <c r="A719" s="13">
        <v>718</v>
      </c>
      <c r="C719" s="13" t="s">
        <v>5192</v>
      </c>
      <c r="D719" s="13" t="s">
        <v>5317</v>
      </c>
      <c r="E719" s="13" t="s">
        <v>188</v>
      </c>
      <c r="F719" s="13" t="s">
        <v>183</v>
      </c>
      <c r="G719" s="13" t="s">
        <v>5094</v>
      </c>
      <c r="H719" s="13" t="s">
        <v>5425</v>
      </c>
      <c r="I719" s="13" t="s">
        <v>5424</v>
      </c>
      <c r="J719" s="13">
        <v>302</v>
      </c>
      <c r="K719" s="13" t="s">
        <v>2032</v>
      </c>
      <c r="L719" s="13">
        <v>3</v>
      </c>
      <c r="M719" s="13">
        <v>70</v>
      </c>
      <c r="N719" s="13" t="s">
        <v>5488</v>
      </c>
      <c r="P719" s="13" t="s">
        <v>6194</v>
      </c>
      <c r="R719" s="13" t="s">
        <v>6983</v>
      </c>
      <c r="S719" s="13">
        <v>30855</v>
      </c>
      <c r="T719" s="13">
        <v>5</v>
      </c>
      <c r="U719" s="13">
        <v>305</v>
      </c>
      <c r="V719" s="13" t="s">
        <v>2054</v>
      </c>
      <c r="X719" s="13" t="s">
        <v>9479</v>
      </c>
      <c r="Y719" s="13" t="s">
        <v>9577</v>
      </c>
      <c r="Z719" s="13" t="s">
        <v>9577</v>
      </c>
      <c r="AA719" s="13" t="s">
        <v>9577</v>
      </c>
      <c r="AB719" s="13" t="s">
        <v>9577</v>
      </c>
      <c r="AC719" s="13" t="s">
        <v>9577</v>
      </c>
      <c r="AD719" s="13" t="s">
        <v>9577</v>
      </c>
      <c r="AE719" s="13" t="s">
        <v>9577</v>
      </c>
      <c r="AF719" s="13" t="s">
        <v>9577</v>
      </c>
      <c r="AG719" s="13" t="s">
        <v>9577</v>
      </c>
      <c r="AH719" s="14" t="str">
        <f t="shared" si="22"/>
        <v>718,0,0,0,0,0,0,0,0,0</v>
      </c>
      <c r="AI719" s="13" t="s">
        <v>7413</v>
      </c>
      <c r="AJ719" s="13" t="s">
        <v>7926</v>
      </c>
      <c r="AO719" s="13">
        <v>0</v>
      </c>
      <c r="AP719" s="13">
        <v>25</v>
      </c>
      <c r="AQ719" s="13">
        <v>0</v>
      </c>
      <c r="AU719" s="14"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
      <c r="A720" s="13">
        <v>719</v>
      </c>
      <c r="C720" s="13" t="s">
        <v>1101</v>
      </c>
      <c r="D720" s="13" t="s">
        <v>5318</v>
      </c>
      <c r="E720" s="13" t="s">
        <v>186</v>
      </c>
      <c r="F720" s="13" t="s">
        <v>191</v>
      </c>
      <c r="G720" s="13" t="s">
        <v>5095</v>
      </c>
      <c r="H720" s="13" t="s">
        <v>5425</v>
      </c>
      <c r="I720" s="13" t="s">
        <v>5424</v>
      </c>
      <c r="J720" s="13">
        <v>270</v>
      </c>
      <c r="K720" s="13" t="s">
        <v>5429</v>
      </c>
      <c r="L720" s="13">
        <v>3</v>
      </c>
      <c r="M720" s="13">
        <v>70</v>
      </c>
      <c r="N720" s="13" t="s">
        <v>5489</v>
      </c>
      <c r="P720" s="13" t="s">
        <v>6195</v>
      </c>
      <c r="R720" s="13" t="s">
        <v>6983</v>
      </c>
      <c r="S720" s="13">
        <v>6400</v>
      </c>
      <c r="T720" s="13">
        <v>1.1000000000000001</v>
      </c>
      <c r="U720" s="13">
        <v>27.8</v>
      </c>
      <c r="V720" s="13" t="s">
        <v>8725</v>
      </c>
      <c r="X720" s="13" t="s">
        <v>9480</v>
      </c>
      <c r="Y720" s="13" t="s">
        <v>9577</v>
      </c>
      <c r="Z720" s="13" t="s">
        <v>9577</v>
      </c>
      <c r="AA720" s="13" t="s">
        <v>9577</v>
      </c>
      <c r="AB720" s="13" t="s">
        <v>9577</v>
      </c>
      <c r="AC720" s="13" t="s">
        <v>9577</v>
      </c>
      <c r="AD720" s="13" t="s">
        <v>9577</v>
      </c>
      <c r="AE720" s="13" t="s">
        <v>9577</v>
      </c>
      <c r="AF720" s="13" t="s">
        <v>9577</v>
      </c>
      <c r="AG720" s="13" t="s">
        <v>9577</v>
      </c>
      <c r="AH720" s="14" t="str">
        <f t="shared" si="22"/>
        <v>719,0,0,0,0,0,0,0,0,0</v>
      </c>
      <c r="AI720" s="13" t="s">
        <v>7402</v>
      </c>
      <c r="AJ720" s="13" t="s">
        <v>7927</v>
      </c>
      <c r="AO720" s="13">
        <v>0</v>
      </c>
      <c r="AP720" s="13">
        <v>25</v>
      </c>
      <c r="AQ720" s="13">
        <v>10</v>
      </c>
      <c r="AU720" s="14"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
      <c r="A721" s="13">
        <v>720</v>
      </c>
      <c r="C721" s="13" t="s">
        <v>5193</v>
      </c>
      <c r="D721" s="13" t="s">
        <v>5319</v>
      </c>
      <c r="E721" s="13" t="s">
        <v>185</v>
      </c>
      <c r="F721" s="13" t="s">
        <v>187</v>
      </c>
      <c r="G721" s="13" t="s">
        <v>5096</v>
      </c>
      <c r="H721" s="13" t="s">
        <v>5425</v>
      </c>
      <c r="I721" s="13" t="s">
        <v>5424</v>
      </c>
      <c r="J721" s="13">
        <v>14</v>
      </c>
      <c r="K721" s="13" t="s">
        <v>5447</v>
      </c>
      <c r="L721" s="13">
        <v>3</v>
      </c>
      <c r="M721" s="13">
        <v>0</v>
      </c>
      <c r="N721" s="13" t="s">
        <v>3804</v>
      </c>
      <c r="P721" s="13" t="s">
        <v>6196</v>
      </c>
      <c r="R721" s="13" t="s">
        <v>6983</v>
      </c>
      <c r="S721" s="13">
        <v>30855</v>
      </c>
      <c r="T721" s="13">
        <v>0.5</v>
      </c>
      <c r="U721" s="13">
        <v>9</v>
      </c>
      <c r="V721" s="13" t="s">
        <v>8725</v>
      </c>
      <c r="X721" s="13" t="s">
        <v>9481</v>
      </c>
      <c r="Y721" s="13" t="s">
        <v>9577</v>
      </c>
      <c r="Z721" s="13" t="s">
        <v>9577</v>
      </c>
      <c r="AA721" s="13" t="s">
        <v>9577</v>
      </c>
      <c r="AB721" s="13" t="s">
        <v>9577</v>
      </c>
      <c r="AC721" s="13" t="s">
        <v>9577</v>
      </c>
      <c r="AD721" s="13" t="s">
        <v>9577</v>
      </c>
      <c r="AE721" s="13" t="s">
        <v>9577</v>
      </c>
      <c r="AF721" s="13" t="s">
        <v>9577</v>
      </c>
      <c r="AG721" s="13" t="s">
        <v>9577</v>
      </c>
      <c r="AH721" s="14" t="str">
        <f t="shared" si="22"/>
        <v>720,0,0,0,0,0,0,0,0,0</v>
      </c>
      <c r="AI721" s="13" t="s">
        <v>7414</v>
      </c>
      <c r="AJ721" s="13" t="s">
        <v>7928</v>
      </c>
      <c r="AO721" s="13">
        <v>0</v>
      </c>
      <c r="AP721" s="13">
        <v>25</v>
      </c>
      <c r="AQ721" s="13">
        <v>1</v>
      </c>
      <c r="AU721" s="14"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
      <c r="A722" s="13">
        <v>721</v>
      </c>
      <c r="C722" s="13" t="s">
        <v>1105</v>
      </c>
      <c r="D722" s="13" t="s">
        <v>5320</v>
      </c>
      <c r="E722" s="13" t="s">
        <v>177</v>
      </c>
      <c r="F722" s="13" t="s">
        <v>178</v>
      </c>
      <c r="G722" s="13" t="s">
        <v>5097</v>
      </c>
      <c r="H722" s="13" t="s">
        <v>5425</v>
      </c>
      <c r="I722" s="13" t="s">
        <v>5424</v>
      </c>
      <c r="J722" s="13">
        <v>14</v>
      </c>
      <c r="K722" s="13" t="s">
        <v>5442</v>
      </c>
      <c r="L722" s="13">
        <v>3</v>
      </c>
      <c r="M722" s="13">
        <v>0</v>
      </c>
      <c r="N722" s="13" t="s">
        <v>5490</v>
      </c>
      <c r="P722" s="13" t="s">
        <v>6197</v>
      </c>
      <c r="R722" s="13" t="s">
        <v>6983</v>
      </c>
      <c r="S722" s="13">
        <v>30855</v>
      </c>
      <c r="T722" s="13">
        <v>1.7</v>
      </c>
      <c r="U722" s="13">
        <v>195</v>
      </c>
      <c r="V722" s="13" t="s">
        <v>2055</v>
      </c>
      <c r="X722" s="13" t="s">
        <v>9482</v>
      </c>
      <c r="Y722" s="13" t="s">
        <v>9577</v>
      </c>
      <c r="Z722" s="13" t="s">
        <v>9577</v>
      </c>
      <c r="AA722" s="13" t="s">
        <v>9577</v>
      </c>
      <c r="AB722" s="13" t="s">
        <v>9577</v>
      </c>
      <c r="AC722" s="13" t="s">
        <v>9577</v>
      </c>
      <c r="AD722" s="13" t="s">
        <v>9577</v>
      </c>
      <c r="AE722" s="13" t="s">
        <v>9577</v>
      </c>
      <c r="AF722" s="13" t="s">
        <v>9577</v>
      </c>
      <c r="AG722" s="13" t="s">
        <v>9577</v>
      </c>
      <c r="AH722" s="14" t="str">
        <f t="shared" si="22"/>
        <v>721,0,0,0,0,0,0,0,0,0</v>
      </c>
      <c r="AI722" s="13" t="s">
        <v>7415</v>
      </c>
      <c r="AJ722" s="13" t="s">
        <v>7929</v>
      </c>
      <c r="AO722" s="13">
        <v>0</v>
      </c>
      <c r="AP722" s="13">
        <v>25</v>
      </c>
      <c r="AQ722" s="13">
        <v>0</v>
      </c>
      <c r="AU722" s="14"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
      <c r="A723" s="13">
        <v>722</v>
      </c>
      <c r="C723" s="13" t="s">
        <v>1106</v>
      </c>
      <c r="D723" s="13" t="s">
        <v>5321</v>
      </c>
      <c r="E723" s="13" t="s">
        <v>180</v>
      </c>
      <c r="F723" s="13" t="s">
        <v>184</v>
      </c>
      <c r="G723" s="13" t="s">
        <v>5098</v>
      </c>
      <c r="H723" s="13" t="s">
        <v>1310</v>
      </c>
      <c r="I723" s="13" t="s">
        <v>1311</v>
      </c>
      <c r="J723" s="13">
        <v>64</v>
      </c>
      <c r="K723" s="13" t="s">
        <v>2030</v>
      </c>
      <c r="L723" s="13">
        <v>45</v>
      </c>
      <c r="M723" s="13">
        <v>70</v>
      </c>
      <c r="N723" s="13" t="s">
        <v>1312</v>
      </c>
      <c r="O723" s="13" t="s">
        <v>5744</v>
      </c>
      <c r="P723" s="13" t="s">
        <v>6826</v>
      </c>
      <c r="Q723" s="13" t="s">
        <v>6827</v>
      </c>
      <c r="R723" s="13" t="s">
        <v>1344</v>
      </c>
      <c r="S723" s="13">
        <v>4096</v>
      </c>
      <c r="T723" s="13">
        <v>0.3</v>
      </c>
      <c r="U723" s="13">
        <v>1.5</v>
      </c>
      <c r="V723" s="13" t="s">
        <v>2054</v>
      </c>
      <c r="W723" s="13" t="s">
        <v>7357</v>
      </c>
      <c r="X723" s="13" t="s">
        <v>9483</v>
      </c>
      <c r="Y723" s="13" t="s">
        <v>9577</v>
      </c>
      <c r="Z723" s="13" t="s">
        <v>9577</v>
      </c>
      <c r="AA723" s="13" t="s">
        <v>9577</v>
      </c>
      <c r="AB723" s="13" t="s">
        <v>9577</v>
      </c>
      <c r="AC723" s="13" t="s">
        <v>9577</v>
      </c>
      <c r="AD723" s="13" t="s">
        <v>9577</v>
      </c>
      <c r="AE723" s="13" t="s">
        <v>9577</v>
      </c>
      <c r="AF723" s="13" t="s">
        <v>9577</v>
      </c>
      <c r="AG723" s="13" t="s">
        <v>9577</v>
      </c>
      <c r="AH723" s="14" t="str">
        <f t="shared" si="22"/>
        <v>722,0,0,0,0,0,0,0,0,0</v>
      </c>
      <c r="AI723" s="13" t="s">
        <v>7416</v>
      </c>
      <c r="AJ723" s="13" t="s">
        <v>7930</v>
      </c>
      <c r="AO723" s="13">
        <v>0</v>
      </c>
      <c r="AP723" s="13">
        <v>25</v>
      </c>
      <c r="AR723" s="14" t="s">
        <v>8691</v>
      </c>
      <c r="AU723" s="14"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
      <c r="A724" s="13">
        <v>723</v>
      </c>
      <c r="C724" s="13" t="s">
        <v>1107</v>
      </c>
      <c r="D724" s="13" t="s">
        <v>5322</v>
      </c>
      <c r="E724" s="13" t="s">
        <v>180</v>
      </c>
      <c r="F724" s="13" t="s">
        <v>184</v>
      </c>
      <c r="G724" s="13" t="s">
        <v>5099</v>
      </c>
      <c r="H724" s="13" t="s">
        <v>1310</v>
      </c>
      <c r="I724" s="13" t="s">
        <v>1311</v>
      </c>
      <c r="J724" s="13">
        <v>147</v>
      </c>
      <c r="K724" s="13" t="s">
        <v>2031</v>
      </c>
      <c r="L724" s="13">
        <v>45</v>
      </c>
      <c r="M724" s="13">
        <v>70</v>
      </c>
      <c r="N724" s="13" t="s">
        <v>1312</v>
      </c>
      <c r="O724" s="13" t="s">
        <v>5744</v>
      </c>
      <c r="P724" s="13" t="s">
        <v>6198</v>
      </c>
      <c r="R724" s="13" t="s">
        <v>1344</v>
      </c>
      <c r="S724" s="13">
        <v>3840</v>
      </c>
      <c r="T724" s="13">
        <v>0.7</v>
      </c>
      <c r="U724" s="13">
        <v>16</v>
      </c>
      <c r="V724" s="13" t="s">
        <v>2054</v>
      </c>
      <c r="W724" s="13" t="s">
        <v>7357</v>
      </c>
      <c r="X724" s="13" t="s">
        <v>9484</v>
      </c>
      <c r="Y724" s="13" t="s">
        <v>9577</v>
      </c>
      <c r="Z724" s="13" t="s">
        <v>9577</v>
      </c>
      <c r="AA724" s="13" t="s">
        <v>9577</v>
      </c>
      <c r="AB724" s="13" t="s">
        <v>9577</v>
      </c>
      <c r="AC724" s="13" t="s">
        <v>9577</v>
      </c>
      <c r="AD724" s="13" t="s">
        <v>9577</v>
      </c>
      <c r="AE724" s="13" t="s">
        <v>9577</v>
      </c>
      <c r="AF724" s="13" t="s">
        <v>9577</v>
      </c>
      <c r="AG724" s="13" t="s">
        <v>9577</v>
      </c>
      <c r="AH724" s="14" t="str">
        <f t="shared" si="22"/>
        <v>723,0,0,0,0,0,0,0,0,0</v>
      </c>
      <c r="AI724" s="13" t="s">
        <v>7417</v>
      </c>
      <c r="AJ724" s="13" t="s">
        <v>7931</v>
      </c>
      <c r="AO724" s="13">
        <v>0</v>
      </c>
      <c r="AP724" s="13">
        <v>25</v>
      </c>
      <c r="AR724" s="14" t="s">
        <v>8692</v>
      </c>
      <c r="AU724" s="14"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
      <c r="A725" s="13">
        <v>724</v>
      </c>
      <c r="C725" s="13" t="s">
        <v>1108</v>
      </c>
      <c r="D725" s="13" t="s">
        <v>5323</v>
      </c>
      <c r="E725" s="13" t="s">
        <v>180</v>
      </c>
      <c r="F725" s="13" t="s">
        <v>187</v>
      </c>
      <c r="G725" s="13" t="s">
        <v>5100</v>
      </c>
      <c r="H725" s="13" t="s">
        <v>1310</v>
      </c>
      <c r="I725" s="13" t="s">
        <v>1311</v>
      </c>
      <c r="J725" s="13">
        <v>239</v>
      </c>
      <c r="K725" s="13" t="s">
        <v>2029</v>
      </c>
      <c r="L725" s="13">
        <v>45</v>
      </c>
      <c r="M725" s="13">
        <v>70</v>
      </c>
      <c r="N725" s="13" t="s">
        <v>1312</v>
      </c>
      <c r="O725" s="13" t="s">
        <v>5744</v>
      </c>
      <c r="P725" s="13" t="s">
        <v>6199</v>
      </c>
      <c r="R725" s="13" t="s">
        <v>1344</v>
      </c>
      <c r="S725" s="13">
        <v>4096</v>
      </c>
      <c r="T725" s="13">
        <v>1.6</v>
      </c>
      <c r="U725" s="13">
        <v>36.6</v>
      </c>
      <c r="V725" s="13" t="s">
        <v>2057</v>
      </c>
      <c r="W725" s="13" t="s">
        <v>7357</v>
      </c>
      <c r="X725" s="13" t="s">
        <v>9485</v>
      </c>
      <c r="Y725" s="13" t="s">
        <v>9577</v>
      </c>
      <c r="Z725" s="13" t="s">
        <v>9577</v>
      </c>
      <c r="AA725" s="13" t="s">
        <v>9577</v>
      </c>
      <c r="AB725" s="13" t="s">
        <v>9577</v>
      </c>
      <c r="AC725" s="13" t="s">
        <v>9577</v>
      </c>
      <c r="AD725" s="13" t="s">
        <v>9577</v>
      </c>
      <c r="AE725" s="13" t="s">
        <v>9577</v>
      </c>
      <c r="AF725" s="13" t="s">
        <v>9577</v>
      </c>
      <c r="AG725" s="13" t="s">
        <v>9577</v>
      </c>
      <c r="AH725" s="14" t="str">
        <f t="shared" si="22"/>
        <v>724,0,0,0,0,0,0,0,0,0</v>
      </c>
      <c r="AI725" s="13" t="s">
        <v>7418</v>
      </c>
      <c r="AJ725" s="13" t="s">
        <v>7932</v>
      </c>
      <c r="AO725" s="13">
        <v>0</v>
      </c>
      <c r="AP725" s="13">
        <v>25</v>
      </c>
      <c r="AU725" s="14"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
      <c r="A726" s="13">
        <v>725</v>
      </c>
      <c r="C726" s="13" t="s">
        <v>1109</v>
      </c>
      <c r="D726" s="13" t="s">
        <v>5324</v>
      </c>
      <c r="E726" s="13" t="s">
        <v>177</v>
      </c>
      <c r="G726" s="13" t="s">
        <v>5406</v>
      </c>
      <c r="H726" s="13" t="s">
        <v>1310</v>
      </c>
      <c r="I726" s="13" t="s">
        <v>1311</v>
      </c>
      <c r="J726" s="13">
        <v>64</v>
      </c>
      <c r="K726" s="13" t="s">
        <v>1313</v>
      </c>
      <c r="L726" s="13">
        <v>45</v>
      </c>
      <c r="M726" s="13">
        <v>70</v>
      </c>
      <c r="N726" s="13" t="s">
        <v>2035</v>
      </c>
      <c r="O726" s="13" t="s">
        <v>3764</v>
      </c>
      <c r="P726" s="13" t="s">
        <v>6828</v>
      </c>
      <c r="Q726" s="13" t="s">
        <v>6829</v>
      </c>
      <c r="R726" s="13" t="s">
        <v>2023</v>
      </c>
      <c r="S726" s="13">
        <v>4096</v>
      </c>
      <c r="T726" s="13">
        <v>0.4</v>
      </c>
      <c r="U726" s="13">
        <v>4.3</v>
      </c>
      <c r="V726" s="13" t="s">
        <v>2055</v>
      </c>
      <c r="W726" s="13" t="s">
        <v>8731</v>
      </c>
      <c r="X726" s="13" t="s">
        <v>9486</v>
      </c>
      <c r="Y726" s="13" t="s">
        <v>9577</v>
      </c>
      <c r="Z726" s="13" t="s">
        <v>9577</v>
      </c>
      <c r="AA726" s="13" t="s">
        <v>9577</v>
      </c>
      <c r="AB726" s="13" t="s">
        <v>9577</v>
      </c>
      <c r="AC726" s="13" t="s">
        <v>9577</v>
      </c>
      <c r="AD726" s="13" t="s">
        <v>9577</v>
      </c>
      <c r="AE726" s="13" t="s">
        <v>9577</v>
      </c>
      <c r="AF726" s="13" t="s">
        <v>9577</v>
      </c>
      <c r="AG726" s="13" t="s">
        <v>9577</v>
      </c>
      <c r="AH726" s="14" t="str">
        <f t="shared" si="22"/>
        <v>725,0,0,0,0,0,0,0,0,0</v>
      </c>
      <c r="AI726" s="13" t="s">
        <v>7419</v>
      </c>
      <c r="AJ726" s="13" t="s">
        <v>7981</v>
      </c>
      <c r="AP726" s="13">
        <v>25</v>
      </c>
      <c r="AR726" s="14" t="s">
        <v>8693</v>
      </c>
      <c r="AU726" s="14"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
      <c r="A727" s="13">
        <v>726</v>
      </c>
      <c r="C727" s="13" t="s">
        <v>1110</v>
      </c>
      <c r="D727" s="13" t="s">
        <v>5325</v>
      </c>
      <c r="E727" s="13" t="s">
        <v>177</v>
      </c>
      <c r="G727" s="13" t="s">
        <v>5101</v>
      </c>
      <c r="H727" s="13" t="s">
        <v>1310</v>
      </c>
      <c r="I727" s="13" t="s">
        <v>1311</v>
      </c>
      <c r="J727" s="13">
        <v>147</v>
      </c>
      <c r="K727" s="13" t="s">
        <v>1314</v>
      </c>
      <c r="L727" s="13">
        <v>45</v>
      </c>
      <c r="M727" s="13">
        <v>70</v>
      </c>
      <c r="N727" s="13" t="s">
        <v>2035</v>
      </c>
      <c r="O727" s="13" t="s">
        <v>3764</v>
      </c>
      <c r="P727" s="13" t="s">
        <v>6200</v>
      </c>
      <c r="R727" s="13" t="s">
        <v>2023</v>
      </c>
      <c r="S727" s="13">
        <v>4096</v>
      </c>
      <c r="T727" s="13">
        <v>0.7</v>
      </c>
      <c r="U727" s="13">
        <v>25</v>
      </c>
      <c r="V727" s="13" t="s">
        <v>2055</v>
      </c>
      <c r="W727" s="13" t="s">
        <v>8731</v>
      </c>
      <c r="X727" s="13" t="s">
        <v>9487</v>
      </c>
      <c r="Y727" s="13" t="s">
        <v>9577</v>
      </c>
      <c r="Z727" s="13" t="s">
        <v>9577</v>
      </c>
      <c r="AA727" s="13" t="s">
        <v>9577</v>
      </c>
      <c r="AB727" s="13" t="s">
        <v>9577</v>
      </c>
      <c r="AC727" s="13" t="s">
        <v>9577</v>
      </c>
      <c r="AD727" s="13" t="s">
        <v>9577</v>
      </c>
      <c r="AE727" s="13" t="s">
        <v>9577</v>
      </c>
      <c r="AF727" s="13" t="s">
        <v>9577</v>
      </c>
      <c r="AG727" s="13" t="s">
        <v>9577</v>
      </c>
      <c r="AH727" s="14" t="str">
        <f t="shared" si="22"/>
        <v>726,0,0,0,0,0,0,0,0,0</v>
      </c>
      <c r="AI727" s="13" t="s">
        <v>7419</v>
      </c>
      <c r="AJ727" s="13" t="s">
        <v>7933</v>
      </c>
      <c r="AO727" s="13">
        <v>0</v>
      </c>
      <c r="AP727" s="13">
        <v>25</v>
      </c>
      <c r="AR727" s="14" t="s">
        <v>8694</v>
      </c>
      <c r="AU727" s="14"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
      <c r="A728" s="13">
        <v>727</v>
      </c>
      <c r="C728" s="13" t="s">
        <v>1111</v>
      </c>
      <c r="D728" s="13" t="s">
        <v>5326</v>
      </c>
      <c r="E728" s="13" t="s">
        <v>177</v>
      </c>
      <c r="F728" s="13" t="s">
        <v>189</v>
      </c>
      <c r="G728" s="13" t="s">
        <v>5102</v>
      </c>
      <c r="H728" s="13" t="s">
        <v>1310</v>
      </c>
      <c r="I728" s="13" t="s">
        <v>1311</v>
      </c>
      <c r="J728" s="13">
        <v>239</v>
      </c>
      <c r="K728" s="13" t="s">
        <v>2029</v>
      </c>
      <c r="L728" s="13">
        <v>45</v>
      </c>
      <c r="M728" s="13">
        <v>70</v>
      </c>
      <c r="N728" s="13" t="s">
        <v>2035</v>
      </c>
      <c r="O728" s="13" t="s">
        <v>3764</v>
      </c>
      <c r="P728" s="13" t="s">
        <v>6201</v>
      </c>
      <c r="R728" s="13" t="s">
        <v>2023</v>
      </c>
      <c r="S728" s="13">
        <v>4096</v>
      </c>
      <c r="T728" s="13">
        <v>1.8</v>
      </c>
      <c r="U728" s="13">
        <v>83</v>
      </c>
      <c r="V728" s="13" t="s">
        <v>2055</v>
      </c>
      <c r="W728" s="13" t="s">
        <v>8731</v>
      </c>
      <c r="X728" s="13" t="s">
        <v>9488</v>
      </c>
      <c r="Y728" s="13" t="s">
        <v>9577</v>
      </c>
      <c r="Z728" s="13" t="s">
        <v>9577</v>
      </c>
      <c r="AA728" s="13" t="s">
        <v>9577</v>
      </c>
      <c r="AB728" s="13" t="s">
        <v>9577</v>
      </c>
      <c r="AC728" s="13" t="s">
        <v>9577</v>
      </c>
      <c r="AD728" s="13" t="s">
        <v>9577</v>
      </c>
      <c r="AE728" s="13" t="s">
        <v>9577</v>
      </c>
      <c r="AF728" s="13" t="s">
        <v>9577</v>
      </c>
      <c r="AG728" s="13" t="s">
        <v>9577</v>
      </c>
      <c r="AH728" s="14" t="str">
        <f t="shared" si="22"/>
        <v>727,0,0,0,0,0,0,0,0,0</v>
      </c>
      <c r="AI728" s="13" t="s">
        <v>7420</v>
      </c>
      <c r="AJ728" s="13" t="s">
        <v>7934</v>
      </c>
      <c r="AO728" s="13">
        <v>0</v>
      </c>
      <c r="AP728" s="13">
        <v>25</v>
      </c>
      <c r="AU728" s="14"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
      <c r="A729" s="13">
        <v>728</v>
      </c>
      <c r="C729" s="13" t="s">
        <v>1112</v>
      </c>
      <c r="D729" s="13" t="s">
        <v>5327</v>
      </c>
      <c r="E729" s="13" t="s">
        <v>178</v>
      </c>
      <c r="G729" s="13" t="s">
        <v>5103</v>
      </c>
      <c r="H729" s="13" t="s">
        <v>1310</v>
      </c>
      <c r="I729" s="13" t="s">
        <v>1311</v>
      </c>
      <c r="J729" s="13">
        <v>64</v>
      </c>
      <c r="K729" s="13" t="s">
        <v>2045</v>
      </c>
      <c r="L729" s="13">
        <v>45</v>
      </c>
      <c r="M729" s="13">
        <v>70</v>
      </c>
      <c r="N729" s="13" t="s">
        <v>2036</v>
      </c>
      <c r="O729" s="13" t="s">
        <v>5745</v>
      </c>
      <c r="P729" s="13" t="s">
        <v>6830</v>
      </c>
      <c r="Q729" s="13" t="s">
        <v>6831</v>
      </c>
      <c r="R729" s="13" t="s">
        <v>6927</v>
      </c>
      <c r="S729" s="13">
        <v>4096</v>
      </c>
      <c r="T729" s="13">
        <v>0.4</v>
      </c>
      <c r="U729" s="13">
        <v>7.5</v>
      </c>
      <c r="V729" s="13" t="s">
        <v>2056</v>
      </c>
      <c r="W729" s="13" t="s">
        <v>8729</v>
      </c>
      <c r="X729" s="13" t="s">
        <v>9489</v>
      </c>
      <c r="Y729" s="13" t="s">
        <v>9577</v>
      </c>
      <c r="Z729" s="13" t="s">
        <v>9577</v>
      </c>
      <c r="AA729" s="13" t="s">
        <v>9577</v>
      </c>
      <c r="AB729" s="13" t="s">
        <v>9577</v>
      </c>
      <c r="AC729" s="13" t="s">
        <v>9577</v>
      </c>
      <c r="AD729" s="13" t="s">
        <v>9577</v>
      </c>
      <c r="AE729" s="13" t="s">
        <v>9577</v>
      </c>
      <c r="AF729" s="13" t="s">
        <v>9577</v>
      </c>
      <c r="AG729" s="13" t="s">
        <v>9577</v>
      </c>
      <c r="AH729" s="14" t="str">
        <f t="shared" si="22"/>
        <v>728,0,0,0,0,0,0,0,0,0</v>
      </c>
      <c r="AI729" s="13" t="s">
        <v>6945</v>
      </c>
      <c r="AJ729" s="13" t="s">
        <v>7935</v>
      </c>
      <c r="AO729" s="13">
        <v>0</v>
      </c>
      <c r="AP729" s="13">
        <v>25</v>
      </c>
      <c r="AR729" s="14" t="s">
        <v>8695</v>
      </c>
      <c r="AU729" s="14"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
      <c r="A730" s="13">
        <v>729</v>
      </c>
      <c r="C730" s="13" t="s">
        <v>1113</v>
      </c>
      <c r="D730" s="13" t="s">
        <v>5328</v>
      </c>
      <c r="E730" s="13" t="s">
        <v>178</v>
      </c>
      <c r="G730" s="13" t="s">
        <v>5104</v>
      </c>
      <c r="H730" s="13" t="s">
        <v>1310</v>
      </c>
      <c r="I730" s="13" t="s">
        <v>1311</v>
      </c>
      <c r="J730" s="13">
        <v>147</v>
      </c>
      <c r="K730" s="13" t="s">
        <v>2046</v>
      </c>
      <c r="L730" s="13">
        <v>45</v>
      </c>
      <c r="M730" s="13">
        <v>70</v>
      </c>
      <c r="N730" s="13" t="s">
        <v>2036</v>
      </c>
      <c r="O730" s="13" t="s">
        <v>5745</v>
      </c>
      <c r="P730" s="13" t="s">
        <v>6202</v>
      </c>
      <c r="R730" s="13" t="s">
        <v>6927</v>
      </c>
      <c r="S730" s="13">
        <v>4096</v>
      </c>
      <c r="T730" s="13">
        <v>0.6</v>
      </c>
      <c r="U730" s="13">
        <v>17.5</v>
      </c>
      <c r="V730" s="13" t="s">
        <v>2056</v>
      </c>
      <c r="W730" s="13" t="s">
        <v>8729</v>
      </c>
      <c r="X730" s="13" t="s">
        <v>9490</v>
      </c>
      <c r="Y730" s="13" t="s">
        <v>9577</v>
      </c>
      <c r="Z730" s="13" t="s">
        <v>9577</v>
      </c>
      <c r="AA730" s="13" t="s">
        <v>9577</v>
      </c>
      <c r="AB730" s="13" t="s">
        <v>9577</v>
      </c>
      <c r="AC730" s="13" t="s">
        <v>9577</v>
      </c>
      <c r="AD730" s="13" t="s">
        <v>9577</v>
      </c>
      <c r="AE730" s="13" t="s">
        <v>9577</v>
      </c>
      <c r="AF730" s="13" t="s">
        <v>9577</v>
      </c>
      <c r="AG730" s="13" t="s">
        <v>9577</v>
      </c>
      <c r="AH730" s="14" t="str">
        <f t="shared" si="22"/>
        <v>729,0,0,0,0,0,0,0,0,0</v>
      </c>
      <c r="AI730" s="13" t="s">
        <v>7421</v>
      </c>
      <c r="AJ730" s="13" t="s">
        <v>7936</v>
      </c>
      <c r="AO730" s="13">
        <v>0</v>
      </c>
      <c r="AP730" s="13">
        <v>25</v>
      </c>
      <c r="AR730" s="14" t="s">
        <v>8696</v>
      </c>
      <c r="AU730" s="14"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
      <c r="A731" s="13">
        <v>730</v>
      </c>
      <c r="C731" s="13" t="s">
        <v>1114</v>
      </c>
      <c r="D731" s="13" t="s">
        <v>5329</v>
      </c>
      <c r="E731" s="13" t="s">
        <v>178</v>
      </c>
      <c r="F731" s="13" t="s">
        <v>191</v>
      </c>
      <c r="G731" s="13" t="s">
        <v>5105</v>
      </c>
      <c r="H731" s="13" t="s">
        <v>1310</v>
      </c>
      <c r="I731" s="13" t="s">
        <v>1311</v>
      </c>
      <c r="J731" s="13">
        <v>239</v>
      </c>
      <c r="K731" s="13" t="s">
        <v>2047</v>
      </c>
      <c r="L731" s="13">
        <v>45</v>
      </c>
      <c r="M731" s="13">
        <v>70</v>
      </c>
      <c r="N731" s="13" t="s">
        <v>2036</v>
      </c>
      <c r="O731" s="13" t="s">
        <v>5745</v>
      </c>
      <c r="P731" s="13" t="s">
        <v>6203</v>
      </c>
      <c r="R731" s="13" t="s">
        <v>6927</v>
      </c>
      <c r="S731" s="13">
        <v>4096</v>
      </c>
      <c r="T731" s="13">
        <v>1.8</v>
      </c>
      <c r="U731" s="13">
        <v>44</v>
      </c>
      <c r="V731" s="13" t="s">
        <v>2056</v>
      </c>
      <c r="W731" s="13" t="s">
        <v>8729</v>
      </c>
      <c r="X731" s="13" t="s">
        <v>9491</v>
      </c>
      <c r="Y731" s="13" t="s">
        <v>9577</v>
      </c>
      <c r="Z731" s="13" t="s">
        <v>9577</v>
      </c>
      <c r="AA731" s="13" t="s">
        <v>9577</v>
      </c>
      <c r="AB731" s="13" t="s">
        <v>9577</v>
      </c>
      <c r="AC731" s="13" t="s">
        <v>9577</v>
      </c>
      <c r="AD731" s="13" t="s">
        <v>9577</v>
      </c>
      <c r="AE731" s="13" t="s">
        <v>9577</v>
      </c>
      <c r="AF731" s="13" t="s">
        <v>9577</v>
      </c>
      <c r="AG731" s="13" t="s">
        <v>9577</v>
      </c>
      <c r="AH731" s="14" t="str">
        <f t="shared" si="22"/>
        <v>730,0,0,0,0,0,0,0,0,0</v>
      </c>
      <c r="AI731" s="13" t="s">
        <v>7422</v>
      </c>
      <c r="AJ731" s="13" t="s">
        <v>7937</v>
      </c>
      <c r="AO731" s="13">
        <v>0</v>
      </c>
      <c r="AP731" s="13">
        <v>25</v>
      </c>
      <c r="AU731" s="14"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
      <c r="A732" s="13">
        <v>731</v>
      </c>
      <c r="C732" s="13" t="s">
        <v>1115</v>
      </c>
      <c r="D732" s="13" t="s">
        <v>5330</v>
      </c>
      <c r="E732" s="13" t="s">
        <v>176</v>
      </c>
      <c r="F732" s="13" t="s">
        <v>184</v>
      </c>
      <c r="G732" s="13" t="s">
        <v>5106</v>
      </c>
      <c r="H732" s="13" t="s">
        <v>5413</v>
      </c>
      <c r="I732" s="13" t="s">
        <v>5414</v>
      </c>
      <c r="J732" s="13">
        <v>53</v>
      </c>
      <c r="K732" s="13" t="s">
        <v>2027</v>
      </c>
      <c r="L732" s="13">
        <v>255</v>
      </c>
      <c r="M732" s="13">
        <v>70</v>
      </c>
      <c r="N732" s="13" t="s">
        <v>5746</v>
      </c>
      <c r="O732" s="13" t="s">
        <v>3739</v>
      </c>
      <c r="P732" s="13" t="s">
        <v>6832</v>
      </c>
      <c r="Q732" s="13" t="s">
        <v>6833</v>
      </c>
      <c r="R732" s="13" t="s">
        <v>1344</v>
      </c>
      <c r="S732" s="13">
        <v>4096</v>
      </c>
      <c r="T732" s="13">
        <v>0.3</v>
      </c>
      <c r="U732" s="13">
        <v>1.2</v>
      </c>
      <c r="V732" s="13" t="s">
        <v>8727</v>
      </c>
      <c r="W732" s="13" t="s">
        <v>7357</v>
      </c>
      <c r="X732" s="13" t="s">
        <v>9492</v>
      </c>
      <c r="Y732" s="13" t="s">
        <v>9577</v>
      </c>
      <c r="Z732" s="13" t="s">
        <v>9577</v>
      </c>
      <c r="AA732" s="13" t="s">
        <v>9577</v>
      </c>
      <c r="AB732" s="13" t="s">
        <v>9577</v>
      </c>
      <c r="AC732" s="13" t="s">
        <v>9577</v>
      </c>
      <c r="AD732" s="13" t="s">
        <v>9577</v>
      </c>
      <c r="AE732" s="13" t="s">
        <v>9577</v>
      </c>
      <c r="AF732" s="13" t="s">
        <v>9577</v>
      </c>
      <c r="AG732" s="13" t="s">
        <v>9577</v>
      </c>
      <c r="AH732" s="14" t="str">
        <f t="shared" si="22"/>
        <v>731,0,0,0,0,0,0,0,0,0</v>
      </c>
      <c r="AI732" s="13" t="s">
        <v>7423</v>
      </c>
      <c r="AJ732" s="13" t="s">
        <v>8274</v>
      </c>
      <c r="AM732" s="13" t="s">
        <v>8112</v>
      </c>
      <c r="AO732" s="13">
        <v>0</v>
      </c>
      <c r="AP732" s="13">
        <v>25</v>
      </c>
      <c r="AR732" s="14" t="s">
        <v>8697</v>
      </c>
      <c r="AU732" s="14"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
      <c r="A733" s="13">
        <v>732</v>
      </c>
      <c r="C733" s="13" t="s">
        <v>1116</v>
      </c>
      <c r="D733" s="13" t="s">
        <v>5331</v>
      </c>
      <c r="E733" s="13" t="s">
        <v>176</v>
      </c>
      <c r="F733" s="13" t="s">
        <v>184</v>
      </c>
      <c r="G733" s="13" t="s">
        <v>5107</v>
      </c>
      <c r="H733" s="13" t="s">
        <v>5413</v>
      </c>
      <c r="I733" s="13" t="s">
        <v>5414</v>
      </c>
      <c r="J733" s="13">
        <v>124</v>
      </c>
      <c r="K733" s="13" t="s">
        <v>2028</v>
      </c>
      <c r="L733" s="13">
        <v>120</v>
      </c>
      <c r="M733" s="13">
        <v>70</v>
      </c>
      <c r="N733" s="13" t="s">
        <v>5746</v>
      </c>
      <c r="O733" s="13" t="s">
        <v>3739</v>
      </c>
      <c r="P733" s="13" t="s">
        <v>6204</v>
      </c>
      <c r="R733" s="13" t="s">
        <v>1344</v>
      </c>
      <c r="S733" s="13">
        <v>4096</v>
      </c>
      <c r="T733" s="13">
        <v>0.6</v>
      </c>
      <c r="U733" s="13">
        <v>14.8</v>
      </c>
      <c r="V733" s="13" t="s">
        <v>8727</v>
      </c>
      <c r="W733" s="13" t="s">
        <v>7357</v>
      </c>
      <c r="X733" s="13" t="s">
        <v>9493</v>
      </c>
      <c r="Y733" s="13" t="s">
        <v>9577</v>
      </c>
      <c r="Z733" s="13" t="s">
        <v>9577</v>
      </c>
      <c r="AA733" s="13" t="s">
        <v>9577</v>
      </c>
      <c r="AB733" s="13" t="s">
        <v>9577</v>
      </c>
      <c r="AC733" s="13" t="s">
        <v>9577</v>
      </c>
      <c r="AD733" s="13" t="s">
        <v>9577</v>
      </c>
      <c r="AE733" s="13" t="s">
        <v>9577</v>
      </c>
      <c r="AF733" s="13" t="s">
        <v>9577</v>
      </c>
      <c r="AG733" s="13" t="s">
        <v>9577</v>
      </c>
      <c r="AH733" s="14" t="str">
        <f t="shared" si="22"/>
        <v>732,0,0,0,0,0,0,0,0,0</v>
      </c>
      <c r="AI733" s="13" t="s">
        <v>7424</v>
      </c>
      <c r="AJ733" s="13" t="s">
        <v>8275</v>
      </c>
      <c r="AM733" s="13" t="s">
        <v>8113</v>
      </c>
      <c r="AO733" s="13">
        <v>1</v>
      </c>
      <c r="AP733" s="13">
        <v>25</v>
      </c>
      <c r="AR733" s="14" t="s">
        <v>8698</v>
      </c>
      <c r="AU733" s="14"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
      <c r="A734" s="13">
        <v>733</v>
      </c>
      <c r="C734" s="13" t="s">
        <v>1117</v>
      </c>
      <c r="D734" s="13" t="s">
        <v>5332</v>
      </c>
      <c r="E734" s="13" t="s">
        <v>176</v>
      </c>
      <c r="F734" s="13" t="s">
        <v>184</v>
      </c>
      <c r="G734" s="13" t="s">
        <v>5108</v>
      </c>
      <c r="H734" s="13" t="s">
        <v>5413</v>
      </c>
      <c r="I734" s="13" t="s">
        <v>5414</v>
      </c>
      <c r="J734" s="13">
        <v>218</v>
      </c>
      <c r="K734" s="13" t="s">
        <v>2029</v>
      </c>
      <c r="L734" s="13">
        <v>45</v>
      </c>
      <c r="M734" s="13">
        <v>70</v>
      </c>
      <c r="N734" s="13" t="s">
        <v>5746</v>
      </c>
      <c r="O734" s="13" t="s">
        <v>3739</v>
      </c>
      <c r="P734" s="13" t="s">
        <v>6205</v>
      </c>
      <c r="R734" s="13" t="s">
        <v>1344</v>
      </c>
      <c r="S734" s="13">
        <v>4096</v>
      </c>
      <c r="T734" s="13">
        <v>1.1000000000000001</v>
      </c>
      <c r="U734" s="13">
        <v>26</v>
      </c>
      <c r="V734" s="13" t="s">
        <v>8727</v>
      </c>
      <c r="W734" s="13" t="s">
        <v>7357</v>
      </c>
      <c r="X734" s="13" t="s">
        <v>9494</v>
      </c>
      <c r="Y734" s="13" t="s">
        <v>9577</v>
      </c>
      <c r="Z734" s="13" t="s">
        <v>9577</v>
      </c>
      <c r="AA734" s="13" t="s">
        <v>9577</v>
      </c>
      <c r="AB734" s="13" t="s">
        <v>9577</v>
      </c>
      <c r="AC734" s="13" t="s">
        <v>9577</v>
      </c>
      <c r="AD734" s="13" t="s">
        <v>9577</v>
      </c>
      <c r="AE734" s="13" t="s">
        <v>9577</v>
      </c>
      <c r="AF734" s="13" t="s">
        <v>9577</v>
      </c>
      <c r="AG734" s="13" t="s">
        <v>9577</v>
      </c>
      <c r="AH734" s="14" t="str">
        <f t="shared" si="22"/>
        <v>733,0,0,0,0,0,0,0,0,0</v>
      </c>
      <c r="AI734" s="13" t="s">
        <v>7425</v>
      </c>
      <c r="AJ734" s="13" t="s">
        <v>7982</v>
      </c>
      <c r="AP734" s="13">
        <v>25</v>
      </c>
      <c r="AU734" s="14"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
      <c r="A735" s="13">
        <v>734</v>
      </c>
      <c r="C735" s="13" t="s">
        <v>1118</v>
      </c>
      <c r="D735" s="13" t="s">
        <v>5333</v>
      </c>
      <c r="E735" s="13" t="s">
        <v>176</v>
      </c>
      <c r="G735" s="13" t="s">
        <v>5109</v>
      </c>
      <c r="H735" s="13" t="s">
        <v>5413</v>
      </c>
      <c r="I735" s="13" t="s">
        <v>5414</v>
      </c>
      <c r="J735" s="13">
        <v>51</v>
      </c>
      <c r="K735" s="13" t="s">
        <v>2027</v>
      </c>
      <c r="L735" s="13">
        <v>255</v>
      </c>
      <c r="M735" s="13">
        <v>70</v>
      </c>
      <c r="N735" s="13" t="s">
        <v>5747</v>
      </c>
      <c r="O735" s="13" t="s">
        <v>3724</v>
      </c>
      <c r="P735" s="13" t="s">
        <v>6834</v>
      </c>
      <c r="Q735" s="13" t="s">
        <v>6835</v>
      </c>
      <c r="R735" s="13" t="s">
        <v>2023</v>
      </c>
      <c r="S735" s="13">
        <v>4096</v>
      </c>
      <c r="T735" s="13">
        <v>0.4</v>
      </c>
      <c r="U735" s="13">
        <v>6</v>
      </c>
      <c r="V735" s="13" t="s">
        <v>2057</v>
      </c>
      <c r="W735" s="13" t="s">
        <v>7357</v>
      </c>
      <c r="X735" s="13" t="s">
        <v>9495</v>
      </c>
      <c r="Y735" s="13" t="s">
        <v>9577</v>
      </c>
      <c r="Z735" s="13" t="s">
        <v>9577</v>
      </c>
      <c r="AA735" s="13" t="s">
        <v>9577</v>
      </c>
      <c r="AB735" s="13" t="s">
        <v>9577</v>
      </c>
      <c r="AC735" s="13" t="s">
        <v>9577</v>
      </c>
      <c r="AD735" s="13" t="s">
        <v>9577</v>
      </c>
      <c r="AE735" s="13" t="s">
        <v>9577</v>
      </c>
      <c r="AF735" s="13" t="s">
        <v>9577</v>
      </c>
      <c r="AG735" s="13" t="s">
        <v>9577</v>
      </c>
      <c r="AH735" s="14" t="str">
        <f t="shared" si="22"/>
        <v>734,0,0,0,0,0,0,0,0,0</v>
      </c>
      <c r="AI735" s="13" t="s">
        <v>7426</v>
      </c>
      <c r="AJ735" s="13" t="s">
        <v>8276</v>
      </c>
      <c r="AM735" s="13" t="s">
        <v>8135</v>
      </c>
      <c r="AO735" s="13">
        <v>0</v>
      </c>
      <c r="AP735" s="13">
        <v>25</v>
      </c>
      <c r="AR735" s="14" t="s">
        <v>8699</v>
      </c>
      <c r="AU735" s="14"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
      <c r="A736" s="13">
        <v>735</v>
      </c>
      <c r="C736" s="13" t="s">
        <v>1119</v>
      </c>
      <c r="D736" s="13" t="s">
        <v>5334</v>
      </c>
      <c r="E736" s="13" t="s">
        <v>176</v>
      </c>
      <c r="G736" s="13" t="s">
        <v>5110</v>
      </c>
      <c r="H736" s="13" t="s">
        <v>5413</v>
      </c>
      <c r="I736" s="13" t="s">
        <v>5414</v>
      </c>
      <c r="J736" s="13">
        <v>146</v>
      </c>
      <c r="K736" s="13" t="s">
        <v>2028</v>
      </c>
      <c r="L736" s="13">
        <v>127</v>
      </c>
      <c r="M736" s="13">
        <v>70</v>
      </c>
      <c r="N736" s="13" t="s">
        <v>5747</v>
      </c>
      <c r="O736" s="13" t="s">
        <v>3724</v>
      </c>
      <c r="P736" s="13" t="s">
        <v>6206</v>
      </c>
      <c r="R736" s="13" t="s">
        <v>2023</v>
      </c>
      <c r="S736" s="13">
        <v>4096</v>
      </c>
      <c r="T736" s="13">
        <v>0.7</v>
      </c>
      <c r="U736" s="13">
        <v>14.2</v>
      </c>
      <c r="V736" s="13" t="s">
        <v>2057</v>
      </c>
      <c r="W736" s="13" t="s">
        <v>7357</v>
      </c>
      <c r="X736" s="13" t="s">
        <v>9496</v>
      </c>
      <c r="Y736" s="13" t="s">
        <v>9577</v>
      </c>
      <c r="Z736" s="13" t="s">
        <v>9577</v>
      </c>
      <c r="AA736" s="13" t="s">
        <v>9577</v>
      </c>
      <c r="AB736" s="13" t="s">
        <v>9577</v>
      </c>
      <c r="AC736" s="13" t="s">
        <v>9577</v>
      </c>
      <c r="AD736" s="13" t="s">
        <v>9577</v>
      </c>
      <c r="AE736" s="13" t="s">
        <v>9577</v>
      </c>
      <c r="AF736" s="13" t="s">
        <v>9577</v>
      </c>
      <c r="AG736" s="13" t="s">
        <v>9577</v>
      </c>
      <c r="AH736" s="14" t="str">
        <f t="shared" si="22"/>
        <v>735,0,0,0,0,0,0,0,0,0</v>
      </c>
      <c r="AI736" s="13" t="s">
        <v>7427</v>
      </c>
      <c r="AJ736" s="13" t="s">
        <v>8277</v>
      </c>
      <c r="AM736" s="13" t="s">
        <v>8135</v>
      </c>
      <c r="AO736" s="13">
        <v>0</v>
      </c>
      <c r="AP736" s="13">
        <v>25</v>
      </c>
      <c r="AU736" s="14"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
      <c r="A737" s="13">
        <v>736</v>
      </c>
      <c r="C737" s="13" t="s">
        <v>1120</v>
      </c>
      <c r="D737" s="13" t="s">
        <v>5335</v>
      </c>
      <c r="E737" s="13" t="s">
        <v>169</v>
      </c>
      <c r="G737" s="13" t="s">
        <v>5111</v>
      </c>
      <c r="H737" s="13" t="s">
        <v>5413</v>
      </c>
      <c r="I737" s="13" t="s">
        <v>5414</v>
      </c>
      <c r="J737" s="13">
        <v>60</v>
      </c>
      <c r="K737" s="13" t="s">
        <v>2027</v>
      </c>
      <c r="L737" s="13">
        <v>255</v>
      </c>
      <c r="M737" s="13">
        <v>70</v>
      </c>
      <c r="N737" s="13" t="s">
        <v>3765</v>
      </c>
      <c r="P737" s="13" t="s">
        <v>6836</v>
      </c>
      <c r="Q737" s="13" t="s">
        <v>6837</v>
      </c>
      <c r="R737" s="13" t="s">
        <v>1371</v>
      </c>
      <c r="S737" s="13">
        <v>4096</v>
      </c>
      <c r="T737" s="13">
        <v>0.4</v>
      </c>
      <c r="U737" s="13">
        <v>4.4000000000000004</v>
      </c>
      <c r="V737" s="13" t="s">
        <v>8722</v>
      </c>
      <c r="W737" s="13" t="s">
        <v>7357</v>
      </c>
      <c r="X737" s="13" t="s">
        <v>9497</v>
      </c>
      <c r="Y737" s="13" t="s">
        <v>9577</v>
      </c>
      <c r="Z737" s="13" t="s">
        <v>9577</v>
      </c>
      <c r="AA737" s="13" t="s">
        <v>9577</v>
      </c>
      <c r="AB737" s="13" t="s">
        <v>9577</v>
      </c>
      <c r="AC737" s="13" t="s">
        <v>9577</v>
      </c>
      <c r="AD737" s="13" t="s">
        <v>9577</v>
      </c>
      <c r="AE737" s="13" t="s">
        <v>9577</v>
      </c>
      <c r="AF737" s="13" t="s">
        <v>9577</v>
      </c>
      <c r="AG737" s="13" t="s">
        <v>9577</v>
      </c>
      <c r="AH737" s="14" t="str">
        <f t="shared" si="22"/>
        <v>736,0,0,0,0,0,0,0,0,0</v>
      </c>
      <c r="AI737" s="13" t="s">
        <v>7428</v>
      </c>
      <c r="AJ737" s="13" t="s">
        <v>7938</v>
      </c>
      <c r="AO737" s="13">
        <v>0</v>
      </c>
      <c r="AP737" s="13">
        <v>25</v>
      </c>
      <c r="AR737" s="14" t="s">
        <v>8700</v>
      </c>
      <c r="AU737" s="14"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
      <c r="A738" s="13">
        <v>737</v>
      </c>
      <c r="C738" s="13" t="s">
        <v>1121</v>
      </c>
      <c r="D738" s="13" t="s">
        <v>5336</v>
      </c>
      <c r="E738" s="13" t="s">
        <v>169</v>
      </c>
      <c r="F738" s="13" t="s">
        <v>179</v>
      </c>
      <c r="G738" s="13" t="s">
        <v>5112</v>
      </c>
      <c r="H738" s="13" t="s">
        <v>5413</v>
      </c>
      <c r="I738" s="13" t="s">
        <v>5414</v>
      </c>
      <c r="J738" s="13">
        <v>140</v>
      </c>
      <c r="K738" s="13" t="s">
        <v>2043</v>
      </c>
      <c r="L738" s="13">
        <v>120</v>
      </c>
      <c r="M738" s="13">
        <v>70</v>
      </c>
      <c r="N738" s="13" t="s">
        <v>5491</v>
      </c>
      <c r="P738" s="13" t="s">
        <v>6207</v>
      </c>
      <c r="R738" s="13" t="s">
        <v>1371</v>
      </c>
      <c r="S738" s="13">
        <v>4096</v>
      </c>
      <c r="T738" s="13">
        <v>0.5</v>
      </c>
      <c r="U738" s="13">
        <v>10.5</v>
      </c>
      <c r="V738" s="13" t="s">
        <v>2054</v>
      </c>
      <c r="W738" s="13" t="s">
        <v>7357</v>
      </c>
      <c r="X738" s="13" t="s">
        <v>9498</v>
      </c>
      <c r="Y738" s="13" t="s">
        <v>9577</v>
      </c>
      <c r="Z738" s="13" t="s">
        <v>9577</v>
      </c>
      <c r="AA738" s="13" t="s">
        <v>9577</v>
      </c>
      <c r="AB738" s="13" t="s">
        <v>9577</v>
      </c>
      <c r="AC738" s="13" t="s">
        <v>9577</v>
      </c>
      <c r="AD738" s="13" t="s">
        <v>9577</v>
      </c>
      <c r="AE738" s="13" t="s">
        <v>9577</v>
      </c>
      <c r="AF738" s="13" t="s">
        <v>9577</v>
      </c>
      <c r="AG738" s="13" t="s">
        <v>9577</v>
      </c>
      <c r="AH738" s="14" t="str">
        <f t="shared" si="22"/>
        <v>737,0,0,0,0,0,0,0,0,0</v>
      </c>
      <c r="AI738" s="13" t="s">
        <v>7429</v>
      </c>
      <c r="AJ738" s="13" t="s">
        <v>8278</v>
      </c>
      <c r="AM738" s="13" t="s">
        <v>8279</v>
      </c>
      <c r="AO738" s="13">
        <v>0</v>
      </c>
      <c r="AP738" s="13">
        <v>25</v>
      </c>
      <c r="AR738" s="14" t="s">
        <v>8701</v>
      </c>
      <c r="AU738" s="14"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
      <c r="A739" s="13">
        <v>738</v>
      </c>
      <c r="C739" s="13" t="s">
        <v>1122</v>
      </c>
      <c r="D739" s="13" t="s">
        <v>5337</v>
      </c>
      <c r="E739" s="13" t="s">
        <v>169</v>
      </c>
      <c r="F739" s="13" t="s">
        <v>179</v>
      </c>
      <c r="G739" s="13" t="s">
        <v>5113</v>
      </c>
      <c r="H739" s="13" t="s">
        <v>5413</v>
      </c>
      <c r="I739" s="13" t="s">
        <v>5414</v>
      </c>
      <c r="J739" s="13">
        <v>225</v>
      </c>
      <c r="K739" s="13" t="s">
        <v>2047</v>
      </c>
      <c r="L739" s="13">
        <v>45</v>
      </c>
      <c r="M739" s="13">
        <v>70</v>
      </c>
      <c r="N739" s="13" t="s">
        <v>2040</v>
      </c>
      <c r="P739" s="13" t="s">
        <v>6208</v>
      </c>
      <c r="R739" s="13" t="s">
        <v>1371</v>
      </c>
      <c r="S739" s="13">
        <v>4096</v>
      </c>
      <c r="T739" s="13">
        <v>1.5</v>
      </c>
      <c r="U739" s="13">
        <v>45</v>
      </c>
      <c r="V739" s="13" t="s">
        <v>2056</v>
      </c>
      <c r="W739" s="13" t="s">
        <v>7357</v>
      </c>
      <c r="X739" s="13" t="s">
        <v>9499</v>
      </c>
      <c r="Y739" s="13" t="s">
        <v>9577</v>
      </c>
      <c r="Z739" s="13" t="s">
        <v>9577</v>
      </c>
      <c r="AA739" s="13" t="s">
        <v>9577</v>
      </c>
      <c r="AB739" s="13" t="s">
        <v>9577</v>
      </c>
      <c r="AC739" s="13" t="s">
        <v>9577</v>
      </c>
      <c r="AD739" s="13" t="s">
        <v>9577</v>
      </c>
      <c r="AE739" s="13" t="s">
        <v>9577</v>
      </c>
      <c r="AF739" s="13" t="s">
        <v>9577</v>
      </c>
      <c r="AG739" s="13" t="s">
        <v>9577</v>
      </c>
      <c r="AH739" s="14" t="str">
        <f t="shared" si="22"/>
        <v>738,0,0,0,0,0,0,0,0,0</v>
      </c>
      <c r="AI739" s="13" t="s">
        <v>6969</v>
      </c>
      <c r="AJ739" s="13" t="s">
        <v>7939</v>
      </c>
      <c r="AO739" s="13">
        <v>1</v>
      </c>
      <c r="AP739" s="13">
        <v>25</v>
      </c>
      <c r="AU739" s="14"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
      <c r="A740" s="13">
        <v>739</v>
      </c>
      <c r="C740" s="13" t="s">
        <v>1123</v>
      </c>
      <c r="D740" s="13" t="s">
        <v>5338</v>
      </c>
      <c r="E740" s="13" t="s">
        <v>181</v>
      </c>
      <c r="G740" s="13" t="s">
        <v>5114</v>
      </c>
      <c r="H740" s="13" t="s">
        <v>5413</v>
      </c>
      <c r="I740" s="13" t="s">
        <v>5414</v>
      </c>
      <c r="J740" s="13">
        <v>68</v>
      </c>
      <c r="K740" s="13" t="s">
        <v>2027</v>
      </c>
      <c r="L740" s="13">
        <v>225</v>
      </c>
      <c r="M740" s="13">
        <v>70</v>
      </c>
      <c r="N740" s="13" t="s">
        <v>5748</v>
      </c>
      <c r="O740" s="13" t="s">
        <v>3692</v>
      </c>
      <c r="P740" s="13" t="s">
        <v>6838</v>
      </c>
      <c r="Q740" s="13" t="s">
        <v>6839</v>
      </c>
      <c r="R740" s="13" t="s">
        <v>3733</v>
      </c>
      <c r="S740" s="13">
        <v>5120</v>
      </c>
      <c r="T740" s="13">
        <v>0.6</v>
      </c>
      <c r="U740" s="13">
        <v>7</v>
      </c>
      <c r="V740" s="13" t="s">
        <v>8726</v>
      </c>
      <c r="W740" s="13" t="s">
        <v>7357</v>
      </c>
      <c r="X740" s="13" t="s">
        <v>9500</v>
      </c>
      <c r="Y740" s="13" t="s">
        <v>9577</v>
      </c>
      <c r="Z740" s="13" t="s">
        <v>9577</v>
      </c>
      <c r="AA740" s="13" t="s">
        <v>9577</v>
      </c>
      <c r="AB740" s="13" t="s">
        <v>9577</v>
      </c>
      <c r="AC740" s="13" t="s">
        <v>9577</v>
      </c>
      <c r="AD740" s="13" t="s">
        <v>9577</v>
      </c>
      <c r="AE740" s="13" t="s">
        <v>9577</v>
      </c>
      <c r="AF740" s="13" t="s">
        <v>9577</v>
      </c>
      <c r="AG740" s="13" t="s">
        <v>9577</v>
      </c>
      <c r="AH740" s="14" t="str">
        <f t="shared" si="22"/>
        <v>739,0,0,0,0,0,0,0,0,0</v>
      </c>
      <c r="AI740" s="13" t="s">
        <v>7430</v>
      </c>
      <c r="AJ740" s="13" t="s">
        <v>8280</v>
      </c>
      <c r="AM740" s="13" t="s">
        <v>8029</v>
      </c>
      <c r="AO740" s="13">
        <v>0</v>
      </c>
      <c r="AP740" s="13">
        <v>25</v>
      </c>
      <c r="AR740" s="14" t="s">
        <v>8702</v>
      </c>
      <c r="AU740" s="14"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
      <c r="A741" s="13">
        <v>740</v>
      </c>
      <c r="C741" s="13" t="s">
        <v>1124</v>
      </c>
      <c r="D741" s="13" t="s">
        <v>5339</v>
      </c>
      <c r="E741" s="13" t="s">
        <v>181</v>
      </c>
      <c r="F741" s="13" t="s">
        <v>163</v>
      </c>
      <c r="G741" s="13" t="s">
        <v>5115</v>
      </c>
      <c r="H741" s="13" t="s">
        <v>5413</v>
      </c>
      <c r="I741" s="13" t="s">
        <v>5414</v>
      </c>
      <c r="J741" s="13">
        <v>167</v>
      </c>
      <c r="K741" s="13" t="s">
        <v>2028</v>
      </c>
      <c r="L741" s="13">
        <v>60</v>
      </c>
      <c r="M741" s="13">
        <v>70</v>
      </c>
      <c r="N741" s="13" t="s">
        <v>5748</v>
      </c>
      <c r="O741" s="13" t="s">
        <v>3692</v>
      </c>
      <c r="P741" s="13" t="s">
        <v>6209</v>
      </c>
      <c r="R741" s="13" t="s">
        <v>3733</v>
      </c>
      <c r="S741" s="13">
        <v>5120</v>
      </c>
      <c r="T741" s="13">
        <v>1.7</v>
      </c>
      <c r="U741" s="13">
        <v>180</v>
      </c>
      <c r="V741" s="13" t="s">
        <v>8724</v>
      </c>
      <c r="W741" s="13" t="s">
        <v>8731</v>
      </c>
      <c r="X741" s="13" t="s">
        <v>9501</v>
      </c>
      <c r="Y741" s="13" t="s">
        <v>9577</v>
      </c>
      <c r="Z741" s="13" t="s">
        <v>9577</v>
      </c>
      <c r="AA741" s="13" t="s">
        <v>9577</v>
      </c>
      <c r="AB741" s="13" t="s">
        <v>9577</v>
      </c>
      <c r="AC741" s="13" t="s">
        <v>9577</v>
      </c>
      <c r="AD741" s="13" t="s">
        <v>9577</v>
      </c>
      <c r="AE741" s="13" t="s">
        <v>9577</v>
      </c>
      <c r="AF741" s="13" t="s">
        <v>9577</v>
      </c>
      <c r="AG741" s="13" t="s">
        <v>9577</v>
      </c>
      <c r="AH741" s="14" t="str">
        <f t="shared" si="22"/>
        <v>740,0,0,0,0,0,0,0,0,0</v>
      </c>
      <c r="AI741" s="13" t="s">
        <v>7431</v>
      </c>
      <c r="AJ741" s="13" t="s">
        <v>7940</v>
      </c>
      <c r="AO741" s="13">
        <v>0</v>
      </c>
      <c r="AP741" s="13">
        <v>25</v>
      </c>
      <c r="AU741" s="14"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
      <c r="A742" s="13">
        <v>741</v>
      </c>
      <c r="C742" s="13" t="s">
        <v>1125</v>
      </c>
      <c r="D742" s="13" t="s">
        <v>5340</v>
      </c>
      <c r="E742" s="13" t="s">
        <v>177</v>
      </c>
      <c r="F742" s="13" t="s">
        <v>184</v>
      </c>
      <c r="G742" s="13" t="s">
        <v>5116</v>
      </c>
      <c r="H742" s="13" t="s">
        <v>5418</v>
      </c>
      <c r="I742" s="13" t="s">
        <v>5414</v>
      </c>
      <c r="J742" s="13">
        <v>167</v>
      </c>
      <c r="K742" s="13" t="s">
        <v>2046</v>
      </c>
      <c r="L742" s="13">
        <v>45</v>
      </c>
      <c r="M742" s="13">
        <v>70</v>
      </c>
      <c r="N742" s="13" t="s">
        <v>5492</v>
      </c>
      <c r="P742" s="13" t="s">
        <v>6840</v>
      </c>
      <c r="Q742" s="13" t="s">
        <v>6841</v>
      </c>
      <c r="R742" s="13" t="s">
        <v>1344</v>
      </c>
      <c r="S742" s="13">
        <v>5120</v>
      </c>
      <c r="T742" s="13">
        <v>0.6</v>
      </c>
      <c r="U742" s="13">
        <v>3.4</v>
      </c>
      <c r="V742" s="13" t="s">
        <v>2055</v>
      </c>
      <c r="W742" s="13" t="s">
        <v>7357</v>
      </c>
      <c r="X742" s="13" t="s">
        <v>9502</v>
      </c>
      <c r="Y742" s="13" t="s">
        <v>9577</v>
      </c>
      <c r="Z742" s="13" t="s">
        <v>9577</v>
      </c>
      <c r="AA742" s="13" t="s">
        <v>9577</v>
      </c>
      <c r="AB742" s="13" t="s">
        <v>9577</v>
      </c>
      <c r="AC742" s="13" t="s">
        <v>9577</v>
      </c>
      <c r="AD742" s="13" t="s">
        <v>9577</v>
      </c>
      <c r="AE742" s="13" t="s">
        <v>9577</v>
      </c>
      <c r="AF742" s="13" t="s">
        <v>9577</v>
      </c>
      <c r="AG742" s="13" t="s">
        <v>9577</v>
      </c>
      <c r="AH742" s="14" t="str">
        <f t="shared" si="22"/>
        <v>741,0,0,0,0,0,0,0,0,0</v>
      </c>
      <c r="AI742" s="13" t="s">
        <v>7432</v>
      </c>
      <c r="AJ742" s="13" t="s">
        <v>8281</v>
      </c>
      <c r="AM742" s="13" t="s">
        <v>8037</v>
      </c>
      <c r="AO742" s="13">
        <v>0</v>
      </c>
      <c r="AP742" s="13">
        <v>25</v>
      </c>
      <c r="AR742" s="14" t="str">
        <f>+D1013&amp;",Event,DARKGEM"</f>
        <v>OIRIO,Event,DARKGEM</v>
      </c>
      <c r="AU742" s="14"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
      <c r="A743" s="13">
        <v>742</v>
      </c>
      <c r="C743" s="13" t="s">
        <v>1126</v>
      </c>
      <c r="D743" s="13" t="s">
        <v>5341</v>
      </c>
      <c r="E743" s="13" t="s">
        <v>169</v>
      </c>
      <c r="F743" s="13" t="s">
        <v>191</v>
      </c>
      <c r="G743" s="13" t="s">
        <v>5117</v>
      </c>
      <c r="H743" s="13" t="s">
        <v>5413</v>
      </c>
      <c r="I743" s="13" t="s">
        <v>5414</v>
      </c>
      <c r="J743" s="13">
        <v>61</v>
      </c>
      <c r="K743" s="13" t="s">
        <v>1313</v>
      </c>
      <c r="L743" s="13">
        <v>190</v>
      </c>
      <c r="M743" s="13">
        <v>70</v>
      </c>
      <c r="N743" s="13" t="s">
        <v>5749</v>
      </c>
      <c r="O743" s="13" t="s">
        <v>5750</v>
      </c>
      <c r="P743" s="13" t="s">
        <v>6842</v>
      </c>
      <c r="Q743" s="13" t="s">
        <v>6843</v>
      </c>
      <c r="R743" s="13" t="s">
        <v>7433</v>
      </c>
      <c r="S743" s="13">
        <v>5120</v>
      </c>
      <c r="T743" s="13">
        <v>0.1</v>
      </c>
      <c r="U743" s="13">
        <v>0.2</v>
      </c>
      <c r="V743" s="13" t="s">
        <v>8723</v>
      </c>
      <c r="W743" s="13" t="s">
        <v>7357</v>
      </c>
      <c r="X743" s="13" t="s">
        <v>9503</v>
      </c>
      <c r="Y743" s="13" t="s">
        <v>9577</v>
      </c>
      <c r="Z743" s="13" t="s">
        <v>9577</v>
      </c>
      <c r="AA743" s="13" t="s">
        <v>9577</v>
      </c>
      <c r="AB743" s="13" t="s">
        <v>9577</v>
      </c>
      <c r="AC743" s="13" t="s">
        <v>9577</v>
      </c>
      <c r="AD743" s="13" t="s">
        <v>9577</v>
      </c>
      <c r="AE743" s="13" t="s">
        <v>9577</v>
      </c>
      <c r="AF743" s="13" t="s">
        <v>9577</v>
      </c>
      <c r="AG743" s="13" t="s">
        <v>9577</v>
      </c>
      <c r="AH743" s="14" t="str">
        <f t="shared" si="22"/>
        <v>742,0,0,0,0,0,0,0,0,0</v>
      </c>
      <c r="AI743" s="13" t="s">
        <v>7434</v>
      </c>
      <c r="AJ743" s="13" t="s">
        <v>8282</v>
      </c>
      <c r="AM743" s="13" t="s">
        <v>8037</v>
      </c>
      <c r="AO743" s="13">
        <v>7</v>
      </c>
      <c r="AP743" s="13">
        <v>25</v>
      </c>
      <c r="AR743" s="14" t="s">
        <v>8703</v>
      </c>
      <c r="AU743" s="14"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
      <c r="A744" s="13">
        <v>743</v>
      </c>
      <c r="C744" s="13" t="s">
        <v>1127</v>
      </c>
      <c r="D744" s="13" t="s">
        <v>5342</v>
      </c>
      <c r="E744" s="13" t="s">
        <v>169</v>
      </c>
      <c r="F744" s="13" t="s">
        <v>191</v>
      </c>
      <c r="G744" s="13" t="s">
        <v>5118</v>
      </c>
      <c r="H744" s="13" t="s">
        <v>5413</v>
      </c>
      <c r="I744" s="13" t="s">
        <v>5414</v>
      </c>
      <c r="J744" s="13">
        <v>162</v>
      </c>
      <c r="K744" s="13" t="s">
        <v>1314</v>
      </c>
      <c r="L744" s="13">
        <v>75</v>
      </c>
      <c r="M744" s="13">
        <v>70</v>
      </c>
      <c r="N744" s="13" t="s">
        <v>5749</v>
      </c>
      <c r="O744" s="13" t="s">
        <v>5750</v>
      </c>
      <c r="P744" s="13" t="s">
        <v>6210</v>
      </c>
      <c r="R744" s="13" t="s">
        <v>7433</v>
      </c>
      <c r="S744" s="13">
        <v>5120</v>
      </c>
      <c r="T744" s="13">
        <v>0.2</v>
      </c>
      <c r="U744" s="13">
        <v>0.5</v>
      </c>
      <c r="V744" s="13" t="s">
        <v>8723</v>
      </c>
      <c r="W744" s="13" t="s">
        <v>7357</v>
      </c>
      <c r="X744" s="13" t="s">
        <v>9504</v>
      </c>
      <c r="Y744" s="13" t="s">
        <v>9577</v>
      </c>
      <c r="Z744" s="13" t="s">
        <v>9577</v>
      </c>
      <c r="AA744" s="13" t="s">
        <v>9577</v>
      </c>
      <c r="AB744" s="13" t="s">
        <v>9577</v>
      </c>
      <c r="AC744" s="13" t="s">
        <v>9577</v>
      </c>
      <c r="AD744" s="13" t="s">
        <v>9577</v>
      </c>
      <c r="AE744" s="13" t="s">
        <v>9577</v>
      </c>
      <c r="AF744" s="13" t="s">
        <v>9577</v>
      </c>
      <c r="AG744" s="13" t="s">
        <v>9577</v>
      </c>
      <c r="AH744" s="14" t="str">
        <f t="shared" si="22"/>
        <v>743,0,0,0,0,0,0,0,0,0</v>
      </c>
      <c r="AI744" s="13" t="s">
        <v>7434</v>
      </c>
      <c r="AJ744" s="13" t="s">
        <v>8283</v>
      </c>
      <c r="AM744" s="13" t="s">
        <v>8037</v>
      </c>
      <c r="AO744" s="13">
        <v>2</v>
      </c>
      <c r="AP744" s="13">
        <v>25</v>
      </c>
      <c r="AU744" s="14"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
      <c r="A745" s="13">
        <v>744</v>
      </c>
      <c r="C745" s="13" t="s">
        <v>1128</v>
      </c>
      <c r="D745" s="13" t="s">
        <v>5343</v>
      </c>
      <c r="E745" s="13" t="s">
        <v>186</v>
      </c>
      <c r="G745" s="13" t="s">
        <v>5119</v>
      </c>
      <c r="H745" s="13" t="s">
        <v>5413</v>
      </c>
      <c r="I745" s="13" t="s">
        <v>5414</v>
      </c>
      <c r="J745" s="13">
        <v>56</v>
      </c>
      <c r="K745" s="13" t="s">
        <v>2027</v>
      </c>
      <c r="L745" s="13">
        <v>190</v>
      </c>
      <c r="M745" s="13">
        <v>70</v>
      </c>
      <c r="N745" s="13" t="s">
        <v>5751</v>
      </c>
      <c r="O745" s="13" t="s">
        <v>3755</v>
      </c>
      <c r="P745" s="13" t="s">
        <v>6844</v>
      </c>
      <c r="Q745" s="13" t="s">
        <v>6845</v>
      </c>
      <c r="R745" s="13" t="s">
        <v>2023</v>
      </c>
      <c r="S745" s="13">
        <v>4096</v>
      </c>
      <c r="T745" s="13">
        <v>0.5</v>
      </c>
      <c r="U745" s="13">
        <v>9.1999999999999993</v>
      </c>
      <c r="V745" s="13" t="s">
        <v>2057</v>
      </c>
      <c r="W745" s="13" t="s">
        <v>8731</v>
      </c>
      <c r="X745" s="13" t="s">
        <v>9505</v>
      </c>
      <c r="Y745" s="13" t="s">
        <v>9577</v>
      </c>
      <c r="Z745" s="13" t="s">
        <v>9577</v>
      </c>
      <c r="AA745" s="13" t="s">
        <v>9577</v>
      </c>
      <c r="AB745" s="13" t="s">
        <v>9577</v>
      </c>
      <c r="AC745" s="13" t="s">
        <v>9577</v>
      </c>
      <c r="AD745" s="13" t="s">
        <v>9577</v>
      </c>
      <c r="AE745" s="13" t="s">
        <v>9577</v>
      </c>
      <c r="AF745" s="13" t="s">
        <v>9577</v>
      </c>
      <c r="AG745" s="13" t="s">
        <v>9577</v>
      </c>
      <c r="AH745" s="14" t="str">
        <f t="shared" si="22"/>
        <v>744,0,0,0,0,0,0,0,0,0</v>
      </c>
      <c r="AI745" s="13" t="s">
        <v>6930</v>
      </c>
      <c r="AJ745" s="13" t="s">
        <v>7941</v>
      </c>
      <c r="AO745" s="13">
        <v>0</v>
      </c>
      <c r="AP745" s="13">
        <v>25</v>
      </c>
      <c r="AR745" s="14" t="s">
        <v>8704</v>
      </c>
      <c r="AU745" s="14"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
      <c r="A746" s="13">
        <v>745</v>
      </c>
      <c r="C746" s="13" t="s">
        <v>5194</v>
      </c>
      <c r="D746" s="13" t="s">
        <v>5344</v>
      </c>
      <c r="E746" s="13" t="s">
        <v>186</v>
      </c>
      <c r="F746" s="13" t="s">
        <v>192</v>
      </c>
      <c r="G746" s="13" t="s">
        <v>5120</v>
      </c>
      <c r="H746" s="13" t="s">
        <v>5413</v>
      </c>
      <c r="I746" s="13" t="s">
        <v>5414</v>
      </c>
      <c r="J746" s="13">
        <v>170</v>
      </c>
      <c r="K746" s="13" t="s">
        <v>2028</v>
      </c>
      <c r="L746" s="13">
        <v>90</v>
      </c>
      <c r="M746" s="13">
        <v>70</v>
      </c>
      <c r="N746" s="13" t="s">
        <v>5752</v>
      </c>
      <c r="O746" s="13" t="s">
        <v>3755</v>
      </c>
      <c r="P746" s="13" t="s">
        <v>6211</v>
      </c>
      <c r="R746" s="13" t="s">
        <v>2023</v>
      </c>
      <c r="S746" s="13">
        <v>4096</v>
      </c>
      <c r="T746" s="13">
        <v>0.8</v>
      </c>
      <c r="U746" s="13">
        <v>25</v>
      </c>
      <c r="V746" s="13" t="s">
        <v>2057</v>
      </c>
      <c r="W746" s="13" t="s">
        <v>8731</v>
      </c>
      <c r="X746" s="13" t="s">
        <v>9506</v>
      </c>
      <c r="Y746" s="13" t="s">
        <v>9577</v>
      </c>
      <c r="Z746" s="13" t="s">
        <v>9577</v>
      </c>
      <c r="AA746" s="13" t="s">
        <v>9577</v>
      </c>
      <c r="AB746" s="13" t="s">
        <v>9577</v>
      </c>
      <c r="AC746" s="13" t="s">
        <v>9577</v>
      </c>
      <c r="AD746" s="13" t="s">
        <v>9577</v>
      </c>
      <c r="AE746" s="13" t="s">
        <v>9577</v>
      </c>
      <c r="AF746" s="13" t="s">
        <v>9577</v>
      </c>
      <c r="AG746" s="13" t="s">
        <v>9577</v>
      </c>
      <c r="AH746" s="14" t="str">
        <f t="shared" si="22"/>
        <v>745,0,0,0,0,0,0,0,0,0</v>
      </c>
      <c r="AI746" s="13" t="s">
        <v>7435</v>
      </c>
      <c r="AJ746" s="13" t="s">
        <v>7942</v>
      </c>
      <c r="AO746" s="13">
        <v>0</v>
      </c>
      <c r="AP746" s="13">
        <v>25</v>
      </c>
      <c r="AU746" s="14"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
      <c r="A747" s="13">
        <v>746</v>
      </c>
      <c r="C747" s="13" t="s">
        <v>5195</v>
      </c>
      <c r="D747" s="13" t="s">
        <v>5345</v>
      </c>
      <c r="E747" s="13" t="s">
        <v>178</v>
      </c>
      <c r="G747" s="13" t="s">
        <v>5121</v>
      </c>
      <c r="H747" s="13" t="s">
        <v>5413</v>
      </c>
      <c r="I747" s="13" t="s">
        <v>5414</v>
      </c>
      <c r="J747" s="13">
        <v>61</v>
      </c>
      <c r="K747" s="13" t="s">
        <v>2030</v>
      </c>
      <c r="L747" s="13">
        <v>60</v>
      </c>
      <c r="M747" s="13">
        <v>70</v>
      </c>
      <c r="N747" s="13" t="s">
        <v>5493</v>
      </c>
      <c r="P747" s="13" t="s">
        <v>6846</v>
      </c>
      <c r="Q747" s="13" t="s">
        <v>6847</v>
      </c>
      <c r="R747" s="13" t="s">
        <v>3753</v>
      </c>
      <c r="S747" s="13">
        <v>4096</v>
      </c>
      <c r="T747" s="13">
        <v>0.2</v>
      </c>
      <c r="U747" s="13">
        <v>0.3</v>
      </c>
      <c r="V747" s="13" t="s">
        <v>2056</v>
      </c>
      <c r="W747" s="13" t="s">
        <v>8729</v>
      </c>
      <c r="X747" s="13" t="s">
        <v>9507</v>
      </c>
      <c r="Y747" s="13" t="s">
        <v>9577</v>
      </c>
      <c r="Z747" s="13" t="s">
        <v>9577</v>
      </c>
      <c r="AA747" s="13" t="s">
        <v>9577</v>
      </c>
      <c r="AB747" s="13" t="s">
        <v>9577</v>
      </c>
      <c r="AC747" s="13" t="s">
        <v>9577</v>
      </c>
      <c r="AD747" s="13" t="s">
        <v>9577</v>
      </c>
      <c r="AE747" s="13" t="s">
        <v>9577</v>
      </c>
      <c r="AF747" s="13" t="s">
        <v>9577</v>
      </c>
      <c r="AG747" s="13" t="s">
        <v>9577</v>
      </c>
      <c r="AH747" s="14" t="str">
        <f t="shared" si="22"/>
        <v>746,0,0,0,0,0,0,0,0,0</v>
      </c>
      <c r="AI747" s="13" t="s">
        <v>7436</v>
      </c>
      <c r="AJ747" s="13" t="s">
        <v>7943</v>
      </c>
      <c r="AO747" s="13">
        <v>0</v>
      </c>
      <c r="AP747" s="13">
        <v>25</v>
      </c>
      <c r="AR747" s="14" t="str">
        <f>+D1014&amp;",Event,DARKGEM"</f>
        <v>WASHIWISHI,Event,DARKGEM</v>
      </c>
      <c r="AU747" s="14"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
      <c r="A748" s="13">
        <v>747</v>
      </c>
      <c r="C748" s="13" t="s">
        <v>1134</v>
      </c>
      <c r="D748" s="13" t="s">
        <v>5346</v>
      </c>
      <c r="E748" s="13" t="s">
        <v>182</v>
      </c>
      <c r="F748" s="13" t="s">
        <v>178</v>
      </c>
      <c r="G748" s="13" t="s">
        <v>5122</v>
      </c>
      <c r="H748" s="13" t="s">
        <v>5413</v>
      </c>
      <c r="I748" s="13" t="s">
        <v>5414</v>
      </c>
      <c r="J748" s="13">
        <v>61</v>
      </c>
      <c r="K748" s="13" t="s">
        <v>2033</v>
      </c>
      <c r="L748" s="13">
        <v>190</v>
      </c>
      <c r="M748" s="13">
        <v>70</v>
      </c>
      <c r="N748" s="13" t="s">
        <v>5753</v>
      </c>
      <c r="O748" s="13" t="s">
        <v>3787</v>
      </c>
      <c r="P748" s="13" t="s">
        <v>6848</v>
      </c>
      <c r="Q748" s="13" t="s">
        <v>6849</v>
      </c>
      <c r="R748" s="13" t="s">
        <v>3679</v>
      </c>
      <c r="S748" s="13">
        <v>5120</v>
      </c>
      <c r="T748" s="13">
        <v>0.4</v>
      </c>
      <c r="U748" s="13">
        <v>8</v>
      </c>
      <c r="V748" s="13" t="s">
        <v>2056</v>
      </c>
      <c r="W748" s="13" t="s">
        <v>8729</v>
      </c>
      <c r="X748" s="13" t="s">
        <v>9508</v>
      </c>
      <c r="Y748" s="13" t="s">
        <v>9577</v>
      </c>
      <c r="Z748" s="13" t="s">
        <v>9577</v>
      </c>
      <c r="AA748" s="13" t="s">
        <v>9577</v>
      </c>
      <c r="AB748" s="13" t="s">
        <v>9577</v>
      </c>
      <c r="AC748" s="13" t="s">
        <v>9577</v>
      </c>
      <c r="AD748" s="13" t="s">
        <v>9577</v>
      </c>
      <c r="AE748" s="13" t="s">
        <v>9577</v>
      </c>
      <c r="AF748" s="13" t="s">
        <v>9577</v>
      </c>
      <c r="AG748" s="13" t="s">
        <v>9577</v>
      </c>
      <c r="AH748" s="14" t="str">
        <f t="shared" si="22"/>
        <v>747,0,0,0,0,0,0,0,0,0</v>
      </c>
      <c r="AI748" s="13" t="s">
        <v>7437</v>
      </c>
      <c r="AJ748" s="13" t="s">
        <v>8284</v>
      </c>
      <c r="AM748" s="13" t="s">
        <v>8046</v>
      </c>
      <c r="AO748" s="13">
        <v>0</v>
      </c>
      <c r="AP748" s="13">
        <v>25</v>
      </c>
      <c r="AR748" s="14" t="s">
        <v>8705</v>
      </c>
      <c r="AU748" s="14"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
      <c r="A749" s="13">
        <v>748</v>
      </c>
      <c r="C749" s="13" t="s">
        <v>1135</v>
      </c>
      <c r="D749" s="13" t="s">
        <v>5347</v>
      </c>
      <c r="E749" s="13" t="s">
        <v>182</v>
      </c>
      <c r="F749" s="13" t="s">
        <v>178</v>
      </c>
      <c r="G749" s="13" t="s">
        <v>5123</v>
      </c>
      <c r="H749" s="13" t="s">
        <v>5413</v>
      </c>
      <c r="I749" s="13" t="s">
        <v>5414</v>
      </c>
      <c r="J749" s="13">
        <v>173</v>
      </c>
      <c r="K749" s="13" t="s">
        <v>2043</v>
      </c>
      <c r="L749" s="13">
        <v>75</v>
      </c>
      <c r="M749" s="13">
        <v>70</v>
      </c>
      <c r="N749" s="13" t="s">
        <v>5753</v>
      </c>
      <c r="O749" s="13" t="s">
        <v>3787</v>
      </c>
      <c r="P749" s="13" t="s">
        <v>6212</v>
      </c>
      <c r="R749" s="13" t="s">
        <v>3679</v>
      </c>
      <c r="S749" s="13">
        <v>5120</v>
      </c>
      <c r="T749" s="13">
        <v>0.7</v>
      </c>
      <c r="U749" s="13">
        <v>14.5</v>
      </c>
      <c r="V749" s="13" t="s">
        <v>2056</v>
      </c>
      <c r="W749" s="13" t="s">
        <v>8729</v>
      </c>
      <c r="X749" s="13" t="s">
        <v>9509</v>
      </c>
      <c r="Y749" s="13" t="s">
        <v>9577</v>
      </c>
      <c r="Z749" s="13" t="s">
        <v>9577</v>
      </c>
      <c r="AA749" s="13" t="s">
        <v>9577</v>
      </c>
      <c r="AB749" s="13" t="s">
        <v>9577</v>
      </c>
      <c r="AC749" s="13" t="s">
        <v>9577</v>
      </c>
      <c r="AD749" s="13" t="s">
        <v>9577</v>
      </c>
      <c r="AE749" s="13" t="s">
        <v>9577</v>
      </c>
      <c r="AF749" s="13" t="s">
        <v>9577</v>
      </c>
      <c r="AG749" s="13" t="s">
        <v>9577</v>
      </c>
      <c r="AH749" s="14" t="str">
        <f t="shared" si="22"/>
        <v>748,0,0,0,0,0,0,0,0,0</v>
      </c>
      <c r="AI749" s="13" t="s">
        <v>7437</v>
      </c>
      <c r="AJ749" s="13" t="s">
        <v>7944</v>
      </c>
      <c r="AO749" s="13">
        <v>0</v>
      </c>
      <c r="AP749" s="13">
        <v>25</v>
      </c>
      <c r="AU749" s="14"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
      <c r="A750" s="13">
        <v>749</v>
      </c>
      <c r="C750" s="13" t="s">
        <v>1136</v>
      </c>
      <c r="D750" s="13" t="s">
        <v>5348</v>
      </c>
      <c r="E750" s="13" t="s">
        <v>183</v>
      </c>
      <c r="G750" s="13" t="s">
        <v>5124</v>
      </c>
      <c r="H750" s="13" t="s">
        <v>5413</v>
      </c>
      <c r="I750" s="13" t="s">
        <v>5414</v>
      </c>
      <c r="J750" s="13">
        <v>77</v>
      </c>
      <c r="K750" s="13" t="s">
        <v>2027</v>
      </c>
      <c r="L750" s="13">
        <v>190</v>
      </c>
      <c r="M750" s="13">
        <v>70</v>
      </c>
      <c r="N750" s="13" t="s">
        <v>5754</v>
      </c>
      <c r="O750" s="13" t="s">
        <v>3697</v>
      </c>
      <c r="P750" s="13" t="s">
        <v>6850</v>
      </c>
      <c r="Q750" s="13" t="s">
        <v>6851</v>
      </c>
      <c r="R750" s="13" t="s">
        <v>2023</v>
      </c>
      <c r="S750" s="13">
        <v>5120</v>
      </c>
      <c r="T750" s="13">
        <v>1</v>
      </c>
      <c r="U750" s="13">
        <v>110</v>
      </c>
      <c r="V750" s="13" t="s">
        <v>2057</v>
      </c>
      <c r="W750" s="13" t="s">
        <v>7357</v>
      </c>
      <c r="X750" s="13" t="s">
        <v>9510</v>
      </c>
      <c r="Y750" s="13" t="s">
        <v>9577</v>
      </c>
      <c r="Z750" s="13" t="s">
        <v>9577</v>
      </c>
      <c r="AA750" s="13" t="s">
        <v>9577</v>
      </c>
      <c r="AB750" s="13" t="s">
        <v>9577</v>
      </c>
      <c r="AC750" s="13" t="s">
        <v>9577</v>
      </c>
      <c r="AD750" s="13" t="s">
        <v>9577</v>
      </c>
      <c r="AE750" s="13" t="s">
        <v>9577</v>
      </c>
      <c r="AF750" s="13" t="s">
        <v>9577</v>
      </c>
      <c r="AG750" s="13" t="s">
        <v>9577</v>
      </c>
      <c r="AH750" s="14" t="str">
        <f t="shared" si="22"/>
        <v>749,0,0,0,0,0,0,0,0,0</v>
      </c>
      <c r="AI750" s="13" t="s">
        <v>7438</v>
      </c>
      <c r="AJ750" s="13" t="s">
        <v>8285</v>
      </c>
      <c r="AM750" s="13" t="s">
        <v>8272</v>
      </c>
      <c r="AO750" s="13">
        <v>0</v>
      </c>
      <c r="AP750" s="13">
        <v>25</v>
      </c>
      <c r="AR750" s="14" t="s">
        <v>8706</v>
      </c>
      <c r="AU750" s="14"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
      <c r="A751" s="13">
        <v>750</v>
      </c>
      <c r="C751" s="13" t="s">
        <v>1137</v>
      </c>
      <c r="D751" s="13" t="s">
        <v>5349</v>
      </c>
      <c r="E751" s="13" t="s">
        <v>183</v>
      </c>
      <c r="G751" s="13" t="s">
        <v>5125</v>
      </c>
      <c r="H751" s="13" t="s">
        <v>5413</v>
      </c>
      <c r="I751" s="13" t="s">
        <v>5414</v>
      </c>
      <c r="J751" s="13">
        <v>175</v>
      </c>
      <c r="K751" s="13" t="s">
        <v>2028</v>
      </c>
      <c r="L751" s="13">
        <v>60</v>
      </c>
      <c r="M751" s="13">
        <v>70</v>
      </c>
      <c r="N751" s="13" t="s">
        <v>5754</v>
      </c>
      <c r="O751" s="13" t="s">
        <v>3697</v>
      </c>
      <c r="P751" s="13" t="s">
        <v>6213</v>
      </c>
      <c r="R751" s="13" t="s">
        <v>2023</v>
      </c>
      <c r="S751" s="13">
        <v>5120</v>
      </c>
      <c r="T751" s="13">
        <v>2.5</v>
      </c>
      <c r="U751" s="13">
        <v>920</v>
      </c>
      <c r="V751" s="13" t="s">
        <v>2057</v>
      </c>
      <c r="W751" s="13" t="s">
        <v>7357</v>
      </c>
      <c r="X751" s="13" t="s">
        <v>9511</v>
      </c>
      <c r="Y751" s="13" t="s">
        <v>9577</v>
      </c>
      <c r="Z751" s="13" t="s">
        <v>9577</v>
      </c>
      <c r="AA751" s="13" t="s">
        <v>9577</v>
      </c>
      <c r="AB751" s="13" t="s">
        <v>9577</v>
      </c>
      <c r="AC751" s="13" t="s">
        <v>9577</v>
      </c>
      <c r="AD751" s="13" t="s">
        <v>9577</v>
      </c>
      <c r="AE751" s="13" t="s">
        <v>9577</v>
      </c>
      <c r="AF751" s="13" t="s">
        <v>9577</v>
      </c>
      <c r="AG751" s="13" t="s">
        <v>9577</v>
      </c>
      <c r="AH751" s="14" t="str">
        <f t="shared" si="22"/>
        <v>750,0,0,0,0,0,0,0,0,0</v>
      </c>
      <c r="AI751" s="13" t="s">
        <v>7439</v>
      </c>
      <c r="AJ751" s="13" t="s">
        <v>8286</v>
      </c>
      <c r="AM751" s="13" t="s">
        <v>8272</v>
      </c>
      <c r="AO751" s="13">
        <v>0</v>
      </c>
      <c r="AP751" s="13">
        <v>25</v>
      </c>
      <c r="AU751" s="14"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
      <c r="A752" s="13">
        <v>751</v>
      </c>
      <c r="C752" s="13" t="s">
        <v>1138</v>
      </c>
      <c r="D752" s="13" t="s">
        <v>5350</v>
      </c>
      <c r="E752" s="13" t="s">
        <v>178</v>
      </c>
      <c r="F752" s="13" t="s">
        <v>169</v>
      </c>
      <c r="G752" s="13" t="s">
        <v>5126</v>
      </c>
      <c r="H752" s="13" t="s">
        <v>5413</v>
      </c>
      <c r="I752" s="13" t="s">
        <v>5414</v>
      </c>
      <c r="J752" s="13">
        <v>54</v>
      </c>
      <c r="K752" s="13" t="s">
        <v>5407</v>
      </c>
      <c r="L752" s="13">
        <v>200</v>
      </c>
      <c r="M752" s="13">
        <v>70</v>
      </c>
      <c r="N752" s="13" t="s">
        <v>5755</v>
      </c>
      <c r="O752" s="13" t="s">
        <v>3742</v>
      </c>
      <c r="P752" s="13" t="s">
        <v>6852</v>
      </c>
      <c r="Q752" s="13" t="s">
        <v>6853</v>
      </c>
      <c r="R752" s="13" t="s">
        <v>7076</v>
      </c>
      <c r="S752" s="13">
        <v>4096</v>
      </c>
      <c r="T752" s="13">
        <v>0.3</v>
      </c>
      <c r="U752" s="13">
        <v>4</v>
      </c>
      <c r="V752" s="13" t="s">
        <v>2054</v>
      </c>
      <c r="W752" s="13" t="s">
        <v>8728</v>
      </c>
      <c r="X752" s="13" t="s">
        <v>9512</v>
      </c>
      <c r="Y752" s="13" t="s">
        <v>9577</v>
      </c>
      <c r="Z752" s="13" t="s">
        <v>9577</v>
      </c>
      <c r="AA752" s="13" t="s">
        <v>9577</v>
      </c>
      <c r="AB752" s="13" t="s">
        <v>9577</v>
      </c>
      <c r="AC752" s="13" t="s">
        <v>9577</v>
      </c>
      <c r="AD752" s="13" t="s">
        <v>9577</v>
      </c>
      <c r="AE752" s="13" t="s">
        <v>9577</v>
      </c>
      <c r="AF752" s="13" t="s">
        <v>9577</v>
      </c>
      <c r="AG752" s="13" t="s">
        <v>9577</v>
      </c>
      <c r="AH752" s="14" t="str">
        <f t="shared" si="22"/>
        <v>751,0,0,0,0,0,0,0,0,0</v>
      </c>
      <c r="AI752" s="13" t="s">
        <v>7440</v>
      </c>
      <c r="AJ752" s="13" t="s">
        <v>8287</v>
      </c>
      <c r="AM752" s="13" t="s">
        <v>8035</v>
      </c>
      <c r="AO752" s="13">
        <v>0</v>
      </c>
      <c r="AP752" s="13">
        <v>25</v>
      </c>
      <c r="AR752" s="14" t="s">
        <v>8707</v>
      </c>
      <c r="AU752" s="14"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
      <c r="A753" s="13">
        <v>752</v>
      </c>
      <c r="C753" s="13" t="s">
        <v>1139</v>
      </c>
      <c r="D753" s="13" t="s">
        <v>5351</v>
      </c>
      <c r="E753" s="13" t="s">
        <v>178</v>
      </c>
      <c r="F753" s="13" t="s">
        <v>169</v>
      </c>
      <c r="G753" s="13" t="s">
        <v>5127</v>
      </c>
      <c r="H753" s="13" t="s">
        <v>5413</v>
      </c>
      <c r="I753" s="13" t="s">
        <v>5414</v>
      </c>
      <c r="J753" s="13">
        <v>159</v>
      </c>
      <c r="K753" s="13" t="s">
        <v>5421</v>
      </c>
      <c r="L753" s="13">
        <v>100</v>
      </c>
      <c r="M753" s="13">
        <v>70</v>
      </c>
      <c r="N753" s="13" t="s">
        <v>5755</v>
      </c>
      <c r="O753" s="13" t="s">
        <v>3742</v>
      </c>
      <c r="P753" s="13" t="s">
        <v>6214</v>
      </c>
      <c r="R753" s="13" t="s">
        <v>7076</v>
      </c>
      <c r="S753" s="13">
        <v>4096</v>
      </c>
      <c r="T753" s="13">
        <v>1.8</v>
      </c>
      <c r="U753" s="13">
        <v>82</v>
      </c>
      <c r="V753" s="13" t="s">
        <v>2054</v>
      </c>
      <c r="W753" s="13" t="s">
        <v>8728</v>
      </c>
      <c r="X753" s="13" t="s">
        <v>9513</v>
      </c>
      <c r="Y753" s="13" t="s">
        <v>9577</v>
      </c>
      <c r="Z753" s="13" t="s">
        <v>9577</v>
      </c>
      <c r="AA753" s="13" t="s">
        <v>9577</v>
      </c>
      <c r="AB753" s="13" t="s">
        <v>9577</v>
      </c>
      <c r="AC753" s="13" t="s">
        <v>9577</v>
      </c>
      <c r="AD753" s="13" t="s">
        <v>9577</v>
      </c>
      <c r="AE753" s="13" t="s">
        <v>9577</v>
      </c>
      <c r="AF753" s="13" t="s">
        <v>9577</v>
      </c>
      <c r="AG753" s="13" t="s">
        <v>9577</v>
      </c>
      <c r="AH753" s="14" t="str">
        <f t="shared" si="22"/>
        <v>752,0,0,0,0,0,0,0,0,0</v>
      </c>
      <c r="AI753" s="13" t="s">
        <v>7440</v>
      </c>
      <c r="AJ753" s="13" t="s">
        <v>8288</v>
      </c>
      <c r="AM753" s="13" t="s">
        <v>8035</v>
      </c>
      <c r="AO753" s="13">
        <v>0</v>
      </c>
      <c r="AP753" s="13">
        <v>25</v>
      </c>
      <c r="AU753" s="14"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
      <c r="A754" s="13">
        <v>753</v>
      </c>
      <c r="C754" s="13" t="s">
        <v>1140</v>
      </c>
      <c r="D754" s="13" t="s">
        <v>5352</v>
      </c>
      <c r="E754" s="13" t="s">
        <v>180</v>
      </c>
      <c r="G754" s="13" t="s">
        <v>5128</v>
      </c>
      <c r="H754" s="13" t="s">
        <v>5413</v>
      </c>
      <c r="I754" s="13" t="s">
        <v>5414</v>
      </c>
      <c r="J754" s="13">
        <v>50</v>
      </c>
      <c r="K754" s="13" t="s">
        <v>2027</v>
      </c>
      <c r="L754" s="13">
        <v>190</v>
      </c>
      <c r="M754" s="13">
        <v>70</v>
      </c>
      <c r="N754" s="13" t="s">
        <v>3715</v>
      </c>
      <c r="O754" s="13" t="s">
        <v>5595</v>
      </c>
      <c r="P754" s="13" t="s">
        <v>6854</v>
      </c>
      <c r="Q754" s="13" t="s">
        <v>6855</v>
      </c>
      <c r="R754" s="13" t="s">
        <v>240</v>
      </c>
      <c r="S754" s="13">
        <v>5120</v>
      </c>
      <c r="T754" s="13">
        <v>0.3</v>
      </c>
      <c r="U754" s="13">
        <v>1.5</v>
      </c>
      <c r="V754" s="13" t="s">
        <v>8725</v>
      </c>
      <c r="W754" s="13" t="s">
        <v>7357</v>
      </c>
      <c r="X754" s="13" t="s">
        <v>9514</v>
      </c>
      <c r="Y754" s="13" t="s">
        <v>9577</v>
      </c>
      <c r="Z754" s="13" t="s">
        <v>9577</v>
      </c>
      <c r="AA754" s="13" t="s">
        <v>9577</v>
      </c>
      <c r="AB754" s="13" t="s">
        <v>9577</v>
      </c>
      <c r="AC754" s="13" t="s">
        <v>9577</v>
      </c>
      <c r="AD754" s="13" t="s">
        <v>9577</v>
      </c>
      <c r="AE754" s="13" t="s">
        <v>9577</v>
      </c>
      <c r="AF754" s="13" t="s">
        <v>9577</v>
      </c>
      <c r="AG754" s="13" t="s">
        <v>9577</v>
      </c>
      <c r="AH754" s="14" t="str">
        <f t="shared" si="22"/>
        <v>753,0,0,0,0,0,0,0,0,0</v>
      </c>
      <c r="AI754" s="13" t="s">
        <v>7441</v>
      </c>
      <c r="AJ754" s="13" t="s">
        <v>8289</v>
      </c>
      <c r="AM754" s="13" t="s">
        <v>8216</v>
      </c>
      <c r="AP754" s="13">
        <v>25</v>
      </c>
      <c r="AR754" s="14" t="s">
        <v>8708</v>
      </c>
      <c r="AU754" s="14"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
      <c r="A755" s="13">
        <v>754</v>
      </c>
      <c r="C755" s="13" t="s">
        <v>1141</v>
      </c>
      <c r="D755" s="13" t="s">
        <v>5353</v>
      </c>
      <c r="E755" s="13" t="s">
        <v>180</v>
      </c>
      <c r="G755" s="13" t="s">
        <v>5129</v>
      </c>
      <c r="H755" s="13" t="s">
        <v>5413</v>
      </c>
      <c r="I755" s="13" t="s">
        <v>5414</v>
      </c>
      <c r="J755" s="13">
        <v>168</v>
      </c>
      <c r="K755" s="13" t="s">
        <v>2028</v>
      </c>
      <c r="L755" s="13">
        <v>75</v>
      </c>
      <c r="M755" s="13">
        <v>70</v>
      </c>
      <c r="N755" s="13" t="s">
        <v>3715</v>
      </c>
      <c r="O755" s="13" t="s">
        <v>5595</v>
      </c>
      <c r="P755" s="13" t="s">
        <v>6215</v>
      </c>
      <c r="R755" s="13" t="s">
        <v>240</v>
      </c>
      <c r="S755" s="13">
        <v>5120</v>
      </c>
      <c r="T755" s="13">
        <v>0.9</v>
      </c>
      <c r="U755" s="13">
        <v>18.5</v>
      </c>
      <c r="V755" s="13" t="s">
        <v>8725</v>
      </c>
      <c r="W755" s="13" t="s">
        <v>7357</v>
      </c>
      <c r="X755" s="13" t="s">
        <v>9515</v>
      </c>
      <c r="Y755" s="13" t="s">
        <v>9577</v>
      </c>
      <c r="Z755" s="13" t="s">
        <v>9577</v>
      </c>
      <c r="AA755" s="13" t="s">
        <v>9577</v>
      </c>
      <c r="AB755" s="13" t="s">
        <v>9577</v>
      </c>
      <c r="AC755" s="13" t="s">
        <v>9577</v>
      </c>
      <c r="AD755" s="13" t="s">
        <v>9577</v>
      </c>
      <c r="AE755" s="13" t="s">
        <v>9577</v>
      </c>
      <c r="AF755" s="13" t="s">
        <v>9577</v>
      </c>
      <c r="AG755" s="13" t="s">
        <v>9577</v>
      </c>
      <c r="AH755" s="14" t="str">
        <f t="shared" si="22"/>
        <v>754,0,0,0,0,0,0,0,0,0</v>
      </c>
      <c r="AI755" s="13" t="s">
        <v>7442</v>
      </c>
      <c r="AJ755" s="13" t="s">
        <v>7945</v>
      </c>
      <c r="AO755" s="13">
        <v>0</v>
      </c>
      <c r="AP755" s="13">
        <v>25</v>
      </c>
      <c r="AQ755" s="13">
        <v>25</v>
      </c>
      <c r="AU755" s="14"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
      <c r="A756" s="13">
        <v>755</v>
      </c>
      <c r="C756" s="13" t="s">
        <v>1142</v>
      </c>
      <c r="D756" s="13" t="s">
        <v>5354</v>
      </c>
      <c r="E756" s="13" t="s">
        <v>180</v>
      </c>
      <c r="F756" s="13" t="s">
        <v>191</v>
      </c>
      <c r="G756" s="13" t="s">
        <v>5130</v>
      </c>
      <c r="H756" s="13" t="s">
        <v>5413</v>
      </c>
      <c r="I756" s="13" t="s">
        <v>5414</v>
      </c>
      <c r="J756" s="13">
        <v>57</v>
      </c>
      <c r="K756" s="13" t="s">
        <v>5407</v>
      </c>
      <c r="L756" s="13">
        <v>190</v>
      </c>
      <c r="M756" s="13">
        <v>70</v>
      </c>
      <c r="N756" s="13" t="s">
        <v>5756</v>
      </c>
      <c r="O756" s="13" t="s">
        <v>3759</v>
      </c>
      <c r="P756" s="13" t="s">
        <v>6856</v>
      </c>
      <c r="Q756" s="13" t="s">
        <v>6857</v>
      </c>
      <c r="R756" s="13" t="s">
        <v>240</v>
      </c>
      <c r="S756" s="13">
        <v>5120</v>
      </c>
      <c r="T756" s="13">
        <v>0.2</v>
      </c>
      <c r="U756" s="13">
        <v>1.5</v>
      </c>
      <c r="V756" s="13" t="s">
        <v>8726</v>
      </c>
      <c r="W756" s="13" t="s">
        <v>7357</v>
      </c>
      <c r="X756" s="13" t="s">
        <v>9516</v>
      </c>
      <c r="Y756" s="13" t="s">
        <v>9577</v>
      </c>
      <c r="Z756" s="13" t="s">
        <v>9577</v>
      </c>
      <c r="AA756" s="13" t="s">
        <v>9577</v>
      </c>
      <c r="AB756" s="13" t="s">
        <v>9577</v>
      </c>
      <c r="AC756" s="13" t="s">
        <v>9577</v>
      </c>
      <c r="AD756" s="13" t="s">
        <v>9577</v>
      </c>
      <c r="AE756" s="13" t="s">
        <v>9577</v>
      </c>
      <c r="AF756" s="13" t="s">
        <v>9577</v>
      </c>
      <c r="AG756" s="13" t="s">
        <v>9577</v>
      </c>
      <c r="AH756" s="14" t="str">
        <f t="shared" si="22"/>
        <v>755,0,0,0,0,0,0,0,0,0</v>
      </c>
      <c r="AI756" s="13" t="s">
        <v>7443</v>
      </c>
      <c r="AJ756" s="13" t="s">
        <v>8380</v>
      </c>
      <c r="AL756" s="13" t="s">
        <v>8314</v>
      </c>
      <c r="AM756" s="13" t="s">
        <v>8055</v>
      </c>
      <c r="AO756" s="13">
        <v>0</v>
      </c>
      <c r="AP756" s="13">
        <v>25</v>
      </c>
      <c r="AR756" s="14" t="s">
        <v>8709</v>
      </c>
      <c r="AU756" s="14"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
      <c r="A757" s="13">
        <v>756</v>
      </c>
      <c r="C757" s="13" t="s">
        <v>1143</v>
      </c>
      <c r="D757" s="13" t="s">
        <v>5355</v>
      </c>
      <c r="E757" s="13" t="s">
        <v>180</v>
      </c>
      <c r="F757" s="13" t="s">
        <v>191</v>
      </c>
      <c r="G757" s="13" t="s">
        <v>5131</v>
      </c>
      <c r="H757" s="13" t="s">
        <v>5413</v>
      </c>
      <c r="I757" s="13" t="s">
        <v>5414</v>
      </c>
      <c r="J757" s="13">
        <v>142</v>
      </c>
      <c r="K757" s="13" t="s">
        <v>5421</v>
      </c>
      <c r="L757" s="13">
        <v>75</v>
      </c>
      <c r="M757" s="13">
        <v>70</v>
      </c>
      <c r="N757" s="13" t="s">
        <v>5756</v>
      </c>
      <c r="O757" s="13" t="s">
        <v>3759</v>
      </c>
      <c r="P757" s="13" t="s">
        <v>6216</v>
      </c>
      <c r="R757" s="13" t="s">
        <v>240</v>
      </c>
      <c r="S757" s="13">
        <v>5120</v>
      </c>
      <c r="T757" s="13">
        <v>1</v>
      </c>
      <c r="U757" s="13">
        <v>11.5</v>
      </c>
      <c r="V757" s="13" t="s">
        <v>8726</v>
      </c>
      <c r="W757" s="13" t="s">
        <v>7357</v>
      </c>
      <c r="X757" s="13" t="s">
        <v>9517</v>
      </c>
      <c r="Y757" s="13" t="s">
        <v>9577</v>
      </c>
      <c r="Z757" s="13" t="s">
        <v>9577</v>
      </c>
      <c r="AA757" s="13" t="s">
        <v>9577</v>
      </c>
      <c r="AB757" s="13" t="s">
        <v>9577</v>
      </c>
      <c r="AC757" s="13" t="s">
        <v>9577</v>
      </c>
      <c r="AD757" s="13" t="s">
        <v>9577</v>
      </c>
      <c r="AE757" s="13" t="s">
        <v>9577</v>
      </c>
      <c r="AF757" s="13" t="s">
        <v>9577</v>
      </c>
      <c r="AG757" s="13" t="s">
        <v>9577</v>
      </c>
      <c r="AH757" s="14" t="str">
        <f t="shared" si="22"/>
        <v>756,0,0,0,0,0,0,0,0,0</v>
      </c>
      <c r="AI757" s="13" t="s">
        <v>7443</v>
      </c>
      <c r="AJ757" s="13" t="s">
        <v>7946</v>
      </c>
      <c r="AO757" s="13">
        <v>0</v>
      </c>
      <c r="AP757" s="13">
        <v>25</v>
      </c>
      <c r="AU757" s="14"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
      <c r="A758" s="13">
        <v>757</v>
      </c>
      <c r="C758" s="13" t="s">
        <v>1144</v>
      </c>
      <c r="D758" s="13" t="s">
        <v>5356</v>
      </c>
      <c r="E758" s="13" t="s">
        <v>182</v>
      </c>
      <c r="F758" s="13" t="s">
        <v>177</v>
      </c>
      <c r="G758" s="13" t="s">
        <v>5132</v>
      </c>
      <c r="H758" s="13" t="s">
        <v>1310</v>
      </c>
      <c r="I758" s="13" t="s">
        <v>5414</v>
      </c>
      <c r="J758" s="13">
        <v>64</v>
      </c>
      <c r="K758" s="13" t="s">
        <v>1313</v>
      </c>
      <c r="L758" s="13">
        <v>120</v>
      </c>
      <c r="M758" s="13">
        <v>70</v>
      </c>
      <c r="N758" s="13" t="s">
        <v>5757</v>
      </c>
      <c r="O758" s="13" t="s">
        <v>3712</v>
      </c>
      <c r="P758" s="13" t="s">
        <v>6858</v>
      </c>
      <c r="Q758" s="13" t="s">
        <v>6859</v>
      </c>
      <c r="R758" s="13" t="s">
        <v>6892</v>
      </c>
      <c r="S758" s="13">
        <v>5120</v>
      </c>
      <c r="T758" s="13">
        <v>0.6</v>
      </c>
      <c r="U758" s="13">
        <v>4.8</v>
      </c>
      <c r="V758" s="13" t="s">
        <v>8727</v>
      </c>
      <c r="W758" s="13" t="s">
        <v>8731</v>
      </c>
      <c r="X758" s="13" t="s">
        <v>9518</v>
      </c>
      <c r="Y758" s="13" t="s">
        <v>9577</v>
      </c>
      <c r="Z758" s="13" t="s">
        <v>9577</v>
      </c>
      <c r="AA758" s="13" t="s">
        <v>9577</v>
      </c>
      <c r="AB758" s="13" t="s">
        <v>9577</v>
      </c>
      <c r="AC758" s="13" t="s">
        <v>9577</v>
      </c>
      <c r="AD758" s="13" t="s">
        <v>9577</v>
      </c>
      <c r="AE758" s="13" t="s">
        <v>9577</v>
      </c>
      <c r="AF758" s="13" t="s">
        <v>9577</v>
      </c>
      <c r="AG758" s="13" t="s">
        <v>9577</v>
      </c>
      <c r="AH758" s="14" t="str">
        <f t="shared" si="22"/>
        <v>757,0,0,0,0,0,0,0,0,0</v>
      </c>
      <c r="AI758" s="13" t="s">
        <v>7444</v>
      </c>
      <c r="AJ758" s="13" t="s">
        <v>8290</v>
      </c>
      <c r="AM758" s="13" t="s">
        <v>8098</v>
      </c>
      <c r="AO758" s="13">
        <v>0</v>
      </c>
      <c r="AP758" s="13">
        <v>25</v>
      </c>
      <c r="AR758" s="14" t="s">
        <v>8710</v>
      </c>
      <c r="AU758" s="14"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
      <c r="A759" s="13">
        <v>758</v>
      </c>
      <c r="C759" s="13" t="s">
        <v>1145</v>
      </c>
      <c r="D759" s="13" t="s">
        <v>5357</v>
      </c>
      <c r="E759" s="13" t="s">
        <v>182</v>
      </c>
      <c r="F759" s="13" t="s">
        <v>177</v>
      </c>
      <c r="G759" s="13" t="s">
        <v>5133</v>
      </c>
      <c r="H759" s="13" t="s">
        <v>5416</v>
      </c>
      <c r="I759" s="13" t="s">
        <v>5414</v>
      </c>
      <c r="J759" s="13">
        <v>168</v>
      </c>
      <c r="K759" s="13" t="s">
        <v>1314</v>
      </c>
      <c r="L759" s="13">
        <v>45</v>
      </c>
      <c r="M759" s="13">
        <v>70</v>
      </c>
      <c r="N759" s="13" t="s">
        <v>5757</v>
      </c>
      <c r="O759" s="13" t="s">
        <v>3712</v>
      </c>
      <c r="P759" s="13" t="s">
        <v>6217</v>
      </c>
      <c r="R759" s="13" t="s">
        <v>6892</v>
      </c>
      <c r="S759" s="13">
        <v>5120</v>
      </c>
      <c r="T759" s="13">
        <v>1.2</v>
      </c>
      <c r="U759" s="13">
        <v>22.2</v>
      </c>
      <c r="V759" s="13" t="s">
        <v>8727</v>
      </c>
      <c r="W759" s="13" t="s">
        <v>8731</v>
      </c>
      <c r="X759" s="13" t="s">
        <v>9519</v>
      </c>
      <c r="Y759" s="13" t="s">
        <v>9577</v>
      </c>
      <c r="Z759" s="13" t="s">
        <v>9577</v>
      </c>
      <c r="AA759" s="13" t="s">
        <v>9577</v>
      </c>
      <c r="AB759" s="13" t="s">
        <v>9577</v>
      </c>
      <c r="AC759" s="13" t="s">
        <v>9577</v>
      </c>
      <c r="AD759" s="13" t="s">
        <v>9577</v>
      </c>
      <c r="AE759" s="13" t="s">
        <v>9577</v>
      </c>
      <c r="AF759" s="13" t="s">
        <v>9577</v>
      </c>
      <c r="AG759" s="13" t="s">
        <v>9577</v>
      </c>
      <c r="AH759" s="14" t="str">
        <f t="shared" si="22"/>
        <v>758,0,0,0,0,0,0,0,0,0</v>
      </c>
      <c r="AI759" s="13" t="s">
        <v>7444</v>
      </c>
      <c r="AJ759" s="13" t="s">
        <v>7947</v>
      </c>
      <c r="AO759" s="13">
        <v>0</v>
      </c>
      <c r="AP759" s="13">
        <v>25</v>
      </c>
      <c r="AU759" s="14"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
      <c r="A760" s="13">
        <v>759</v>
      </c>
      <c r="C760" s="13" t="s">
        <v>1146</v>
      </c>
      <c r="D760" s="13" t="s">
        <v>5358</v>
      </c>
      <c r="E760" s="13" t="s">
        <v>176</v>
      </c>
      <c r="F760" s="13" t="s">
        <v>181</v>
      </c>
      <c r="G760" s="13" t="s">
        <v>5134</v>
      </c>
      <c r="H760" s="13" t="s">
        <v>5413</v>
      </c>
      <c r="I760" s="13" t="s">
        <v>5414</v>
      </c>
      <c r="J760" s="13">
        <v>68</v>
      </c>
      <c r="K760" s="13" t="s">
        <v>2027</v>
      </c>
      <c r="L760" s="13">
        <v>140</v>
      </c>
      <c r="M760" s="13">
        <v>70</v>
      </c>
      <c r="N760" s="13" t="s">
        <v>5758</v>
      </c>
      <c r="O760" s="13" t="s">
        <v>3809</v>
      </c>
      <c r="P760" s="13" t="s">
        <v>6860</v>
      </c>
      <c r="Q760" s="13" t="s">
        <v>6861</v>
      </c>
      <c r="R760" s="13" t="s">
        <v>2023</v>
      </c>
      <c r="S760" s="13">
        <v>4096</v>
      </c>
      <c r="T760" s="13">
        <v>0.5</v>
      </c>
      <c r="U760" s="13">
        <v>6.8</v>
      </c>
      <c r="V760" s="13" t="s">
        <v>8725</v>
      </c>
      <c r="W760" s="13" t="s">
        <v>7357</v>
      </c>
      <c r="X760" s="13" t="s">
        <v>9520</v>
      </c>
      <c r="Y760" s="13" t="s">
        <v>9577</v>
      </c>
      <c r="Z760" s="13" t="s">
        <v>9577</v>
      </c>
      <c r="AA760" s="13" t="s">
        <v>9577</v>
      </c>
      <c r="AB760" s="13" t="s">
        <v>9577</v>
      </c>
      <c r="AC760" s="13" t="s">
        <v>9577</v>
      </c>
      <c r="AD760" s="13" t="s">
        <v>9577</v>
      </c>
      <c r="AE760" s="13" t="s">
        <v>9577</v>
      </c>
      <c r="AF760" s="13" t="s">
        <v>9577</v>
      </c>
      <c r="AG760" s="13" t="s">
        <v>9577</v>
      </c>
      <c r="AH760" s="14" t="str">
        <f t="shared" si="22"/>
        <v>759,0,0,0,0,0,0,0,0,0</v>
      </c>
      <c r="AI760" s="13" t="s">
        <v>7445</v>
      </c>
      <c r="AJ760" s="13" t="s">
        <v>7948</v>
      </c>
      <c r="AO760" s="13">
        <v>0</v>
      </c>
      <c r="AP760" s="13">
        <v>25</v>
      </c>
      <c r="AR760" s="14" t="s">
        <v>8711</v>
      </c>
      <c r="AU760" s="14"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
      <c r="A761" s="13">
        <v>760</v>
      </c>
      <c r="C761" s="13" t="s">
        <v>1147</v>
      </c>
      <c r="D761" s="13" t="s">
        <v>5359</v>
      </c>
      <c r="E761" s="13" t="s">
        <v>176</v>
      </c>
      <c r="F761" s="13" t="s">
        <v>181</v>
      </c>
      <c r="G761" s="13" t="s">
        <v>5135</v>
      </c>
      <c r="H761" s="13" t="s">
        <v>5413</v>
      </c>
      <c r="I761" s="13" t="s">
        <v>5414</v>
      </c>
      <c r="J761" s="13">
        <v>175</v>
      </c>
      <c r="K761" s="13" t="s">
        <v>2028</v>
      </c>
      <c r="L761" s="13">
        <v>70</v>
      </c>
      <c r="M761" s="13">
        <v>70</v>
      </c>
      <c r="N761" s="13" t="s">
        <v>5758</v>
      </c>
      <c r="O761" s="13" t="s">
        <v>3799</v>
      </c>
      <c r="P761" s="13" t="s">
        <v>6218</v>
      </c>
      <c r="R761" s="13" t="s">
        <v>2023</v>
      </c>
      <c r="S761" s="13">
        <v>4096</v>
      </c>
      <c r="T761" s="13">
        <v>2.1</v>
      </c>
      <c r="U761" s="13">
        <v>135</v>
      </c>
      <c r="V761" s="13" t="s">
        <v>8725</v>
      </c>
      <c r="W761" s="13" t="s">
        <v>7357</v>
      </c>
      <c r="X761" s="13" t="s">
        <v>9521</v>
      </c>
      <c r="Y761" s="13" t="s">
        <v>9577</v>
      </c>
      <c r="Z761" s="13" t="s">
        <v>9577</v>
      </c>
      <c r="AA761" s="13" t="s">
        <v>9577</v>
      </c>
      <c r="AB761" s="13" t="s">
        <v>9577</v>
      </c>
      <c r="AC761" s="13" t="s">
        <v>9577</v>
      </c>
      <c r="AD761" s="13" t="s">
        <v>9577</v>
      </c>
      <c r="AE761" s="13" t="s">
        <v>9577</v>
      </c>
      <c r="AF761" s="13" t="s">
        <v>9577</v>
      </c>
      <c r="AG761" s="13" t="s">
        <v>9577</v>
      </c>
      <c r="AH761" s="14" t="str">
        <f t="shared" si="22"/>
        <v>760,0,0,0,0,0,0,0,0,0</v>
      </c>
      <c r="AI761" s="13" t="s">
        <v>7446</v>
      </c>
      <c r="AJ761" s="13" t="s">
        <v>8388</v>
      </c>
      <c r="AP761" s="13">
        <v>25</v>
      </c>
      <c r="AU761" s="14"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
      <c r="A762" s="13">
        <v>761</v>
      </c>
      <c r="C762" s="13" t="s">
        <v>1148</v>
      </c>
      <c r="D762" s="13" t="s">
        <v>5360</v>
      </c>
      <c r="E762" s="13" t="s">
        <v>180</v>
      </c>
      <c r="G762" s="13" t="s">
        <v>5136</v>
      </c>
      <c r="H762" s="13" t="s">
        <v>5416</v>
      </c>
      <c r="I762" s="13" t="s">
        <v>1311</v>
      </c>
      <c r="J762" s="13">
        <v>42</v>
      </c>
      <c r="K762" s="13" t="s">
        <v>2030</v>
      </c>
      <c r="L762" s="13">
        <v>235</v>
      </c>
      <c r="M762" s="13">
        <v>70</v>
      </c>
      <c r="N762" s="13" t="s">
        <v>5759</v>
      </c>
      <c r="O762" s="13" t="s">
        <v>5750</v>
      </c>
      <c r="P762" s="13" t="s">
        <v>6862</v>
      </c>
      <c r="Q762" s="13" t="s">
        <v>6863</v>
      </c>
      <c r="R762" s="13" t="s">
        <v>240</v>
      </c>
      <c r="S762" s="13">
        <v>5120</v>
      </c>
      <c r="T762" s="13">
        <v>0.3</v>
      </c>
      <c r="U762" s="13">
        <v>3.2</v>
      </c>
      <c r="V762" s="13" t="s">
        <v>8726</v>
      </c>
      <c r="W762" s="13" t="s">
        <v>7357</v>
      </c>
      <c r="X762" s="13" t="s">
        <v>9522</v>
      </c>
      <c r="Y762" s="13" t="s">
        <v>9577</v>
      </c>
      <c r="Z762" s="13" t="s">
        <v>9577</v>
      </c>
      <c r="AA762" s="13" t="s">
        <v>9577</v>
      </c>
      <c r="AB762" s="13" t="s">
        <v>9577</v>
      </c>
      <c r="AC762" s="13" t="s">
        <v>9577</v>
      </c>
      <c r="AD762" s="13" t="s">
        <v>9577</v>
      </c>
      <c r="AE762" s="13" t="s">
        <v>9577</v>
      </c>
      <c r="AF762" s="13" t="s">
        <v>9577</v>
      </c>
      <c r="AG762" s="13" t="s">
        <v>9577</v>
      </c>
      <c r="AH762" s="14" t="str">
        <f t="shared" si="22"/>
        <v>761,0,0,0,0,0,0,0,0,0</v>
      </c>
      <c r="AI762" s="13" t="s">
        <v>7137</v>
      </c>
      <c r="AJ762" s="13" t="s">
        <v>8291</v>
      </c>
      <c r="AM762" s="13" t="s">
        <v>8292</v>
      </c>
      <c r="AP762" s="13">
        <v>25</v>
      </c>
      <c r="AR762" s="14" t="s">
        <v>8712</v>
      </c>
      <c r="AU762" s="14"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
      <c r="A763" s="13">
        <v>762</v>
      </c>
      <c r="C763" s="13" t="s">
        <v>1149</v>
      </c>
      <c r="D763" s="13" t="s">
        <v>5361</v>
      </c>
      <c r="E763" s="13" t="s">
        <v>180</v>
      </c>
      <c r="G763" s="13" t="s">
        <v>5137</v>
      </c>
      <c r="H763" s="13" t="s">
        <v>5416</v>
      </c>
      <c r="I763" s="13" t="s">
        <v>1311</v>
      </c>
      <c r="J763" s="13">
        <v>102</v>
      </c>
      <c r="K763" s="13" t="s">
        <v>1314</v>
      </c>
      <c r="L763" s="13">
        <v>120</v>
      </c>
      <c r="M763" s="13">
        <v>70</v>
      </c>
      <c r="N763" s="13" t="s">
        <v>5759</v>
      </c>
      <c r="O763" s="13" t="s">
        <v>5750</v>
      </c>
      <c r="P763" s="13" t="s">
        <v>6219</v>
      </c>
      <c r="R763" s="13" t="s">
        <v>240</v>
      </c>
      <c r="S763" s="13">
        <v>5120</v>
      </c>
      <c r="T763" s="13">
        <v>0.7</v>
      </c>
      <c r="U763" s="13">
        <v>8.1999999999999993</v>
      </c>
      <c r="V763" s="13" t="s">
        <v>8726</v>
      </c>
      <c r="W763" s="13" t="s">
        <v>7357</v>
      </c>
      <c r="X763" s="13" t="s">
        <v>9523</v>
      </c>
      <c r="Y763" s="13" t="s">
        <v>9577</v>
      </c>
      <c r="Z763" s="13" t="s">
        <v>9577</v>
      </c>
      <c r="AA763" s="13" t="s">
        <v>9577</v>
      </c>
      <c r="AB763" s="13" t="s">
        <v>9577</v>
      </c>
      <c r="AC763" s="13" t="s">
        <v>9577</v>
      </c>
      <c r="AD763" s="13" t="s">
        <v>9577</v>
      </c>
      <c r="AE763" s="13" t="s">
        <v>9577</v>
      </c>
      <c r="AF763" s="13" t="s">
        <v>9577</v>
      </c>
      <c r="AG763" s="13" t="s">
        <v>9577</v>
      </c>
      <c r="AH763" s="14" t="str">
        <f t="shared" si="22"/>
        <v>762,0,0,0,0,0,0,0,0,0</v>
      </c>
      <c r="AI763" s="13" t="s">
        <v>7137</v>
      </c>
      <c r="AJ763" s="13" t="s">
        <v>7949</v>
      </c>
      <c r="AO763" s="13">
        <v>0</v>
      </c>
      <c r="AP763" s="13">
        <v>25</v>
      </c>
      <c r="AR763" s="14" t="s">
        <v>8713</v>
      </c>
      <c r="AU763" s="14"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
      <c r="A764" s="13">
        <v>763</v>
      </c>
      <c r="C764" s="13" t="s">
        <v>1150</v>
      </c>
      <c r="D764" s="13" t="s">
        <v>5362</v>
      </c>
      <c r="E764" s="13" t="s">
        <v>180</v>
      </c>
      <c r="G764" s="13" t="s">
        <v>5138</v>
      </c>
      <c r="H764" s="13" t="s">
        <v>5416</v>
      </c>
      <c r="I764" s="13" t="s">
        <v>1311</v>
      </c>
      <c r="J764" s="13">
        <v>230</v>
      </c>
      <c r="K764" s="13" t="s">
        <v>2029</v>
      </c>
      <c r="L764" s="13">
        <v>45</v>
      </c>
      <c r="M764" s="13">
        <v>70</v>
      </c>
      <c r="N764" s="13" t="s">
        <v>5760</v>
      </c>
      <c r="O764" s="13" t="s">
        <v>5750</v>
      </c>
      <c r="P764" s="13" t="s">
        <v>6220</v>
      </c>
      <c r="R764" s="13" t="s">
        <v>240</v>
      </c>
      <c r="S764" s="13">
        <v>5120</v>
      </c>
      <c r="T764" s="13">
        <v>1.2</v>
      </c>
      <c r="U764" s="13">
        <v>21.4</v>
      </c>
      <c r="V764" s="13" t="s">
        <v>8726</v>
      </c>
      <c r="W764" s="13" t="s">
        <v>7357</v>
      </c>
      <c r="X764" s="13" t="s">
        <v>9524</v>
      </c>
      <c r="Y764" s="13" t="s">
        <v>9577</v>
      </c>
      <c r="Z764" s="13" t="s">
        <v>9577</v>
      </c>
      <c r="AA764" s="13" t="s">
        <v>9577</v>
      </c>
      <c r="AB764" s="13" t="s">
        <v>9577</v>
      </c>
      <c r="AC764" s="13" t="s">
        <v>9577</v>
      </c>
      <c r="AD764" s="13" t="s">
        <v>9577</v>
      </c>
      <c r="AE764" s="13" t="s">
        <v>9577</v>
      </c>
      <c r="AF764" s="13" t="s">
        <v>9577</v>
      </c>
      <c r="AG764" s="13" t="s">
        <v>9577</v>
      </c>
      <c r="AH764" s="14" t="str">
        <f t="shared" si="22"/>
        <v>763,0,0,0,0,0,0,0,0,0</v>
      </c>
      <c r="AI764" s="13" t="s">
        <v>7137</v>
      </c>
      <c r="AJ764" s="13" t="s">
        <v>7950</v>
      </c>
      <c r="AO764" s="13">
        <v>0</v>
      </c>
      <c r="AP764" s="13">
        <v>25</v>
      </c>
      <c r="AU764" s="14"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
      <c r="A765" s="13">
        <v>764</v>
      </c>
      <c r="C765" s="13" t="s">
        <v>1151</v>
      </c>
      <c r="D765" s="13" t="s">
        <v>5363</v>
      </c>
      <c r="E765" s="13" t="s">
        <v>191</v>
      </c>
      <c r="G765" s="13" t="s">
        <v>5139</v>
      </c>
      <c r="H765" s="13" t="s">
        <v>5418</v>
      </c>
      <c r="I765" s="13" t="s">
        <v>5419</v>
      </c>
      <c r="J765" s="13">
        <v>170</v>
      </c>
      <c r="K765" s="13" t="s">
        <v>5421</v>
      </c>
      <c r="L765" s="13">
        <v>60</v>
      </c>
      <c r="M765" s="13">
        <v>70</v>
      </c>
      <c r="N765" s="13" t="s">
        <v>5761</v>
      </c>
      <c r="O765" s="13" t="s">
        <v>3720</v>
      </c>
      <c r="P765" s="13" t="s">
        <v>6864</v>
      </c>
      <c r="Q765" s="13" t="s">
        <v>6865</v>
      </c>
      <c r="R765" s="13" t="s">
        <v>240</v>
      </c>
      <c r="S765" s="13">
        <v>5120</v>
      </c>
      <c r="T765" s="13">
        <v>0.1</v>
      </c>
      <c r="U765" s="13">
        <v>0.3</v>
      </c>
      <c r="V765" s="13" t="s">
        <v>2054</v>
      </c>
      <c r="W765" s="13" t="s">
        <v>7357</v>
      </c>
      <c r="X765" s="13" t="s">
        <v>9525</v>
      </c>
      <c r="Y765" s="13" t="s">
        <v>9577</v>
      </c>
      <c r="Z765" s="13" t="s">
        <v>9577</v>
      </c>
      <c r="AA765" s="13" t="s">
        <v>9577</v>
      </c>
      <c r="AB765" s="13" t="s">
        <v>9577</v>
      </c>
      <c r="AC765" s="13" t="s">
        <v>9577</v>
      </c>
      <c r="AD765" s="13" t="s">
        <v>9577</v>
      </c>
      <c r="AE765" s="13" t="s">
        <v>9577</v>
      </c>
      <c r="AF765" s="13" t="s">
        <v>9577</v>
      </c>
      <c r="AG765" s="13" t="s">
        <v>9577</v>
      </c>
      <c r="AH765" s="14" t="str">
        <f t="shared" si="22"/>
        <v>764,0,0,0,0,0,0,0,0,0</v>
      </c>
      <c r="AI765" s="13" t="s">
        <v>7447</v>
      </c>
      <c r="AJ765" s="13" t="s">
        <v>8293</v>
      </c>
      <c r="AM765" s="13" t="s">
        <v>8294</v>
      </c>
      <c r="AO765" s="13">
        <v>2</v>
      </c>
      <c r="AP765" s="13">
        <v>25</v>
      </c>
      <c r="AR765" s="14" t="str">
        <f>+D1015&amp;",Event,LIGHTBALL"</f>
        <v>LAYFEY,Event,LIGHTBALL</v>
      </c>
      <c r="AU765" s="14"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
      <c r="A766" s="13">
        <v>765</v>
      </c>
      <c r="C766" s="13" t="s">
        <v>1152</v>
      </c>
      <c r="D766" s="13" t="s">
        <v>5364</v>
      </c>
      <c r="E766" s="13" t="s">
        <v>176</v>
      </c>
      <c r="F766" s="13" t="s">
        <v>185</v>
      </c>
      <c r="G766" s="13" t="s">
        <v>5140</v>
      </c>
      <c r="H766" s="13" t="s">
        <v>5413</v>
      </c>
      <c r="I766" s="13" t="s">
        <v>5424</v>
      </c>
      <c r="J766" s="13">
        <v>172</v>
      </c>
      <c r="K766" s="13" t="s">
        <v>5421</v>
      </c>
      <c r="L766" s="13">
        <v>45</v>
      </c>
      <c r="M766" s="13">
        <v>70</v>
      </c>
      <c r="N766" s="13" t="s">
        <v>5762</v>
      </c>
      <c r="O766" s="13" t="s">
        <v>3806</v>
      </c>
      <c r="P766" s="13" t="s">
        <v>6866</v>
      </c>
      <c r="Q766" s="13" t="s">
        <v>6867</v>
      </c>
      <c r="R766" s="13" t="s">
        <v>2023</v>
      </c>
      <c r="S766" s="13">
        <v>5120</v>
      </c>
      <c r="T766" s="13">
        <v>1.5</v>
      </c>
      <c r="U766" s="13">
        <v>76</v>
      </c>
      <c r="V766" s="13" t="s">
        <v>8724</v>
      </c>
      <c r="W766" s="13" t="s">
        <v>7357</v>
      </c>
      <c r="X766" s="13" t="s">
        <v>9526</v>
      </c>
      <c r="Y766" s="13" t="s">
        <v>9577</v>
      </c>
      <c r="Z766" s="13" t="s">
        <v>9577</v>
      </c>
      <c r="AA766" s="13" t="s">
        <v>9577</v>
      </c>
      <c r="AB766" s="13" t="s">
        <v>9577</v>
      </c>
      <c r="AC766" s="13" t="s">
        <v>9577</v>
      </c>
      <c r="AD766" s="13" t="s">
        <v>9577</v>
      </c>
      <c r="AE766" s="13" t="s">
        <v>9577</v>
      </c>
      <c r="AF766" s="13" t="s">
        <v>9577</v>
      </c>
      <c r="AG766" s="13" t="s">
        <v>9577</v>
      </c>
      <c r="AH766" s="14" t="str">
        <f t="shared" si="22"/>
        <v>765,0,0,0,0,0,0,0,0,0</v>
      </c>
      <c r="AI766" s="13" t="s">
        <v>7448</v>
      </c>
      <c r="AJ766" s="13" t="s">
        <v>7951</v>
      </c>
      <c r="AO766" s="13">
        <v>0</v>
      </c>
      <c r="AP766" s="13">
        <v>25</v>
      </c>
      <c r="AU766" s="14"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
      <c r="A767" s="13">
        <v>766</v>
      </c>
      <c r="C767" s="13" t="s">
        <v>1153</v>
      </c>
      <c r="D767" s="13" t="s">
        <v>5365</v>
      </c>
      <c r="E767" s="13" t="s">
        <v>181</v>
      </c>
      <c r="G767" s="13" t="s">
        <v>5141</v>
      </c>
      <c r="H767" s="13" t="s">
        <v>5413</v>
      </c>
      <c r="I767" s="13" t="s">
        <v>5424</v>
      </c>
      <c r="J767" s="13">
        <v>172</v>
      </c>
      <c r="K767" s="13" t="s">
        <v>2028</v>
      </c>
      <c r="L767" s="13">
        <v>45</v>
      </c>
      <c r="M767" s="13">
        <v>70</v>
      </c>
      <c r="N767" s="13" t="s">
        <v>5763</v>
      </c>
      <c r="O767" s="13" t="s">
        <v>5522</v>
      </c>
      <c r="P767" s="13" t="s">
        <v>6868</v>
      </c>
      <c r="Q767" s="13" t="s">
        <v>6869</v>
      </c>
      <c r="R767" s="13" t="s">
        <v>2023</v>
      </c>
      <c r="S767" s="13">
        <v>5120</v>
      </c>
      <c r="T767" s="13">
        <v>2</v>
      </c>
      <c r="U767" s="13">
        <v>82.8</v>
      </c>
      <c r="V767" s="13" t="s">
        <v>8724</v>
      </c>
      <c r="W767" s="13" t="s">
        <v>7357</v>
      </c>
      <c r="X767" s="13" t="s">
        <v>9527</v>
      </c>
      <c r="Y767" s="13" t="s">
        <v>9577</v>
      </c>
      <c r="Z767" s="13" t="s">
        <v>9577</v>
      </c>
      <c r="AA767" s="13" t="s">
        <v>9577</v>
      </c>
      <c r="AB767" s="13" t="s">
        <v>9577</v>
      </c>
      <c r="AC767" s="13" t="s">
        <v>9577</v>
      </c>
      <c r="AD767" s="13" t="s">
        <v>9577</v>
      </c>
      <c r="AE767" s="13" t="s">
        <v>9577</v>
      </c>
      <c r="AF767" s="13" t="s">
        <v>9577</v>
      </c>
      <c r="AG767" s="13" t="s">
        <v>9577</v>
      </c>
      <c r="AH767" s="14" t="str">
        <f t="shared" si="22"/>
        <v>766,0,0,0,0,0,0,0,0,0</v>
      </c>
      <c r="AI767" s="13" t="s">
        <v>7449</v>
      </c>
      <c r="AJ767" s="13" t="s">
        <v>7952</v>
      </c>
      <c r="AO767" s="13">
        <v>0</v>
      </c>
      <c r="AP767" s="13">
        <v>25</v>
      </c>
      <c r="AU767" s="14"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
      <c r="A768" s="13">
        <v>767</v>
      </c>
      <c r="C768" s="13" t="s">
        <v>1154</v>
      </c>
      <c r="D768" s="13" t="s">
        <v>5366</v>
      </c>
      <c r="E768" s="13" t="s">
        <v>169</v>
      </c>
      <c r="F768" s="13" t="s">
        <v>178</v>
      </c>
      <c r="G768" s="13" t="s">
        <v>5142</v>
      </c>
      <c r="H768" s="13" t="s">
        <v>5413</v>
      </c>
      <c r="I768" s="13" t="s">
        <v>5414</v>
      </c>
      <c r="J768" s="13">
        <v>46</v>
      </c>
      <c r="K768" s="13" t="s">
        <v>1313</v>
      </c>
      <c r="L768" s="13">
        <v>90</v>
      </c>
      <c r="M768" s="13">
        <v>70</v>
      </c>
      <c r="N768" s="13" t="s">
        <v>5494</v>
      </c>
      <c r="P768" s="13" t="s">
        <v>6870</v>
      </c>
      <c r="Q768" s="13" t="s">
        <v>6871</v>
      </c>
      <c r="R768" s="13" t="s">
        <v>7212</v>
      </c>
      <c r="S768" s="13">
        <v>5120</v>
      </c>
      <c r="T768" s="13">
        <v>0.5</v>
      </c>
      <c r="U768" s="13">
        <v>12</v>
      </c>
      <c r="V768" s="13" t="s">
        <v>8722</v>
      </c>
      <c r="W768" s="13" t="s">
        <v>8728</v>
      </c>
      <c r="X768" s="13" t="s">
        <v>9528</v>
      </c>
      <c r="Y768" s="13" t="s">
        <v>9577</v>
      </c>
      <c r="Z768" s="13" t="s">
        <v>9577</v>
      </c>
      <c r="AA768" s="13" t="s">
        <v>9577</v>
      </c>
      <c r="AB768" s="13" t="s">
        <v>9577</v>
      </c>
      <c r="AC768" s="13" t="s">
        <v>9577</v>
      </c>
      <c r="AD768" s="13" t="s">
        <v>9577</v>
      </c>
      <c r="AE768" s="13" t="s">
        <v>9577</v>
      </c>
      <c r="AF768" s="13" t="s">
        <v>9577</v>
      </c>
      <c r="AG768" s="13" t="s">
        <v>9577</v>
      </c>
      <c r="AH768" s="14" t="str">
        <f t="shared" si="22"/>
        <v>767,0,0,0,0,0,0,0,0,0</v>
      </c>
      <c r="AI768" s="13" t="s">
        <v>7450</v>
      </c>
      <c r="AJ768" s="13" t="s">
        <v>7953</v>
      </c>
      <c r="AO768" s="13">
        <v>0</v>
      </c>
      <c r="AP768" s="13">
        <v>25</v>
      </c>
      <c r="AR768" s="14" t="s">
        <v>8714</v>
      </c>
      <c r="AU768" s="14"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
      <c r="A769" s="13">
        <v>768</v>
      </c>
      <c r="C769" s="13" t="s">
        <v>1155</v>
      </c>
      <c r="D769" s="13" t="s">
        <v>5367</v>
      </c>
      <c r="E769" s="13" t="s">
        <v>169</v>
      </c>
      <c r="F769" s="13" t="s">
        <v>178</v>
      </c>
      <c r="G769" s="13" t="s">
        <v>5143</v>
      </c>
      <c r="H769" s="13" t="s">
        <v>5413</v>
      </c>
      <c r="I769" s="13" t="s">
        <v>5414</v>
      </c>
      <c r="J769" s="13">
        <v>186</v>
      </c>
      <c r="K769" s="13" t="s">
        <v>2043</v>
      </c>
      <c r="L769" s="13">
        <v>45</v>
      </c>
      <c r="M769" s="13">
        <v>70</v>
      </c>
      <c r="N769" s="13" t="s">
        <v>5495</v>
      </c>
      <c r="P769" s="13" t="s">
        <v>6221</v>
      </c>
      <c r="R769" s="13" t="s">
        <v>7212</v>
      </c>
      <c r="S769" s="13">
        <v>5120</v>
      </c>
      <c r="T769" s="13">
        <v>2</v>
      </c>
      <c r="U769" s="13">
        <v>108</v>
      </c>
      <c r="V769" s="13" t="s">
        <v>8722</v>
      </c>
      <c r="W769" s="13" t="s">
        <v>8728</v>
      </c>
      <c r="X769" s="13" t="s">
        <v>9529</v>
      </c>
      <c r="Y769" s="13" t="s">
        <v>9577</v>
      </c>
      <c r="Z769" s="13" t="s">
        <v>9577</v>
      </c>
      <c r="AA769" s="13" t="s">
        <v>9577</v>
      </c>
      <c r="AB769" s="13" t="s">
        <v>9577</v>
      </c>
      <c r="AC769" s="13" t="s">
        <v>9577</v>
      </c>
      <c r="AD769" s="13" t="s">
        <v>9577</v>
      </c>
      <c r="AE769" s="13" t="s">
        <v>9577</v>
      </c>
      <c r="AF769" s="13" t="s">
        <v>9577</v>
      </c>
      <c r="AG769" s="13" t="s">
        <v>9577</v>
      </c>
      <c r="AH769" s="14" t="str">
        <f t="shared" si="22"/>
        <v>768,0,0,0,0,0,0,0,0,0</v>
      </c>
      <c r="AI769" s="13" t="s">
        <v>7451</v>
      </c>
      <c r="AJ769" s="13" t="s">
        <v>7954</v>
      </c>
      <c r="AO769" s="13">
        <v>0</v>
      </c>
      <c r="AP769" s="13">
        <v>25</v>
      </c>
      <c r="AU769" s="14"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
      <c r="A770" s="13">
        <v>769</v>
      </c>
      <c r="C770" s="13" t="s">
        <v>1156</v>
      </c>
      <c r="D770" s="13" t="s">
        <v>5368</v>
      </c>
      <c r="E770" s="13" t="s">
        <v>187</v>
      </c>
      <c r="F770" s="13" t="s">
        <v>183</v>
      </c>
      <c r="G770" s="13" t="s">
        <v>5144</v>
      </c>
      <c r="H770" s="13" t="s">
        <v>5413</v>
      </c>
      <c r="I770" s="13" t="s">
        <v>5414</v>
      </c>
      <c r="J770" s="13">
        <v>64</v>
      </c>
      <c r="K770" s="13" t="s">
        <v>2033</v>
      </c>
      <c r="L770" s="13">
        <v>140</v>
      </c>
      <c r="M770" s="13">
        <v>70</v>
      </c>
      <c r="N770" s="13" t="s">
        <v>5764</v>
      </c>
      <c r="O770" s="13" t="s">
        <v>3745</v>
      </c>
      <c r="P770" s="13" t="s">
        <v>6872</v>
      </c>
      <c r="Q770" s="13" t="s">
        <v>6873</v>
      </c>
      <c r="R770" s="13" t="s">
        <v>2022</v>
      </c>
      <c r="S770" s="13">
        <v>4096</v>
      </c>
      <c r="T770" s="13">
        <v>0.5</v>
      </c>
      <c r="U770" s="13">
        <v>70</v>
      </c>
      <c r="V770" s="13" t="s">
        <v>2057</v>
      </c>
      <c r="W770" s="13" t="s">
        <v>8728</v>
      </c>
      <c r="X770" s="13" t="s">
        <v>9530</v>
      </c>
      <c r="Y770" s="13" t="s">
        <v>9577</v>
      </c>
      <c r="Z770" s="13" t="s">
        <v>9577</v>
      </c>
      <c r="AA770" s="13" t="s">
        <v>9577</v>
      </c>
      <c r="AB770" s="13" t="s">
        <v>9577</v>
      </c>
      <c r="AC770" s="13" t="s">
        <v>9577</v>
      </c>
      <c r="AD770" s="13" t="s">
        <v>9577</v>
      </c>
      <c r="AE770" s="13" t="s">
        <v>9577</v>
      </c>
      <c r="AF770" s="13" t="s">
        <v>9577</v>
      </c>
      <c r="AG770" s="13" t="s">
        <v>9577</v>
      </c>
      <c r="AH770" s="14" t="str">
        <f t="shared" si="22"/>
        <v>769,0,0,0,0,0,0,0,0,0</v>
      </c>
      <c r="AI770" s="13" t="s">
        <v>7452</v>
      </c>
      <c r="AJ770" s="13" t="s">
        <v>8295</v>
      </c>
      <c r="AM770" s="13" t="s">
        <v>8181</v>
      </c>
      <c r="AO770" s="13">
        <v>0</v>
      </c>
      <c r="AP770" s="13">
        <v>25</v>
      </c>
      <c r="AR770" s="14" t="s">
        <v>8715</v>
      </c>
      <c r="AU770" s="14"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
      <c r="A771" s="13">
        <v>770</v>
      </c>
      <c r="C771" s="13" t="s">
        <v>1157</v>
      </c>
      <c r="D771" s="13" t="s">
        <v>5369</v>
      </c>
      <c r="E771" s="13" t="s">
        <v>187</v>
      </c>
      <c r="F771" s="13" t="s">
        <v>183</v>
      </c>
      <c r="G771" s="13" t="s">
        <v>5145</v>
      </c>
      <c r="H771" s="13" t="s">
        <v>5413</v>
      </c>
      <c r="I771" s="13" t="s">
        <v>5414</v>
      </c>
      <c r="J771" s="13">
        <v>168</v>
      </c>
      <c r="K771" s="13" t="s">
        <v>2043</v>
      </c>
      <c r="L771" s="13">
        <v>60</v>
      </c>
      <c r="M771" s="13">
        <v>70</v>
      </c>
      <c r="N771" s="13" t="s">
        <v>5764</v>
      </c>
      <c r="O771" s="13" t="s">
        <v>3745</v>
      </c>
      <c r="P771" s="13" t="s">
        <v>6222</v>
      </c>
      <c r="R771" s="13" t="s">
        <v>2022</v>
      </c>
      <c r="S771" s="13">
        <v>4096</v>
      </c>
      <c r="T771" s="13">
        <v>1.3</v>
      </c>
      <c r="U771" s="13">
        <v>250</v>
      </c>
      <c r="V771" s="13" t="s">
        <v>2057</v>
      </c>
      <c r="W771" s="13" t="s">
        <v>8728</v>
      </c>
      <c r="X771" s="13" t="s">
        <v>9531</v>
      </c>
      <c r="Y771" s="13" t="s">
        <v>9577</v>
      </c>
      <c r="Z771" s="13" t="s">
        <v>9577</v>
      </c>
      <c r="AA771" s="13" t="s">
        <v>9577</v>
      </c>
      <c r="AB771" s="13" t="s">
        <v>9577</v>
      </c>
      <c r="AC771" s="13" t="s">
        <v>9577</v>
      </c>
      <c r="AD771" s="13" t="s">
        <v>9577</v>
      </c>
      <c r="AE771" s="13" t="s">
        <v>9577</v>
      </c>
      <c r="AF771" s="13" t="s">
        <v>9577</v>
      </c>
      <c r="AG771" s="13" t="s">
        <v>9577</v>
      </c>
      <c r="AH771" s="14" t="str">
        <f t="shared" ref="AH771:AH808" si="24">+X771&amp;","&amp;Y771&amp;","&amp;Z771&amp;","&amp;AA771&amp;","&amp;AB771&amp;","&amp;AC771&amp;","&amp;AD771&amp;","&amp;AE771&amp;","&amp;AF771&amp;","&amp;AG771</f>
        <v>770,0,0,0,0,0,0,0,0,0</v>
      </c>
      <c r="AI771" s="13" t="s">
        <v>7453</v>
      </c>
      <c r="AJ771" s="13" t="s">
        <v>7955</v>
      </c>
      <c r="AO771" s="13">
        <v>0</v>
      </c>
      <c r="AP771" s="13">
        <v>25</v>
      </c>
      <c r="AU771" s="14"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
      <c r="A772" s="13">
        <v>771</v>
      </c>
      <c r="C772" s="13" t="s">
        <v>1158</v>
      </c>
      <c r="D772" s="13" t="s">
        <v>5370</v>
      </c>
      <c r="E772" s="13" t="s">
        <v>178</v>
      </c>
      <c r="G772" s="13" t="s">
        <v>5146</v>
      </c>
      <c r="H772" s="13" t="s">
        <v>5413</v>
      </c>
      <c r="I772" s="13" t="s">
        <v>5419</v>
      </c>
      <c r="J772" s="13">
        <v>144</v>
      </c>
      <c r="K772" s="13" t="s">
        <v>5421</v>
      </c>
      <c r="L772" s="13">
        <v>60</v>
      </c>
      <c r="M772" s="13">
        <v>70</v>
      </c>
      <c r="N772" s="13" t="s">
        <v>5765</v>
      </c>
      <c r="O772" s="13" t="s">
        <v>3775</v>
      </c>
      <c r="P772" s="13" t="s">
        <v>6874</v>
      </c>
      <c r="Q772" s="13" t="s">
        <v>6875</v>
      </c>
      <c r="R772" s="13" t="s">
        <v>3679</v>
      </c>
      <c r="S772" s="13">
        <v>4096</v>
      </c>
      <c r="T772" s="13">
        <v>0.3</v>
      </c>
      <c r="U772" s="13">
        <v>1.2</v>
      </c>
      <c r="V772" s="13" t="s">
        <v>8727</v>
      </c>
      <c r="W772" s="13" t="s">
        <v>8728</v>
      </c>
      <c r="X772" s="13" t="s">
        <v>9532</v>
      </c>
      <c r="Y772" s="13" t="s">
        <v>9577</v>
      </c>
      <c r="Z772" s="13" t="s">
        <v>9577</v>
      </c>
      <c r="AA772" s="13" t="s">
        <v>9577</v>
      </c>
      <c r="AB772" s="13" t="s">
        <v>9577</v>
      </c>
      <c r="AC772" s="13" t="s">
        <v>9577</v>
      </c>
      <c r="AD772" s="13" t="s">
        <v>9577</v>
      </c>
      <c r="AE772" s="13" t="s">
        <v>9577</v>
      </c>
      <c r="AF772" s="13" t="s">
        <v>9577</v>
      </c>
      <c r="AG772" s="13" t="s">
        <v>9577</v>
      </c>
      <c r="AH772" s="14" t="str">
        <f t="shared" si="24"/>
        <v>771,0,0,0,0,0,0,0,0,0</v>
      </c>
      <c r="AI772" s="13" t="s">
        <v>7454</v>
      </c>
      <c r="AJ772" s="13" t="s">
        <v>7956</v>
      </c>
      <c r="AO772" s="13">
        <v>0</v>
      </c>
      <c r="AP772" s="13">
        <v>25</v>
      </c>
      <c r="AR772" s="14" t="str">
        <f>+D1018&amp;",Event,LIGHTBALL"</f>
        <v>PYUKURUKU,Event,LIGHTBALL</v>
      </c>
      <c r="AU772" s="14"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
      <c r="A773" s="13">
        <v>772</v>
      </c>
      <c r="C773" s="13" t="s">
        <v>1159</v>
      </c>
      <c r="D773" s="13" t="s">
        <v>5371</v>
      </c>
      <c r="E773" s="13" t="s">
        <v>176</v>
      </c>
      <c r="G773" s="13" t="s">
        <v>5147</v>
      </c>
      <c r="H773" s="13" t="s">
        <v>5425</v>
      </c>
      <c r="I773" s="13" t="s">
        <v>5424</v>
      </c>
      <c r="J773" s="13">
        <v>107</v>
      </c>
      <c r="K773" s="13" t="s">
        <v>2031</v>
      </c>
      <c r="L773" s="13">
        <v>3</v>
      </c>
      <c r="M773" s="13">
        <v>0</v>
      </c>
      <c r="N773" s="13" t="s">
        <v>3734</v>
      </c>
      <c r="P773" s="13" t="s">
        <v>6223</v>
      </c>
      <c r="R773" s="13" t="s">
        <v>6983</v>
      </c>
      <c r="S773" s="13">
        <v>30720</v>
      </c>
      <c r="T773" s="13">
        <v>1.9</v>
      </c>
      <c r="U773" s="13">
        <v>120.5</v>
      </c>
      <c r="V773" s="13" t="s">
        <v>8722</v>
      </c>
      <c r="W773" s="13" t="s">
        <v>8733</v>
      </c>
      <c r="X773" s="13" t="s">
        <v>9533</v>
      </c>
      <c r="Y773" s="13" t="s">
        <v>9577</v>
      </c>
      <c r="Z773" s="13" t="s">
        <v>9577</v>
      </c>
      <c r="AA773" s="13" t="s">
        <v>9577</v>
      </c>
      <c r="AB773" s="13" t="s">
        <v>9577</v>
      </c>
      <c r="AC773" s="13" t="s">
        <v>9577</v>
      </c>
      <c r="AD773" s="13" t="s">
        <v>9577</v>
      </c>
      <c r="AE773" s="13" t="s">
        <v>9577</v>
      </c>
      <c r="AF773" s="13" t="s">
        <v>9577</v>
      </c>
      <c r="AG773" s="13" t="s">
        <v>9577</v>
      </c>
      <c r="AH773" s="14" t="str">
        <f t="shared" si="24"/>
        <v>772,0,0,0,0,0,0,0,0,0</v>
      </c>
      <c r="AI773" s="13" t="s">
        <v>7455</v>
      </c>
      <c r="AJ773" s="13" t="s">
        <v>7957</v>
      </c>
      <c r="AO773" s="13">
        <v>0</v>
      </c>
      <c r="AP773" s="13">
        <v>25</v>
      </c>
      <c r="AR773" s="14" t="s">
        <v>8716</v>
      </c>
      <c r="AU773" s="14"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
      <c r="A774" s="13">
        <v>773</v>
      </c>
      <c r="C774" s="13" t="s">
        <v>1160</v>
      </c>
      <c r="D774" s="13" t="s">
        <v>5372</v>
      </c>
      <c r="E774" s="13" t="s">
        <v>176</v>
      </c>
      <c r="G774" s="13" t="s">
        <v>5148</v>
      </c>
      <c r="H774" s="13" t="s">
        <v>5425</v>
      </c>
      <c r="I774" s="13" t="s">
        <v>5424</v>
      </c>
      <c r="J774" s="13">
        <v>114</v>
      </c>
      <c r="K774" s="13" t="s">
        <v>2032</v>
      </c>
      <c r="L774" s="13">
        <v>3</v>
      </c>
      <c r="M774" s="13">
        <v>0</v>
      </c>
      <c r="N774" s="13" t="s">
        <v>5496</v>
      </c>
      <c r="P774" s="13" t="s">
        <v>6224</v>
      </c>
      <c r="R774" s="13" t="s">
        <v>6983</v>
      </c>
      <c r="S774" s="13">
        <v>30720</v>
      </c>
      <c r="T774" s="13">
        <v>2.2999999999999998</v>
      </c>
      <c r="U774" s="13">
        <v>100.5</v>
      </c>
      <c r="V774" s="13" t="s">
        <v>8722</v>
      </c>
      <c r="W774" s="13" t="s">
        <v>8733</v>
      </c>
      <c r="X774" s="13" t="s">
        <v>9534</v>
      </c>
      <c r="Y774" s="13" t="s">
        <v>9577</v>
      </c>
      <c r="Z774" s="13" t="s">
        <v>9577</v>
      </c>
      <c r="AA774" s="13" t="s">
        <v>9577</v>
      </c>
      <c r="AB774" s="13" t="s">
        <v>9577</v>
      </c>
      <c r="AC774" s="13" t="s">
        <v>9577</v>
      </c>
      <c r="AD774" s="13" t="s">
        <v>9577</v>
      </c>
      <c r="AE774" s="13" t="s">
        <v>9577</v>
      </c>
      <c r="AF774" s="13" t="s">
        <v>9577</v>
      </c>
      <c r="AG774" s="13" t="s">
        <v>9577</v>
      </c>
      <c r="AH774" s="14" t="str">
        <f t="shared" si="24"/>
        <v>773,0,0,0,0,0,0,0,0,0</v>
      </c>
      <c r="AI774" s="13" t="s">
        <v>7455</v>
      </c>
      <c r="AJ774" s="13" t="s">
        <v>7958</v>
      </c>
      <c r="AO774" s="13">
        <v>0</v>
      </c>
      <c r="AP774" s="13">
        <v>25</v>
      </c>
      <c r="AU774" s="14"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
      <c r="A775" s="13">
        <v>774</v>
      </c>
      <c r="C775" s="13" t="s">
        <v>5196</v>
      </c>
      <c r="D775" s="13" t="s">
        <v>5373</v>
      </c>
      <c r="E775" s="13" t="s">
        <v>186</v>
      </c>
      <c r="F775" s="13" t="s">
        <v>184</v>
      </c>
      <c r="G775" s="13" t="s">
        <v>5149</v>
      </c>
      <c r="H775" s="13" t="s">
        <v>5425</v>
      </c>
      <c r="I775" s="13" t="s">
        <v>1311</v>
      </c>
      <c r="J775" s="13">
        <v>154</v>
      </c>
      <c r="K775" s="13" t="s">
        <v>5427</v>
      </c>
      <c r="L775" s="13">
        <v>30</v>
      </c>
      <c r="M775" s="13">
        <v>70</v>
      </c>
      <c r="N775" s="13" t="s">
        <v>5497</v>
      </c>
      <c r="P775" s="13" t="s">
        <v>6225</v>
      </c>
      <c r="R775" s="13" t="s">
        <v>2021</v>
      </c>
      <c r="S775" s="13">
        <v>6144</v>
      </c>
      <c r="T775" s="13">
        <v>0.3</v>
      </c>
      <c r="U775" s="13">
        <v>40</v>
      </c>
      <c r="V775" s="13" t="s">
        <v>2057</v>
      </c>
      <c r="W775" s="13" t="s">
        <v>8731</v>
      </c>
      <c r="X775" s="13" t="s">
        <v>9535</v>
      </c>
      <c r="Y775" s="13" t="s">
        <v>9577</v>
      </c>
      <c r="Z775" s="13" t="s">
        <v>9577</v>
      </c>
      <c r="AA775" s="13" t="s">
        <v>9577</v>
      </c>
      <c r="AB775" s="13" t="s">
        <v>9577</v>
      </c>
      <c r="AC775" s="13" t="s">
        <v>9577</v>
      </c>
      <c r="AD775" s="13" t="s">
        <v>9577</v>
      </c>
      <c r="AE775" s="13" t="s">
        <v>9577</v>
      </c>
      <c r="AF775" s="13" t="s">
        <v>9577</v>
      </c>
      <c r="AG775" s="13" t="s">
        <v>9577</v>
      </c>
      <c r="AH775" s="14" t="str">
        <f t="shared" si="24"/>
        <v>774,0,0,0,0,0,0,0,0,0</v>
      </c>
      <c r="AI775" s="13" t="s">
        <v>7456</v>
      </c>
      <c r="AJ775" s="13" t="s">
        <v>8296</v>
      </c>
      <c r="AM775" s="13" t="s">
        <v>8036</v>
      </c>
      <c r="AO775" s="13">
        <v>9</v>
      </c>
      <c r="AP775" s="13">
        <v>25</v>
      </c>
      <c r="AR775" s="14" t="str">
        <f>+D1019&amp;",Event,DARKGEM"</f>
        <v>MAXIOR,Event,DARKGEM</v>
      </c>
      <c r="AU775" s="14"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
      <c r="A776" s="13">
        <v>775</v>
      </c>
      <c r="C776" s="13" t="s">
        <v>1163</v>
      </c>
      <c r="D776" s="13" t="s">
        <v>5374</v>
      </c>
      <c r="E776" s="13" t="s">
        <v>176</v>
      </c>
      <c r="G776" s="13" t="s">
        <v>5150</v>
      </c>
      <c r="H776" s="13" t="s">
        <v>5413</v>
      </c>
      <c r="I776" s="13" t="s">
        <v>5424</v>
      </c>
      <c r="J776" s="13">
        <v>168</v>
      </c>
      <c r="K776" s="13" t="s">
        <v>2028</v>
      </c>
      <c r="L776" s="13">
        <v>45</v>
      </c>
      <c r="M776" s="13">
        <v>70</v>
      </c>
      <c r="N776" s="13" t="s">
        <v>5498</v>
      </c>
      <c r="P776" s="13" t="s">
        <v>6876</v>
      </c>
      <c r="Q776" s="13" t="s">
        <v>6877</v>
      </c>
      <c r="R776" s="13" t="s">
        <v>2023</v>
      </c>
      <c r="S776" s="13">
        <v>5120</v>
      </c>
      <c r="T776" s="13">
        <v>0.4</v>
      </c>
      <c r="U776" s="13">
        <v>19.899999999999999</v>
      </c>
      <c r="V776" s="13" t="s">
        <v>2056</v>
      </c>
      <c r="W776" s="13" t="s">
        <v>7357</v>
      </c>
      <c r="X776" s="13" t="s">
        <v>9536</v>
      </c>
      <c r="Y776" s="13" t="s">
        <v>9577</v>
      </c>
      <c r="Z776" s="13" t="s">
        <v>9577</v>
      </c>
      <c r="AA776" s="13" t="s">
        <v>9577</v>
      </c>
      <c r="AB776" s="13" t="s">
        <v>9577</v>
      </c>
      <c r="AC776" s="13" t="s">
        <v>9577</v>
      </c>
      <c r="AD776" s="13" t="s">
        <v>9577</v>
      </c>
      <c r="AE776" s="13" t="s">
        <v>9577</v>
      </c>
      <c r="AF776" s="13" t="s">
        <v>9577</v>
      </c>
      <c r="AG776" s="13" t="s">
        <v>9577</v>
      </c>
      <c r="AH776" s="14" t="str">
        <f t="shared" si="24"/>
        <v>775,0,0,0,0,0,0,0,0,0</v>
      </c>
      <c r="AI776" s="13" t="s">
        <v>7262</v>
      </c>
      <c r="AJ776" s="13" t="s">
        <v>7983</v>
      </c>
      <c r="AP776" s="13">
        <v>25</v>
      </c>
      <c r="AR776" s="14" t="str">
        <f t="shared" ref="AR776:AR780" si="26">+D1020&amp;",Event,DARKGEM"</f>
        <v>KOMALO,Event,DARKGEM</v>
      </c>
      <c r="AU776" s="14"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
      <c r="A777" s="13">
        <v>776</v>
      </c>
      <c r="C777" s="13" t="s">
        <v>1164</v>
      </c>
      <c r="D777" s="13" t="s">
        <v>5375</v>
      </c>
      <c r="E777" s="13" t="s">
        <v>177</v>
      </c>
      <c r="F777" s="13" t="s">
        <v>188</v>
      </c>
      <c r="G777" s="13" t="s">
        <v>5151</v>
      </c>
      <c r="H777" s="13" t="s">
        <v>5413</v>
      </c>
      <c r="I777" s="13" t="s">
        <v>5414</v>
      </c>
      <c r="J777" s="13">
        <v>170</v>
      </c>
      <c r="K777" s="13" t="s">
        <v>2043</v>
      </c>
      <c r="L777" s="13">
        <v>70</v>
      </c>
      <c r="M777" s="13">
        <v>70</v>
      </c>
      <c r="N777" s="13" t="s">
        <v>3707</v>
      </c>
      <c r="P777" s="13" t="s">
        <v>6878</v>
      </c>
      <c r="Q777" s="13" t="s">
        <v>6879</v>
      </c>
      <c r="R777" s="13" t="s">
        <v>6892</v>
      </c>
      <c r="S777" s="13">
        <v>5120</v>
      </c>
      <c r="T777" s="13">
        <v>2</v>
      </c>
      <c r="U777" s="13">
        <v>212</v>
      </c>
      <c r="V777" s="13" t="s">
        <v>2055</v>
      </c>
      <c r="W777" s="13" t="s">
        <v>8731</v>
      </c>
      <c r="X777" s="13" t="s">
        <v>9537</v>
      </c>
      <c r="Y777" s="13" t="s">
        <v>9577</v>
      </c>
      <c r="Z777" s="13" t="s">
        <v>9577</v>
      </c>
      <c r="AA777" s="13" t="s">
        <v>9577</v>
      </c>
      <c r="AB777" s="13" t="s">
        <v>9577</v>
      </c>
      <c r="AC777" s="13" t="s">
        <v>9577</v>
      </c>
      <c r="AD777" s="13" t="s">
        <v>9577</v>
      </c>
      <c r="AE777" s="13" t="s">
        <v>9577</v>
      </c>
      <c r="AF777" s="13" t="s">
        <v>9577</v>
      </c>
      <c r="AG777" s="13" t="s">
        <v>9577</v>
      </c>
      <c r="AH777" s="14" t="str">
        <f t="shared" si="24"/>
        <v>776,0,0,0,0,0,0,0,0,0</v>
      </c>
      <c r="AI777" s="13" t="s">
        <v>7457</v>
      </c>
      <c r="AJ777" s="13" t="s">
        <v>8297</v>
      </c>
      <c r="AM777" s="13" t="s">
        <v>8298</v>
      </c>
      <c r="AO777" s="13">
        <v>0</v>
      </c>
      <c r="AP777" s="13">
        <v>25</v>
      </c>
      <c r="AR777" s="14" t="str">
        <f t="shared" si="26"/>
        <v>EXPLONATOR,Event,DARKGEM</v>
      </c>
      <c r="AU777" s="14"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
      <c r="A778" s="13">
        <v>777</v>
      </c>
      <c r="B778" s="13" t="s">
        <v>8762</v>
      </c>
      <c r="C778" s="13" t="s">
        <v>1165</v>
      </c>
      <c r="D778" s="13" t="s">
        <v>5376</v>
      </c>
      <c r="E778" s="13" t="s">
        <v>179</v>
      </c>
      <c r="F778" s="13" t="s">
        <v>190</v>
      </c>
      <c r="G778" s="13" t="s">
        <v>5152</v>
      </c>
      <c r="H778" s="13" t="s">
        <v>5413</v>
      </c>
      <c r="I778" s="13" t="s">
        <v>5414</v>
      </c>
      <c r="J778" s="13">
        <v>152</v>
      </c>
      <c r="K778" s="13" t="s">
        <v>2028</v>
      </c>
      <c r="L778" s="13">
        <v>180</v>
      </c>
      <c r="M778" s="13">
        <v>70</v>
      </c>
      <c r="N778" s="13" t="s">
        <v>5766</v>
      </c>
      <c r="O778" s="13" t="s">
        <v>3699</v>
      </c>
      <c r="P778" s="13" t="s">
        <v>6880</v>
      </c>
      <c r="Q778" s="13" t="s">
        <v>6881</v>
      </c>
      <c r="R778" s="13" t="s">
        <v>6911</v>
      </c>
      <c r="S778" s="13">
        <v>3072</v>
      </c>
      <c r="T778" s="13">
        <v>0.3</v>
      </c>
      <c r="U778" s="13">
        <v>3.3</v>
      </c>
      <c r="V778" s="13" t="s">
        <v>8722</v>
      </c>
      <c r="W778" s="13" t="s">
        <v>8731</v>
      </c>
      <c r="X778" s="13" t="s">
        <v>9538</v>
      </c>
      <c r="Y778" s="13" t="s">
        <v>9577</v>
      </c>
      <c r="Z778" s="13" t="s">
        <v>9577</v>
      </c>
      <c r="AA778" s="13" t="s">
        <v>9577</v>
      </c>
      <c r="AB778" s="13" t="s">
        <v>9577</v>
      </c>
      <c r="AC778" s="13" t="s">
        <v>9577</v>
      </c>
      <c r="AD778" s="13" t="s">
        <v>9577</v>
      </c>
      <c r="AE778" s="13" t="s">
        <v>9577</v>
      </c>
      <c r="AF778" s="13" t="s">
        <v>9577</v>
      </c>
      <c r="AG778" s="13" t="s">
        <v>9577</v>
      </c>
      <c r="AH778" s="14" t="str">
        <f t="shared" si="24"/>
        <v>777,0,0,0,0,0,0,0,0,0</v>
      </c>
      <c r="AI778" s="13" t="s">
        <v>7458</v>
      </c>
      <c r="AJ778" s="13" t="s">
        <v>8299</v>
      </c>
      <c r="AM778" s="13" t="s">
        <v>8300</v>
      </c>
      <c r="AO778" s="13">
        <v>0</v>
      </c>
      <c r="AP778" s="13">
        <v>25</v>
      </c>
      <c r="AR778" s="14" t="str">
        <f>+D1022&amp;",Location,17"</f>
        <v>RAIDEMARU,Location,17</v>
      </c>
      <c r="AU778" s="14"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
      <c r="A779" s="13">
        <v>778</v>
      </c>
      <c r="B779" s="13" t="s">
        <v>8762</v>
      </c>
      <c r="C779" s="13" t="s">
        <v>1166</v>
      </c>
      <c r="D779" s="13" t="s">
        <v>5377</v>
      </c>
      <c r="E779" s="13" t="s">
        <v>187</v>
      </c>
      <c r="F779" s="13" t="s">
        <v>191</v>
      </c>
      <c r="G779" s="13" t="s">
        <v>5153</v>
      </c>
      <c r="H779" s="13" t="s">
        <v>5413</v>
      </c>
      <c r="I779" s="13" t="s">
        <v>5414</v>
      </c>
      <c r="J779" s="13">
        <v>167</v>
      </c>
      <c r="K779" s="13" t="s">
        <v>5421</v>
      </c>
      <c r="L779" s="13">
        <v>45</v>
      </c>
      <c r="M779" s="13">
        <v>35</v>
      </c>
      <c r="N779" s="13" t="s">
        <v>5499</v>
      </c>
      <c r="P779" s="13" t="s">
        <v>6882</v>
      </c>
      <c r="Q779" s="13" t="s">
        <v>6883</v>
      </c>
      <c r="R779" s="13" t="s">
        <v>2022</v>
      </c>
      <c r="S779" s="13">
        <v>5120</v>
      </c>
      <c r="T779" s="13">
        <v>0.2</v>
      </c>
      <c r="U779" s="13">
        <v>0.7</v>
      </c>
      <c r="V779" s="13" t="s">
        <v>8723</v>
      </c>
      <c r="W779" s="13" t="s">
        <v>8730</v>
      </c>
      <c r="X779" s="13" t="s">
        <v>9539</v>
      </c>
      <c r="Y779" s="13" t="s">
        <v>9577</v>
      </c>
      <c r="Z779" s="13" t="s">
        <v>9577</v>
      </c>
      <c r="AA779" s="13" t="s">
        <v>9577</v>
      </c>
      <c r="AB779" s="13" t="s">
        <v>9577</v>
      </c>
      <c r="AC779" s="13" t="s">
        <v>9577</v>
      </c>
      <c r="AD779" s="13" t="s">
        <v>9577</v>
      </c>
      <c r="AE779" s="13" t="s">
        <v>9577</v>
      </c>
      <c r="AF779" s="13" t="s">
        <v>9577</v>
      </c>
      <c r="AG779" s="13" t="s">
        <v>9577</v>
      </c>
      <c r="AH779" s="14" t="str">
        <f t="shared" si="24"/>
        <v>778,0,0,0,0,0,0,0,0,0</v>
      </c>
      <c r="AI779" s="13" t="s">
        <v>7459</v>
      </c>
      <c r="AJ779" s="13" t="s">
        <v>8301</v>
      </c>
      <c r="AM779" s="13" t="s">
        <v>8148</v>
      </c>
      <c r="AP779" s="13">
        <v>25</v>
      </c>
      <c r="AR779" s="14" t="str">
        <f>+D1023&amp;",Location,17"</f>
        <v>RAIMIKYU,Location,17</v>
      </c>
      <c r="AU779" s="14"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
      <c r="A780" s="13">
        <v>779</v>
      </c>
      <c r="C780" s="13" t="s">
        <v>1167</v>
      </c>
      <c r="D780" s="13" t="s">
        <v>5378</v>
      </c>
      <c r="E780" s="13" t="s">
        <v>178</v>
      </c>
      <c r="F780" s="13" t="s">
        <v>185</v>
      </c>
      <c r="G780" s="13" t="s">
        <v>5154</v>
      </c>
      <c r="H780" s="13" t="s">
        <v>5413</v>
      </c>
      <c r="I780" s="13" t="s">
        <v>5414</v>
      </c>
      <c r="J780" s="13">
        <v>166</v>
      </c>
      <c r="K780" s="13" t="s">
        <v>2028</v>
      </c>
      <c r="L780" s="13">
        <v>80</v>
      </c>
      <c r="M780" s="13">
        <v>70</v>
      </c>
      <c r="N780" s="13" t="s">
        <v>5767</v>
      </c>
      <c r="O780" s="13" t="s">
        <v>5516</v>
      </c>
      <c r="P780" s="13" t="s">
        <v>6884</v>
      </c>
      <c r="Q780" s="13" t="s">
        <v>6885</v>
      </c>
      <c r="R780" s="13" t="s">
        <v>3753</v>
      </c>
      <c r="S780" s="13">
        <v>4096</v>
      </c>
      <c r="T780" s="13">
        <v>0.9</v>
      </c>
      <c r="U780" s="13">
        <v>19</v>
      </c>
      <c r="V780" s="13" t="s">
        <v>8725</v>
      </c>
      <c r="W780" s="13" t="s">
        <v>8729</v>
      </c>
      <c r="X780" s="13" t="s">
        <v>9540</v>
      </c>
      <c r="Y780" s="13" t="s">
        <v>9577</v>
      </c>
      <c r="Z780" s="13" t="s">
        <v>9577</v>
      </c>
      <c r="AA780" s="13" t="s">
        <v>9577</v>
      </c>
      <c r="AB780" s="13" t="s">
        <v>9577</v>
      </c>
      <c r="AC780" s="13" t="s">
        <v>9577</v>
      </c>
      <c r="AD780" s="13" t="s">
        <v>9577</v>
      </c>
      <c r="AE780" s="13" t="s">
        <v>9577</v>
      </c>
      <c r="AF780" s="13" t="s">
        <v>9577</v>
      </c>
      <c r="AG780" s="13" t="s">
        <v>9577</v>
      </c>
      <c r="AH780" s="14" t="str">
        <f t="shared" si="24"/>
        <v>779,0,0,0,0,0,0,0,0,0</v>
      </c>
      <c r="AI780" s="13" t="s">
        <v>7460</v>
      </c>
      <c r="AJ780" s="13" t="s">
        <v>8302</v>
      </c>
      <c r="AM780" s="13" t="s">
        <v>3746</v>
      </c>
      <c r="AO780" s="13">
        <v>4</v>
      </c>
      <c r="AP780" s="13">
        <v>25</v>
      </c>
      <c r="AR780" s="14" t="str">
        <f t="shared" si="26"/>
        <v>BRUGLYSH,Event,DARKGEM</v>
      </c>
      <c r="AU780" s="14"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
      <c r="A781" s="13">
        <v>780</v>
      </c>
      <c r="C781" s="13" t="s">
        <v>1168</v>
      </c>
      <c r="D781" s="13" t="s">
        <v>5379</v>
      </c>
      <c r="E781" s="13" t="s">
        <v>176</v>
      </c>
      <c r="F781" s="13" t="s">
        <v>188</v>
      </c>
      <c r="G781" s="13" t="s">
        <v>5155</v>
      </c>
      <c r="H781" s="13" t="s">
        <v>5413</v>
      </c>
      <c r="I781" s="13" t="s">
        <v>5414</v>
      </c>
      <c r="J781" s="13">
        <v>170</v>
      </c>
      <c r="K781" s="13" t="s">
        <v>2046</v>
      </c>
      <c r="L781" s="13">
        <v>70</v>
      </c>
      <c r="M781" s="13">
        <v>70</v>
      </c>
      <c r="N781" s="13" t="s">
        <v>5768</v>
      </c>
      <c r="O781" s="13" t="s">
        <v>3691</v>
      </c>
      <c r="P781" s="13" t="s">
        <v>6886</v>
      </c>
      <c r="Q781" s="13" t="s">
        <v>6887</v>
      </c>
      <c r="R781" s="13" t="s">
        <v>6892</v>
      </c>
      <c r="S781" s="13">
        <v>5120</v>
      </c>
      <c r="T781" s="13">
        <v>3</v>
      </c>
      <c r="U781" s="13">
        <v>185</v>
      </c>
      <c r="V781" s="13" t="s">
        <v>8724</v>
      </c>
      <c r="W781" s="13" t="s">
        <v>8731</v>
      </c>
      <c r="X781" s="13" t="s">
        <v>9541</v>
      </c>
      <c r="Y781" s="13" t="s">
        <v>9577</v>
      </c>
      <c r="Z781" s="13" t="s">
        <v>9577</v>
      </c>
      <c r="AA781" s="13" t="s">
        <v>9577</v>
      </c>
      <c r="AB781" s="13" t="s">
        <v>9577</v>
      </c>
      <c r="AC781" s="13" t="s">
        <v>9577</v>
      </c>
      <c r="AD781" s="13" t="s">
        <v>9577</v>
      </c>
      <c r="AE781" s="13" t="s">
        <v>9577</v>
      </c>
      <c r="AF781" s="13" t="s">
        <v>9577</v>
      </c>
      <c r="AG781" s="13" t="s">
        <v>9577</v>
      </c>
      <c r="AH781" s="14" t="str">
        <f t="shared" si="24"/>
        <v>780,0,0,0,0,0,0,0,0,0</v>
      </c>
      <c r="AI781" s="13" t="s">
        <v>7461</v>
      </c>
      <c r="AJ781" s="13" t="s">
        <v>8303</v>
      </c>
      <c r="AM781" s="13" t="s">
        <v>8123</v>
      </c>
      <c r="AO781" s="13">
        <v>0</v>
      </c>
      <c r="AP781" s="13">
        <v>25</v>
      </c>
      <c r="AR781" s="14" t="str">
        <f>+D1025&amp;",Event,LIGHTBALL"</f>
        <v>GRAGON,Event,LIGHTBALL</v>
      </c>
      <c r="AU781" s="14"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
      <c r="A782" s="13">
        <v>781</v>
      </c>
      <c r="C782" s="13" t="s">
        <v>1169</v>
      </c>
      <c r="D782" s="13" t="s">
        <v>5380</v>
      </c>
      <c r="E782" s="13" t="s">
        <v>187</v>
      </c>
      <c r="F782" s="13" t="s">
        <v>180</v>
      </c>
      <c r="G782" s="13" t="s">
        <v>5156</v>
      </c>
      <c r="H782" s="13" t="s">
        <v>5425</v>
      </c>
      <c r="I782" s="13" t="s">
        <v>5414</v>
      </c>
      <c r="J782" s="13">
        <v>181</v>
      </c>
      <c r="K782" s="13" t="s">
        <v>2028</v>
      </c>
      <c r="L782" s="13">
        <v>25</v>
      </c>
      <c r="M782" s="13">
        <v>70</v>
      </c>
      <c r="N782" s="13" t="s">
        <v>5500</v>
      </c>
      <c r="P782" s="13" t="s">
        <v>6226</v>
      </c>
      <c r="R782" s="13" t="s">
        <v>2021</v>
      </c>
      <c r="S782" s="13">
        <v>6144</v>
      </c>
      <c r="T782" s="13">
        <v>3.9</v>
      </c>
      <c r="U782" s="13">
        <v>210</v>
      </c>
      <c r="V782" s="13" t="s">
        <v>2054</v>
      </c>
      <c r="W782" s="13" t="s">
        <v>8729</v>
      </c>
      <c r="X782" s="13" t="s">
        <v>9542</v>
      </c>
      <c r="Y782" s="13" t="s">
        <v>9577</v>
      </c>
      <c r="Z782" s="13" t="s">
        <v>9577</v>
      </c>
      <c r="AA782" s="13" t="s">
        <v>9577</v>
      </c>
      <c r="AB782" s="13" t="s">
        <v>9577</v>
      </c>
      <c r="AC782" s="13" t="s">
        <v>9577</v>
      </c>
      <c r="AD782" s="13" t="s">
        <v>9577</v>
      </c>
      <c r="AE782" s="13" t="s">
        <v>9577</v>
      </c>
      <c r="AF782" s="13" t="s">
        <v>9577</v>
      </c>
      <c r="AG782" s="13" t="s">
        <v>9577</v>
      </c>
      <c r="AH782" s="14" t="str">
        <f t="shared" si="24"/>
        <v>781,0,0,0,0,0,0,0,0,0</v>
      </c>
      <c r="AI782" s="13" t="s">
        <v>7462</v>
      </c>
      <c r="AJ782" s="13" t="s">
        <v>7959</v>
      </c>
      <c r="AO782" s="13">
        <v>2</v>
      </c>
      <c r="AP782" s="13">
        <v>25</v>
      </c>
      <c r="AR782" s="14" t="str">
        <f>+D1026&amp;",Event,LIGHTBALL"</f>
        <v>ANCHORMISE,Event,LIGHTBALL</v>
      </c>
      <c r="AU782" s="14"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
      <c r="A783" s="13">
        <v>782</v>
      </c>
      <c r="C783" s="13" t="s">
        <v>1170</v>
      </c>
      <c r="D783" s="13" t="s">
        <v>5381</v>
      </c>
      <c r="E783" s="13" t="s">
        <v>188</v>
      </c>
      <c r="G783" s="13" t="s">
        <v>5157</v>
      </c>
      <c r="H783" s="13" t="s">
        <v>5413</v>
      </c>
      <c r="I783" s="13" t="s">
        <v>5424</v>
      </c>
      <c r="J783" s="13">
        <v>60</v>
      </c>
      <c r="K783" s="13" t="s">
        <v>2033</v>
      </c>
      <c r="L783" s="13">
        <v>45</v>
      </c>
      <c r="M783" s="13">
        <v>70</v>
      </c>
      <c r="N783" s="13" t="s">
        <v>5769</v>
      </c>
      <c r="O783" s="13" t="s">
        <v>3803</v>
      </c>
      <c r="P783" s="13" t="s">
        <v>6888</v>
      </c>
      <c r="Q783" s="13" t="s">
        <v>6889</v>
      </c>
      <c r="R783" s="13" t="s">
        <v>1414</v>
      </c>
      <c r="S783" s="13">
        <v>10240</v>
      </c>
      <c r="T783" s="13">
        <v>0.6</v>
      </c>
      <c r="U783" s="13">
        <v>29.7</v>
      </c>
      <c r="V783" s="13" t="s">
        <v>8722</v>
      </c>
      <c r="W783" s="13" t="s">
        <v>8731</v>
      </c>
      <c r="X783" s="13" t="s">
        <v>9543</v>
      </c>
      <c r="Y783" s="13" t="s">
        <v>9577</v>
      </c>
      <c r="Z783" s="13" t="s">
        <v>9577</v>
      </c>
      <c r="AA783" s="13" t="s">
        <v>9577</v>
      </c>
      <c r="AB783" s="13" t="s">
        <v>9577</v>
      </c>
      <c r="AC783" s="13" t="s">
        <v>9577</v>
      </c>
      <c r="AD783" s="13" t="s">
        <v>9577</v>
      </c>
      <c r="AE783" s="13" t="s">
        <v>9577</v>
      </c>
      <c r="AF783" s="13" t="s">
        <v>9577</v>
      </c>
      <c r="AG783" s="13" t="s">
        <v>9577</v>
      </c>
      <c r="AH783" s="14" t="str">
        <f t="shared" si="24"/>
        <v>782,0,0,0,0,0,0,0,0,0</v>
      </c>
      <c r="AI783" s="13" t="s">
        <v>7463</v>
      </c>
      <c r="AJ783" s="13" t="s">
        <v>8304</v>
      </c>
      <c r="AM783" s="13" t="s">
        <v>3750</v>
      </c>
      <c r="AO783" s="13">
        <v>0</v>
      </c>
      <c r="AP783" s="13">
        <v>25</v>
      </c>
      <c r="AR783" s="14" t="s">
        <v>8717</v>
      </c>
      <c r="AU783" s="14"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
      <c r="A784" s="13">
        <v>783</v>
      </c>
      <c r="C784" s="13" t="s">
        <v>1171</v>
      </c>
      <c r="D784" s="13" t="s">
        <v>5382</v>
      </c>
      <c r="E784" s="13" t="s">
        <v>188</v>
      </c>
      <c r="F784" s="13" t="s">
        <v>181</v>
      </c>
      <c r="G784" s="13" t="s">
        <v>5158</v>
      </c>
      <c r="H784" s="13" t="s">
        <v>5413</v>
      </c>
      <c r="I784" s="13" t="s">
        <v>5424</v>
      </c>
      <c r="J784" s="13">
        <v>147</v>
      </c>
      <c r="K784" s="13" t="s">
        <v>2043</v>
      </c>
      <c r="L784" s="13">
        <v>45</v>
      </c>
      <c r="M784" s="13">
        <v>70</v>
      </c>
      <c r="N784" s="13" t="s">
        <v>5769</v>
      </c>
      <c r="O784" s="13" t="s">
        <v>3803</v>
      </c>
      <c r="P784" s="13" t="s">
        <v>6227</v>
      </c>
      <c r="R784" s="13" t="s">
        <v>1414</v>
      </c>
      <c r="S784" s="13">
        <v>10240</v>
      </c>
      <c r="T784" s="13">
        <v>1.2</v>
      </c>
      <c r="U784" s="13">
        <v>47</v>
      </c>
      <c r="V784" s="13" t="s">
        <v>8722</v>
      </c>
      <c r="W784" s="13" t="s">
        <v>8731</v>
      </c>
      <c r="X784" s="13" t="s">
        <v>9544</v>
      </c>
      <c r="Y784" s="13" t="s">
        <v>9577</v>
      </c>
      <c r="Z784" s="13" t="s">
        <v>9577</v>
      </c>
      <c r="AA784" s="13" t="s">
        <v>9577</v>
      </c>
      <c r="AB784" s="13" t="s">
        <v>9577</v>
      </c>
      <c r="AC784" s="13" t="s">
        <v>9577</v>
      </c>
      <c r="AD784" s="13" t="s">
        <v>9577</v>
      </c>
      <c r="AE784" s="13" t="s">
        <v>9577</v>
      </c>
      <c r="AF784" s="13" t="s">
        <v>9577</v>
      </c>
      <c r="AG784" s="13" t="s">
        <v>9577</v>
      </c>
      <c r="AH784" s="14" t="str">
        <f t="shared" si="24"/>
        <v>783,0,0,0,0,0,0,0,0,0</v>
      </c>
      <c r="AI784" s="13" t="s">
        <v>7463</v>
      </c>
      <c r="AJ784" s="13" t="s">
        <v>8305</v>
      </c>
      <c r="AM784" s="13" t="s">
        <v>3750</v>
      </c>
      <c r="AO784" s="13">
        <v>0</v>
      </c>
      <c r="AP784" s="13">
        <v>25</v>
      </c>
      <c r="AR784" s="14" t="s">
        <v>8718</v>
      </c>
      <c r="AU784" s="14"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
      <c r="A785" s="13">
        <v>784</v>
      </c>
      <c r="C785" s="13" t="s">
        <v>1172</v>
      </c>
      <c r="D785" s="13" t="s">
        <v>5383</v>
      </c>
      <c r="E785" s="13" t="s">
        <v>188</v>
      </c>
      <c r="F785" s="13" t="s">
        <v>181</v>
      </c>
      <c r="G785" s="13" t="s">
        <v>5159</v>
      </c>
      <c r="H785" s="13" t="s">
        <v>5413</v>
      </c>
      <c r="I785" s="13" t="s">
        <v>5424</v>
      </c>
      <c r="J785" s="13">
        <v>270</v>
      </c>
      <c r="K785" s="13" t="s">
        <v>2044</v>
      </c>
      <c r="L785" s="13">
        <v>45</v>
      </c>
      <c r="M785" s="13">
        <v>70</v>
      </c>
      <c r="N785" s="13" t="s">
        <v>5769</v>
      </c>
      <c r="O785" s="13" t="s">
        <v>3803</v>
      </c>
      <c r="P785" s="13" t="s">
        <v>6228</v>
      </c>
      <c r="R785" s="13" t="s">
        <v>1414</v>
      </c>
      <c r="S785" s="13">
        <v>10240</v>
      </c>
      <c r="T785" s="13">
        <v>1.6</v>
      </c>
      <c r="U785" s="13">
        <v>78.2</v>
      </c>
      <c r="V785" s="13" t="s">
        <v>8722</v>
      </c>
      <c r="W785" s="13" t="s">
        <v>8731</v>
      </c>
      <c r="X785" s="13" t="s">
        <v>9545</v>
      </c>
      <c r="Y785" s="13" t="s">
        <v>9577</v>
      </c>
      <c r="Z785" s="13" t="s">
        <v>9577</v>
      </c>
      <c r="AA785" s="13" t="s">
        <v>9577</v>
      </c>
      <c r="AB785" s="13" t="s">
        <v>9577</v>
      </c>
      <c r="AC785" s="13" t="s">
        <v>9577</v>
      </c>
      <c r="AD785" s="13" t="s">
        <v>9577</v>
      </c>
      <c r="AE785" s="13" t="s">
        <v>9577</v>
      </c>
      <c r="AF785" s="13" t="s">
        <v>9577</v>
      </c>
      <c r="AG785" s="13" t="s">
        <v>9577</v>
      </c>
      <c r="AH785" s="14" t="str">
        <f t="shared" si="24"/>
        <v>784,0,0,0,0,0,0,0,0,0</v>
      </c>
      <c r="AI785" s="13" t="s">
        <v>7463</v>
      </c>
      <c r="AJ785" s="13" t="s">
        <v>8306</v>
      </c>
      <c r="AM785" s="13" t="s">
        <v>3750</v>
      </c>
      <c r="AO785" s="13">
        <v>0</v>
      </c>
      <c r="AP785" s="13">
        <v>25</v>
      </c>
      <c r="AU785" s="14"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
      <c r="A786" s="13">
        <v>785</v>
      </c>
      <c r="C786" s="13" t="s">
        <v>1173</v>
      </c>
      <c r="D786" s="13" t="s">
        <v>5384</v>
      </c>
      <c r="E786" s="13" t="s">
        <v>179</v>
      </c>
      <c r="F786" s="13" t="s">
        <v>191</v>
      </c>
      <c r="G786" s="13" t="s">
        <v>5160</v>
      </c>
      <c r="H786" s="13" t="s">
        <v>5425</v>
      </c>
      <c r="I786" s="13" t="s">
        <v>5424</v>
      </c>
      <c r="J786" s="13">
        <v>114</v>
      </c>
      <c r="K786" s="13" t="s">
        <v>2012</v>
      </c>
      <c r="L786" s="13">
        <v>3</v>
      </c>
      <c r="M786" s="13">
        <v>70</v>
      </c>
      <c r="N786" s="13" t="s">
        <v>5770</v>
      </c>
      <c r="O786" s="13" t="s">
        <v>3813</v>
      </c>
      <c r="P786" s="13" t="s">
        <v>6229</v>
      </c>
      <c r="R786" s="13" t="s">
        <v>6983</v>
      </c>
      <c r="S786" s="13">
        <v>4096</v>
      </c>
      <c r="T786" s="13">
        <v>1.8</v>
      </c>
      <c r="U786" s="13">
        <v>20.5</v>
      </c>
      <c r="V786" s="13" t="s">
        <v>8723</v>
      </c>
      <c r="W786" s="13" t="s">
        <v>8733</v>
      </c>
      <c r="X786" s="13" t="s">
        <v>9546</v>
      </c>
      <c r="Y786" s="13" t="s">
        <v>9577</v>
      </c>
      <c r="Z786" s="13" t="s">
        <v>9577</v>
      </c>
      <c r="AA786" s="13" t="s">
        <v>9577</v>
      </c>
      <c r="AB786" s="13" t="s">
        <v>9577</v>
      </c>
      <c r="AC786" s="13" t="s">
        <v>9577</v>
      </c>
      <c r="AD786" s="13" t="s">
        <v>9577</v>
      </c>
      <c r="AE786" s="13" t="s">
        <v>9577</v>
      </c>
      <c r="AF786" s="13" t="s">
        <v>9577</v>
      </c>
      <c r="AG786" s="13" t="s">
        <v>9577</v>
      </c>
      <c r="AH786" s="14" t="str">
        <f t="shared" si="24"/>
        <v>785,0,0,0,0,0,0,0,0,0</v>
      </c>
      <c r="AI786" s="13" t="s">
        <v>7464</v>
      </c>
      <c r="AJ786" s="13" t="s">
        <v>7960</v>
      </c>
      <c r="AO786" s="13">
        <v>0</v>
      </c>
      <c r="AP786" s="13">
        <v>25</v>
      </c>
      <c r="AU786" s="14"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
      <c r="A787" s="13">
        <v>786</v>
      </c>
      <c r="C787" s="13" t="s">
        <v>1174</v>
      </c>
      <c r="D787" s="13" t="s">
        <v>5385</v>
      </c>
      <c r="E787" s="13" t="s">
        <v>185</v>
      </c>
      <c r="F787" s="13" t="s">
        <v>191</v>
      </c>
      <c r="G787" s="13" t="s">
        <v>5161</v>
      </c>
      <c r="H787" s="13" t="s">
        <v>5425</v>
      </c>
      <c r="I787" s="13" t="s">
        <v>5424</v>
      </c>
      <c r="J787" s="13">
        <v>114</v>
      </c>
      <c r="K787" s="13" t="s">
        <v>2047</v>
      </c>
      <c r="L787" s="13">
        <v>3</v>
      </c>
      <c r="M787" s="13">
        <v>70</v>
      </c>
      <c r="N787" s="13" t="s">
        <v>5771</v>
      </c>
      <c r="O787" s="13" t="s">
        <v>3813</v>
      </c>
      <c r="P787" s="13" t="s">
        <v>6230</v>
      </c>
      <c r="R787" s="13" t="s">
        <v>6983</v>
      </c>
      <c r="S787" s="13">
        <v>4096</v>
      </c>
      <c r="T787" s="13">
        <v>1.2</v>
      </c>
      <c r="U787" s="13">
        <v>18.600000000000001</v>
      </c>
      <c r="V787" s="13" t="s">
        <v>8725</v>
      </c>
      <c r="W787" s="13" t="s">
        <v>8733</v>
      </c>
      <c r="X787" s="13" t="s">
        <v>9547</v>
      </c>
      <c r="Y787" s="13" t="s">
        <v>9577</v>
      </c>
      <c r="Z787" s="13" t="s">
        <v>9577</v>
      </c>
      <c r="AA787" s="13" t="s">
        <v>9577</v>
      </c>
      <c r="AB787" s="13" t="s">
        <v>9577</v>
      </c>
      <c r="AC787" s="13" t="s">
        <v>9577</v>
      </c>
      <c r="AD787" s="13" t="s">
        <v>9577</v>
      </c>
      <c r="AE787" s="13" t="s">
        <v>9577</v>
      </c>
      <c r="AF787" s="13" t="s">
        <v>9577</v>
      </c>
      <c r="AG787" s="13" t="s">
        <v>9577</v>
      </c>
      <c r="AH787" s="14" t="str">
        <f t="shared" si="24"/>
        <v>786,0,0,0,0,0,0,0,0,0</v>
      </c>
      <c r="AI787" s="13" t="s">
        <v>7464</v>
      </c>
      <c r="AJ787" s="13" t="s">
        <v>7961</v>
      </c>
      <c r="AO787" s="13">
        <v>8</v>
      </c>
      <c r="AP787" s="13">
        <v>25</v>
      </c>
      <c r="AU787" s="14"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
      <c r="A788" s="13">
        <v>787</v>
      </c>
      <c r="C788" s="13" t="s">
        <v>1175</v>
      </c>
      <c r="D788" s="13" t="s">
        <v>5386</v>
      </c>
      <c r="E788" s="13" t="s">
        <v>180</v>
      </c>
      <c r="F788" s="13" t="s">
        <v>191</v>
      </c>
      <c r="G788" s="13" t="s">
        <v>5162</v>
      </c>
      <c r="H788" s="13" t="s">
        <v>5425</v>
      </c>
      <c r="I788" s="13" t="s">
        <v>5424</v>
      </c>
      <c r="J788" s="13">
        <v>114</v>
      </c>
      <c r="K788" s="13" t="s">
        <v>2029</v>
      </c>
      <c r="L788" s="13">
        <v>3</v>
      </c>
      <c r="M788" s="13">
        <v>70</v>
      </c>
      <c r="N788" s="13" t="s">
        <v>5772</v>
      </c>
      <c r="O788" s="13" t="s">
        <v>3813</v>
      </c>
      <c r="P788" s="13" t="s">
        <v>6231</v>
      </c>
      <c r="R788" s="13" t="s">
        <v>6983</v>
      </c>
      <c r="S788" s="13">
        <v>4096</v>
      </c>
      <c r="T788" s="13">
        <v>1.9</v>
      </c>
      <c r="U788" s="13">
        <v>45.5</v>
      </c>
      <c r="V788" s="13" t="s">
        <v>2055</v>
      </c>
      <c r="W788" s="13" t="s">
        <v>8733</v>
      </c>
      <c r="X788" s="13" t="s">
        <v>9548</v>
      </c>
      <c r="Y788" s="13" t="s">
        <v>9577</v>
      </c>
      <c r="Z788" s="13" t="s">
        <v>9577</v>
      </c>
      <c r="AA788" s="13" t="s">
        <v>9577</v>
      </c>
      <c r="AB788" s="13" t="s">
        <v>9577</v>
      </c>
      <c r="AC788" s="13" t="s">
        <v>9577</v>
      </c>
      <c r="AD788" s="13" t="s">
        <v>9577</v>
      </c>
      <c r="AE788" s="13" t="s">
        <v>9577</v>
      </c>
      <c r="AF788" s="13" t="s">
        <v>9577</v>
      </c>
      <c r="AG788" s="13" t="s">
        <v>9577</v>
      </c>
      <c r="AH788" s="14" t="str">
        <f t="shared" si="24"/>
        <v>787,0,0,0,0,0,0,0,0,0</v>
      </c>
      <c r="AI788" s="13" t="s">
        <v>7464</v>
      </c>
      <c r="AJ788" s="13" t="s">
        <v>7962</v>
      </c>
      <c r="AO788" s="13">
        <v>0</v>
      </c>
      <c r="AP788" s="13">
        <v>25</v>
      </c>
      <c r="AU788" s="14"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
      <c r="A789" s="13">
        <v>788</v>
      </c>
      <c r="C789" s="13" t="s">
        <v>1176</v>
      </c>
      <c r="D789" s="13" t="s">
        <v>5387</v>
      </c>
      <c r="E789" s="13" t="s">
        <v>178</v>
      </c>
      <c r="F789" s="13" t="s">
        <v>191</v>
      </c>
      <c r="G789" s="13" t="s">
        <v>5163</v>
      </c>
      <c r="H789" s="13" t="s">
        <v>5425</v>
      </c>
      <c r="I789" s="13" t="s">
        <v>5424</v>
      </c>
      <c r="J789" s="13">
        <v>114</v>
      </c>
      <c r="K789" s="13" t="s">
        <v>5411</v>
      </c>
      <c r="L789" s="13">
        <v>3</v>
      </c>
      <c r="M789" s="13">
        <v>70</v>
      </c>
      <c r="N789" s="13" t="s">
        <v>5773</v>
      </c>
      <c r="O789" s="13" t="s">
        <v>3813</v>
      </c>
      <c r="P789" s="13" t="s">
        <v>6232</v>
      </c>
      <c r="R789" s="13" t="s">
        <v>6983</v>
      </c>
      <c r="S789" s="13">
        <v>4096</v>
      </c>
      <c r="T789" s="13">
        <v>1.3</v>
      </c>
      <c r="U789" s="13">
        <v>21.2</v>
      </c>
      <c r="V789" s="13" t="s">
        <v>8726</v>
      </c>
      <c r="W789" s="13" t="s">
        <v>8733</v>
      </c>
      <c r="X789" s="13" t="s">
        <v>9549</v>
      </c>
      <c r="Y789" s="13" t="s">
        <v>9577</v>
      </c>
      <c r="Z789" s="13" t="s">
        <v>9577</v>
      </c>
      <c r="AA789" s="13" t="s">
        <v>9577</v>
      </c>
      <c r="AB789" s="13" t="s">
        <v>9577</v>
      </c>
      <c r="AC789" s="13" t="s">
        <v>9577</v>
      </c>
      <c r="AD789" s="13" t="s">
        <v>9577</v>
      </c>
      <c r="AE789" s="13" t="s">
        <v>9577</v>
      </c>
      <c r="AF789" s="13" t="s">
        <v>9577</v>
      </c>
      <c r="AG789" s="13" t="s">
        <v>9577</v>
      </c>
      <c r="AH789" s="14" t="str">
        <f t="shared" si="24"/>
        <v>788,0,0,0,0,0,0,0,0,0</v>
      </c>
      <c r="AI789" s="13" t="s">
        <v>7464</v>
      </c>
      <c r="AJ789" s="13" t="s">
        <v>7963</v>
      </c>
      <c r="AO789" s="13">
        <v>0</v>
      </c>
      <c r="AP789" s="13">
        <v>25</v>
      </c>
      <c r="AU789" s="14"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
      <c r="A790" s="13">
        <v>789</v>
      </c>
      <c r="C790" s="13" t="s">
        <v>1177</v>
      </c>
      <c r="D790" s="13" t="s">
        <v>5388</v>
      </c>
      <c r="E790" s="13" t="s">
        <v>185</v>
      </c>
      <c r="G790" s="13" t="s">
        <v>5164</v>
      </c>
      <c r="H790" s="13" t="s">
        <v>5425</v>
      </c>
      <c r="I790" s="13" t="s">
        <v>5424</v>
      </c>
      <c r="J790" s="13">
        <v>40</v>
      </c>
      <c r="K790" s="13" t="s">
        <v>2030</v>
      </c>
      <c r="L790" s="13">
        <v>45</v>
      </c>
      <c r="M790" s="13">
        <v>0</v>
      </c>
      <c r="N790" s="13" t="s">
        <v>3775</v>
      </c>
      <c r="P790" s="13" t="s">
        <v>6233</v>
      </c>
      <c r="R790" s="13" t="s">
        <v>6983</v>
      </c>
      <c r="S790" s="13">
        <v>30822</v>
      </c>
      <c r="T790" s="13">
        <v>0.2</v>
      </c>
      <c r="U790" s="13">
        <v>0.1</v>
      </c>
      <c r="V790" s="13" t="s">
        <v>2056</v>
      </c>
      <c r="W790" s="13" t="s">
        <v>8733</v>
      </c>
      <c r="X790" s="13" t="s">
        <v>9550</v>
      </c>
      <c r="Y790" s="13" t="s">
        <v>9577</v>
      </c>
      <c r="Z790" s="13" t="s">
        <v>9577</v>
      </c>
      <c r="AA790" s="13" t="s">
        <v>9577</v>
      </c>
      <c r="AB790" s="13" t="s">
        <v>9577</v>
      </c>
      <c r="AC790" s="13" t="s">
        <v>9577</v>
      </c>
      <c r="AD790" s="13" t="s">
        <v>9577</v>
      </c>
      <c r="AE790" s="13" t="s">
        <v>9577</v>
      </c>
      <c r="AF790" s="13" t="s">
        <v>9577</v>
      </c>
      <c r="AG790" s="13" t="s">
        <v>9577</v>
      </c>
      <c r="AH790" s="14" t="str">
        <f t="shared" si="24"/>
        <v>789,0,0,0,0,0,0,0,0,0</v>
      </c>
      <c r="AI790" s="13" t="s">
        <v>7465</v>
      </c>
      <c r="AJ790" s="13" t="s">
        <v>7964</v>
      </c>
      <c r="AO790" s="13">
        <v>0</v>
      </c>
      <c r="AP790" s="13">
        <v>25</v>
      </c>
      <c r="AR790" s="14" t="s">
        <v>8719</v>
      </c>
      <c r="AU790" s="14"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
      <c r="A791" s="13">
        <v>790</v>
      </c>
      <c r="C791" s="13" t="s">
        <v>1178</v>
      </c>
      <c r="D791" s="13" t="s">
        <v>5389</v>
      </c>
      <c r="E791" s="13" t="s">
        <v>185</v>
      </c>
      <c r="G791" s="13" t="s">
        <v>5165</v>
      </c>
      <c r="H791" s="13" t="s">
        <v>5425</v>
      </c>
      <c r="I791" s="13" t="s">
        <v>5424</v>
      </c>
      <c r="J791" s="13">
        <v>80</v>
      </c>
      <c r="K791" s="13" t="s">
        <v>5427</v>
      </c>
      <c r="L791" s="13">
        <v>45</v>
      </c>
      <c r="M791" s="13">
        <v>0</v>
      </c>
      <c r="N791" s="13" t="s">
        <v>3699</v>
      </c>
      <c r="P791" s="13" t="s">
        <v>6234</v>
      </c>
      <c r="R791" s="13" t="s">
        <v>6983</v>
      </c>
      <c r="S791" s="13">
        <v>30822</v>
      </c>
      <c r="T791" s="13">
        <v>0.1</v>
      </c>
      <c r="U791" s="13">
        <v>999.9</v>
      </c>
      <c r="V791" s="13" t="s">
        <v>2056</v>
      </c>
      <c r="W791" s="13" t="s">
        <v>8733</v>
      </c>
      <c r="X791" s="13" t="s">
        <v>9551</v>
      </c>
      <c r="Y791" s="13" t="s">
        <v>9577</v>
      </c>
      <c r="Z791" s="13" t="s">
        <v>9577</v>
      </c>
      <c r="AA791" s="13" t="s">
        <v>9577</v>
      </c>
      <c r="AB791" s="13" t="s">
        <v>9577</v>
      </c>
      <c r="AC791" s="13" t="s">
        <v>9577</v>
      </c>
      <c r="AD791" s="13" t="s">
        <v>9577</v>
      </c>
      <c r="AE791" s="13" t="s">
        <v>9577</v>
      </c>
      <c r="AF791" s="13" t="s">
        <v>9577</v>
      </c>
      <c r="AG791" s="13" t="s">
        <v>9577</v>
      </c>
      <c r="AH791" s="14" t="str">
        <f t="shared" si="24"/>
        <v>790,0,0,0,0,0,0,0,0,0</v>
      </c>
      <c r="AI791" s="13" t="s">
        <v>7466</v>
      </c>
      <c r="AJ791" s="13" t="s">
        <v>7965</v>
      </c>
      <c r="AO791" s="13">
        <v>0</v>
      </c>
      <c r="AP791" s="13">
        <v>25</v>
      </c>
      <c r="AR791" s="14" t="s">
        <v>8720</v>
      </c>
      <c r="AU791" s="14"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
      <c r="A792" s="13">
        <v>791</v>
      </c>
      <c r="C792" s="13" t="s">
        <v>1179</v>
      </c>
      <c r="D792" s="13" t="s">
        <v>5390</v>
      </c>
      <c r="E792" s="13" t="s">
        <v>185</v>
      </c>
      <c r="F792" s="13" t="s">
        <v>190</v>
      </c>
      <c r="G792" s="13" t="s">
        <v>5166</v>
      </c>
      <c r="H792" s="13" t="s">
        <v>5425</v>
      </c>
      <c r="I792" s="13" t="s">
        <v>5424</v>
      </c>
      <c r="J792" s="13">
        <v>136</v>
      </c>
      <c r="K792" s="13" t="s">
        <v>2029</v>
      </c>
      <c r="L792" s="13">
        <v>45</v>
      </c>
      <c r="M792" s="13">
        <v>0</v>
      </c>
      <c r="N792" s="13" t="s">
        <v>5501</v>
      </c>
      <c r="P792" s="13" t="s">
        <v>6235</v>
      </c>
      <c r="R792" s="13" t="s">
        <v>6983</v>
      </c>
      <c r="S792" s="13">
        <v>30822</v>
      </c>
      <c r="T792" s="13">
        <v>3.4</v>
      </c>
      <c r="U792" s="13">
        <v>230</v>
      </c>
      <c r="V792" s="13" t="s">
        <v>8724</v>
      </c>
      <c r="W792" s="13" t="s">
        <v>8733</v>
      </c>
      <c r="X792" s="13" t="s">
        <v>9552</v>
      </c>
      <c r="Y792" s="13" t="s">
        <v>9577</v>
      </c>
      <c r="Z792" s="13" t="s">
        <v>9577</v>
      </c>
      <c r="AA792" s="13" t="s">
        <v>9577</v>
      </c>
      <c r="AB792" s="13" t="s">
        <v>9577</v>
      </c>
      <c r="AC792" s="13" t="s">
        <v>9577</v>
      </c>
      <c r="AD792" s="13" t="s">
        <v>9577</v>
      </c>
      <c r="AE792" s="13" t="s">
        <v>9577</v>
      </c>
      <c r="AF792" s="13" t="s">
        <v>9577</v>
      </c>
      <c r="AG792" s="13" t="s">
        <v>9577</v>
      </c>
      <c r="AH792" s="14" t="str">
        <f t="shared" si="24"/>
        <v>791,0,0,0,0,0,0,0,0,0</v>
      </c>
      <c r="AI792" s="13" t="s">
        <v>7467</v>
      </c>
      <c r="AJ792" s="13" t="s">
        <v>7966</v>
      </c>
      <c r="AO792" s="13">
        <v>0</v>
      </c>
      <c r="AP792" s="13">
        <v>25</v>
      </c>
      <c r="AU792" s="14"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
      <c r="A793" s="13">
        <v>792</v>
      </c>
      <c r="C793" s="13" t="s">
        <v>1180</v>
      </c>
      <c r="D793" s="13" t="s">
        <v>3815</v>
      </c>
      <c r="E793" s="13" t="s">
        <v>185</v>
      </c>
      <c r="F793" s="13" t="s">
        <v>187</v>
      </c>
      <c r="G793" s="13" t="s">
        <v>5167</v>
      </c>
      <c r="H793" s="13" t="s">
        <v>5425</v>
      </c>
      <c r="I793" s="13" t="s">
        <v>5424</v>
      </c>
      <c r="J793" s="13">
        <v>136</v>
      </c>
      <c r="K793" s="13" t="s">
        <v>2047</v>
      </c>
      <c r="L793" s="13">
        <v>45</v>
      </c>
      <c r="M793" s="13">
        <v>0</v>
      </c>
      <c r="N793" s="13" t="s">
        <v>5502</v>
      </c>
      <c r="P793" s="13" t="s">
        <v>6236</v>
      </c>
      <c r="R793" s="13" t="s">
        <v>6983</v>
      </c>
      <c r="S793" s="13">
        <v>30822</v>
      </c>
      <c r="T793" s="13">
        <v>4</v>
      </c>
      <c r="U793" s="13">
        <v>120</v>
      </c>
      <c r="V793" s="13" t="s">
        <v>8726</v>
      </c>
      <c r="W793" s="13" t="s">
        <v>8733</v>
      </c>
      <c r="X793" s="13" t="s">
        <v>9553</v>
      </c>
      <c r="Y793" s="13" t="s">
        <v>9577</v>
      </c>
      <c r="Z793" s="13" t="s">
        <v>9577</v>
      </c>
      <c r="AA793" s="13" t="s">
        <v>9577</v>
      </c>
      <c r="AB793" s="13" t="s">
        <v>9577</v>
      </c>
      <c r="AC793" s="13" t="s">
        <v>9577</v>
      </c>
      <c r="AD793" s="13" t="s">
        <v>9577</v>
      </c>
      <c r="AE793" s="13" t="s">
        <v>9577</v>
      </c>
      <c r="AF793" s="13" t="s">
        <v>9577</v>
      </c>
      <c r="AG793" s="13" t="s">
        <v>9577</v>
      </c>
      <c r="AH793" s="14" t="str">
        <f t="shared" si="24"/>
        <v>792,0,0,0,0,0,0,0,0,0</v>
      </c>
      <c r="AI793" s="13" t="s">
        <v>7468</v>
      </c>
      <c r="AJ793" s="13" t="s">
        <v>7967</v>
      </c>
      <c r="AO793" s="13">
        <v>0</v>
      </c>
      <c r="AP793" s="13">
        <v>25</v>
      </c>
      <c r="AU793" s="14"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
      <c r="A794" s="13">
        <v>793</v>
      </c>
      <c r="C794" s="13" t="s">
        <v>1181</v>
      </c>
      <c r="D794" s="13" t="s">
        <v>5391</v>
      </c>
      <c r="E794" s="13" t="s">
        <v>186</v>
      </c>
      <c r="F794" s="13" t="s">
        <v>182</v>
      </c>
      <c r="G794" s="13" t="s">
        <v>5168</v>
      </c>
      <c r="H794" s="13" t="s">
        <v>5425</v>
      </c>
      <c r="I794" s="13" t="s">
        <v>5424</v>
      </c>
      <c r="J794" s="13">
        <v>114</v>
      </c>
      <c r="K794" s="13" t="s">
        <v>5411</v>
      </c>
      <c r="L794" s="13">
        <v>45</v>
      </c>
      <c r="M794" s="13">
        <v>0</v>
      </c>
      <c r="N794" s="13" t="s">
        <v>5503</v>
      </c>
      <c r="P794" s="13" t="s">
        <v>6237</v>
      </c>
      <c r="R794" s="13" t="s">
        <v>6983</v>
      </c>
      <c r="S794" s="13">
        <v>30822</v>
      </c>
      <c r="T794" s="13">
        <v>1.2</v>
      </c>
      <c r="U794" s="13">
        <v>55.5</v>
      </c>
      <c r="V794" s="13" t="s">
        <v>8724</v>
      </c>
      <c r="W794" s="13" t="s">
        <v>8733</v>
      </c>
      <c r="X794" s="13" t="s">
        <v>9554</v>
      </c>
      <c r="Y794" s="13" t="s">
        <v>9577</v>
      </c>
      <c r="Z794" s="13" t="s">
        <v>9577</v>
      </c>
      <c r="AA794" s="13" t="s">
        <v>9577</v>
      </c>
      <c r="AB794" s="13" t="s">
        <v>9577</v>
      </c>
      <c r="AC794" s="13" t="s">
        <v>9577</v>
      </c>
      <c r="AD794" s="13" t="s">
        <v>9577</v>
      </c>
      <c r="AE794" s="13" t="s">
        <v>9577</v>
      </c>
      <c r="AF794" s="13" t="s">
        <v>9577</v>
      </c>
      <c r="AG794" s="13" t="s">
        <v>9577</v>
      </c>
      <c r="AH794" s="14" t="str">
        <f t="shared" si="24"/>
        <v>793,0,0,0,0,0,0,0,0,0</v>
      </c>
      <c r="AI794" s="13" t="s">
        <v>7469</v>
      </c>
      <c r="AJ794" s="13" t="s">
        <v>7968</v>
      </c>
      <c r="AO794" s="13">
        <v>0</v>
      </c>
      <c r="AP794" s="13">
        <v>25</v>
      </c>
      <c r="AU794" s="14"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
      <c r="A795" s="13">
        <v>794</v>
      </c>
      <c r="C795" s="13" t="s">
        <v>1182</v>
      </c>
      <c r="D795" s="13" t="s">
        <v>5392</v>
      </c>
      <c r="E795" s="13" t="s">
        <v>169</v>
      </c>
      <c r="F795" s="13" t="s">
        <v>181</v>
      </c>
      <c r="G795" s="13" t="s">
        <v>5169</v>
      </c>
      <c r="H795" s="13" t="s">
        <v>5425</v>
      </c>
      <c r="I795" s="13" t="s">
        <v>5424</v>
      </c>
      <c r="J795" s="13">
        <v>114</v>
      </c>
      <c r="K795" s="13" t="s">
        <v>5448</v>
      </c>
      <c r="L795" s="13">
        <v>25</v>
      </c>
      <c r="M795" s="13">
        <v>0</v>
      </c>
      <c r="N795" s="13" t="s">
        <v>5503</v>
      </c>
      <c r="P795" s="13" t="s">
        <v>6238</v>
      </c>
      <c r="R795" s="13" t="s">
        <v>6983</v>
      </c>
      <c r="S795" s="13">
        <v>30822</v>
      </c>
      <c r="T795" s="13">
        <v>2.4</v>
      </c>
      <c r="U795" s="13">
        <v>333.6</v>
      </c>
      <c r="V795" s="13" t="s">
        <v>2055</v>
      </c>
      <c r="W795" s="13" t="s">
        <v>8733</v>
      </c>
      <c r="X795" s="13" t="s">
        <v>9555</v>
      </c>
      <c r="Y795" s="13" t="s">
        <v>9577</v>
      </c>
      <c r="Z795" s="13" t="s">
        <v>9577</v>
      </c>
      <c r="AA795" s="13" t="s">
        <v>9577</v>
      </c>
      <c r="AB795" s="13" t="s">
        <v>9577</v>
      </c>
      <c r="AC795" s="13" t="s">
        <v>9577</v>
      </c>
      <c r="AD795" s="13" t="s">
        <v>9577</v>
      </c>
      <c r="AE795" s="13" t="s">
        <v>9577</v>
      </c>
      <c r="AF795" s="13" t="s">
        <v>9577</v>
      </c>
      <c r="AG795" s="13" t="s">
        <v>9577</v>
      </c>
      <c r="AH795" s="14" t="str">
        <f t="shared" si="24"/>
        <v>794,0,0,0,0,0,0,0,0,0</v>
      </c>
      <c r="AI795" s="13" t="s">
        <v>7470</v>
      </c>
      <c r="AJ795" s="13" t="s">
        <v>7969</v>
      </c>
      <c r="AO795" s="13">
        <v>0</v>
      </c>
      <c r="AP795" s="13">
        <v>25</v>
      </c>
      <c r="AU795" s="14"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
      <c r="A796" s="13">
        <v>795</v>
      </c>
      <c r="C796" s="13" t="s">
        <v>1183</v>
      </c>
      <c r="D796" s="13" t="s">
        <v>5393</v>
      </c>
      <c r="E796" s="13" t="s">
        <v>169</v>
      </c>
      <c r="F796" s="13" t="s">
        <v>181</v>
      </c>
      <c r="G796" s="13" t="s">
        <v>5170</v>
      </c>
      <c r="H796" s="13" t="s">
        <v>5425</v>
      </c>
      <c r="I796" s="13" t="s">
        <v>5424</v>
      </c>
      <c r="J796" s="13">
        <v>114</v>
      </c>
      <c r="K796" s="13" t="s">
        <v>2012</v>
      </c>
      <c r="L796" s="13">
        <v>255</v>
      </c>
      <c r="M796" s="13">
        <v>0</v>
      </c>
      <c r="N796" s="13" t="s">
        <v>5503</v>
      </c>
      <c r="P796" s="13" t="s">
        <v>6239</v>
      </c>
      <c r="R796" s="13" t="s">
        <v>6983</v>
      </c>
      <c r="S796" s="13">
        <v>30822</v>
      </c>
      <c r="T796" s="13">
        <v>1.8</v>
      </c>
      <c r="U796" s="13">
        <v>25</v>
      </c>
      <c r="V796" s="13" t="s">
        <v>8724</v>
      </c>
      <c r="W796" s="13" t="s">
        <v>8733</v>
      </c>
      <c r="X796" s="13" t="s">
        <v>9556</v>
      </c>
      <c r="Y796" s="13" t="s">
        <v>9577</v>
      </c>
      <c r="Z796" s="13" t="s">
        <v>9577</v>
      </c>
      <c r="AA796" s="13" t="s">
        <v>9577</v>
      </c>
      <c r="AB796" s="13" t="s">
        <v>9577</v>
      </c>
      <c r="AC796" s="13" t="s">
        <v>9577</v>
      </c>
      <c r="AD796" s="13" t="s">
        <v>9577</v>
      </c>
      <c r="AE796" s="13" t="s">
        <v>9577</v>
      </c>
      <c r="AF796" s="13" t="s">
        <v>9577</v>
      </c>
      <c r="AG796" s="13" t="s">
        <v>9577</v>
      </c>
      <c r="AH796" s="14" t="str">
        <f t="shared" si="24"/>
        <v>795,0,0,0,0,0,0,0,0,0</v>
      </c>
      <c r="AI796" s="13" t="s">
        <v>7471</v>
      </c>
      <c r="AJ796" s="13" t="s">
        <v>7970</v>
      </c>
      <c r="AO796" s="13">
        <v>0</v>
      </c>
      <c r="AP796" s="13">
        <v>25</v>
      </c>
      <c r="AU796" s="14"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
      <c r="A797" s="13">
        <v>796</v>
      </c>
      <c r="C797" s="13" t="s">
        <v>1184</v>
      </c>
      <c r="D797" s="13" t="s">
        <v>5394</v>
      </c>
      <c r="E797" s="13" t="s">
        <v>179</v>
      </c>
      <c r="G797" s="13" t="s">
        <v>5171</v>
      </c>
      <c r="H797" s="13" t="s">
        <v>5425</v>
      </c>
      <c r="I797" s="13" t="s">
        <v>5424</v>
      </c>
      <c r="J797" s="13">
        <v>114</v>
      </c>
      <c r="K797" s="13" t="s">
        <v>2047</v>
      </c>
      <c r="L797" s="13">
        <v>30</v>
      </c>
      <c r="M797" s="13">
        <v>0</v>
      </c>
      <c r="N797" s="13" t="s">
        <v>5503</v>
      </c>
      <c r="P797" s="13" t="s">
        <v>6240</v>
      </c>
      <c r="R797" s="13" t="s">
        <v>6983</v>
      </c>
      <c r="S797" s="13">
        <v>30822</v>
      </c>
      <c r="T797" s="13">
        <v>3.8</v>
      </c>
      <c r="U797" s="13">
        <v>100</v>
      </c>
      <c r="V797" s="13" t="s">
        <v>8727</v>
      </c>
      <c r="W797" s="13" t="s">
        <v>8733</v>
      </c>
      <c r="X797" s="13" t="s">
        <v>9557</v>
      </c>
      <c r="Y797" s="13" t="s">
        <v>9577</v>
      </c>
      <c r="Z797" s="13" t="s">
        <v>9577</v>
      </c>
      <c r="AA797" s="13" t="s">
        <v>9577</v>
      </c>
      <c r="AB797" s="13" t="s">
        <v>9577</v>
      </c>
      <c r="AC797" s="13" t="s">
        <v>9577</v>
      </c>
      <c r="AD797" s="13" t="s">
        <v>9577</v>
      </c>
      <c r="AE797" s="13" t="s">
        <v>9577</v>
      </c>
      <c r="AF797" s="13" t="s">
        <v>9577</v>
      </c>
      <c r="AG797" s="13" t="s">
        <v>9577</v>
      </c>
      <c r="AH797" s="14" t="str">
        <f t="shared" si="24"/>
        <v>796,0,0,0,0,0,0,0,0,0</v>
      </c>
      <c r="AI797" s="13" t="s">
        <v>7472</v>
      </c>
      <c r="AJ797" s="13" t="s">
        <v>7971</v>
      </c>
      <c r="AO797" s="13">
        <v>0</v>
      </c>
      <c r="AP797" s="13">
        <v>25</v>
      </c>
      <c r="AU797" s="14"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
      <c r="A798" s="13">
        <v>797</v>
      </c>
      <c r="C798" s="13" t="s">
        <v>1185</v>
      </c>
      <c r="D798" s="13" t="s">
        <v>5395</v>
      </c>
      <c r="E798" s="13" t="s">
        <v>190</v>
      </c>
      <c r="F798" s="13" t="s">
        <v>184</v>
      </c>
      <c r="G798" s="13" t="s">
        <v>5172</v>
      </c>
      <c r="H798" s="13" t="s">
        <v>5425</v>
      </c>
      <c r="I798" s="13" t="s">
        <v>5424</v>
      </c>
      <c r="J798" s="13">
        <v>114</v>
      </c>
      <c r="K798" s="13" t="s">
        <v>5449</v>
      </c>
      <c r="L798" s="13">
        <v>25</v>
      </c>
      <c r="M798" s="13">
        <v>0</v>
      </c>
      <c r="N798" s="13" t="s">
        <v>5503</v>
      </c>
      <c r="P798" s="13" t="s">
        <v>6241</v>
      </c>
      <c r="R798" s="13" t="s">
        <v>6983</v>
      </c>
      <c r="S798" s="13">
        <v>30822</v>
      </c>
      <c r="T798" s="13">
        <v>9.1999999999999993</v>
      </c>
      <c r="U798" s="13">
        <v>999.9</v>
      </c>
      <c r="V798" s="13" t="s">
        <v>2054</v>
      </c>
      <c r="W798" s="13" t="s">
        <v>8733</v>
      </c>
      <c r="X798" s="13" t="s">
        <v>9558</v>
      </c>
      <c r="Y798" s="13" t="s">
        <v>9577</v>
      </c>
      <c r="Z798" s="13" t="s">
        <v>9577</v>
      </c>
      <c r="AA798" s="13" t="s">
        <v>9577</v>
      </c>
      <c r="AB798" s="13" t="s">
        <v>9577</v>
      </c>
      <c r="AC798" s="13" t="s">
        <v>9577</v>
      </c>
      <c r="AD798" s="13" t="s">
        <v>9577</v>
      </c>
      <c r="AE798" s="13" t="s">
        <v>9577</v>
      </c>
      <c r="AF798" s="13" t="s">
        <v>9577</v>
      </c>
      <c r="AG798" s="13" t="s">
        <v>9577</v>
      </c>
      <c r="AH798" s="14" t="str">
        <f t="shared" si="24"/>
        <v>797,0,0,0,0,0,0,0,0,0</v>
      </c>
      <c r="AI798" s="13" t="s">
        <v>7473</v>
      </c>
      <c r="AJ798" s="13" t="s">
        <v>7984</v>
      </c>
      <c r="AP798" s="13">
        <v>25</v>
      </c>
      <c r="AU798" s="14"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
      <c r="A799" s="13">
        <v>798</v>
      </c>
      <c r="C799" s="13" t="s">
        <v>1186</v>
      </c>
      <c r="D799" s="13" t="s">
        <v>5396</v>
      </c>
      <c r="E799" s="13" t="s">
        <v>180</v>
      </c>
      <c r="F799" s="13" t="s">
        <v>190</v>
      </c>
      <c r="G799" s="13" t="s">
        <v>5173</v>
      </c>
      <c r="H799" s="13" t="s">
        <v>5425</v>
      </c>
      <c r="I799" s="13" t="s">
        <v>5424</v>
      </c>
      <c r="J799" s="13">
        <v>114</v>
      </c>
      <c r="K799" s="13" t="s">
        <v>2029</v>
      </c>
      <c r="L799" s="13">
        <v>255</v>
      </c>
      <c r="M799" s="13">
        <v>0</v>
      </c>
      <c r="N799" s="13" t="s">
        <v>5503</v>
      </c>
      <c r="P799" s="13" t="s">
        <v>6242</v>
      </c>
      <c r="R799" s="13" t="s">
        <v>6983</v>
      </c>
      <c r="S799" s="13">
        <v>30822</v>
      </c>
      <c r="T799" s="13">
        <v>0.3</v>
      </c>
      <c r="U799" s="13">
        <v>0.1</v>
      </c>
      <c r="V799" s="13" t="s">
        <v>8724</v>
      </c>
      <c r="W799" s="13" t="s">
        <v>8733</v>
      </c>
      <c r="X799" s="13" t="s">
        <v>9559</v>
      </c>
      <c r="Y799" s="13" t="s">
        <v>9577</v>
      </c>
      <c r="Z799" s="13" t="s">
        <v>9577</v>
      </c>
      <c r="AA799" s="13" t="s">
        <v>9577</v>
      </c>
      <c r="AB799" s="13" t="s">
        <v>9577</v>
      </c>
      <c r="AC799" s="13" t="s">
        <v>9577</v>
      </c>
      <c r="AD799" s="13" t="s">
        <v>9577</v>
      </c>
      <c r="AE799" s="13" t="s">
        <v>9577</v>
      </c>
      <c r="AF799" s="13" t="s">
        <v>9577</v>
      </c>
      <c r="AG799" s="13" t="s">
        <v>9577</v>
      </c>
      <c r="AH799" s="14" t="str">
        <f t="shared" si="24"/>
        <v>798,0,0,0,0,0,0,0,0,0</v>
      </c>
      <c r="AI799" s="13" t="s">
        <v>7474</v>
      </c>
      <c r="AJ799" s="13" t="s">
        <v>7985</v>
      </c>
      <c r="AP799" s="13">
        <v>25</v>
      </c>
      <c r="AU799" s="14"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
      <c r="A800" s="13">
        <v>799</v>
      </c>
      <c r="C800" s="13" t="s">
        <v>1187</v>
      </c>
      <c r="D800" s="13" t="s">
        <v>5397</v>
      </c>
      <c r="E800" s="13" t="s">
        <v>189</v>
      </c>
      <c r="F800" s="13" t="s">
        <v>192</v>
      </c>
      <c r="G800" s="13" t="s">
        <v>5174</v>
      </c>
      <c r="H800" s="13" t="s">
        <v>5425</v>
      </c>
      <c r="I800" s="13" t="s">
        <v>5424</v>
      </c>
      <c r="J800" s="13">
        <v>114</v>
      </c>
      <c r="K800" s="13" t="s">
        <v>2032</v>
      </c>
      <c r="L800" s="13">
        <v>15</v>
      </c>
      <c r="M800" s="13">
        <v>0</v>
      </c>
      <c r="N800" s="13" t="s">
        <v>5503</v>
      </c>
      <c r="P800" s="13" t="s">
        <v>6243</v>
      </c>
      <c r="R800" s="13" t="s">
        <v>6983</v>
      </c>
      <c r="S800" s="13">
        <v>30822</v>
      </c>
      <c r="T800" s="13">
        <v>5.5</v>
      </c>
      <c r="U800" s="13">
        <v>888</v>
      </c>
      <c r="V800" s="13" t="s">
        <v>8727</v>
      </c>
      <c r="W800" s="13" t="s">
        <v>8733</v>
      </c>
      <c r="X800" s="13" t="s">
        <v>9560</v>
      </c>
      <c r="Y800" s="13" t="s">
        <v>9577</v>
      </c>
      <c r="Z800" s="13" t="s">
        <v>9577</v>
      </c>
      <c r="AA800" s="13" t="s">
        <v>9577</v>
      </c>
      <c r="AB800" s="13" t="s">
        <v>9577</v>
      </c>
      <c r="AC800" s="13" t="s">
        <v>9577</v>
      </c>
      <c r="AD800" s="13" t="s">
        <v>9577</v>
      </c>
      <c r="AE800" s="13" t="s">
        <v>9577</v>
      </c>
      <c r="AF800" s="13" t="s">
        <v>9577</v>
      </c>
      <c r="AG800" s="13" t="s">
        <v>9577</v>
      </c>
      <c r="AH800" s="14" t="str">
        <f t="shared" si="24"/>
        <v>799,0,0,0,0,0,0,0,0,0</v>
      </c>
      <c r="AI800" s="13" t="s">
        <v>7475</v>
      </c>
      <c r="AJ800" s="13" t="s">
        <v>7972</v>
      </c>
      <c r="AO800" s="13">
        <v>0</v>
      </c>
      <c r="AP800" s="13">
        <v>25</v>
      </c>
      <c r="AU800" s="14"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
      <c r="A801" s="13">
        <v>800</v>
      </c>
      <c r="C801" s="13" t="s">
        <v>1188</v>
      </c>
      <c r="D801" s="13" t="s">
        <v>5398</v>
      </c>
      <c r="E801" s="13" t="s">
        <v>185</v>
      </c>
      <c r="G801" s="13" t="s">
        <v>5175</v>
      </c>
      <c r="H801" s="13" t="s">
        <v>5425</v>
      </c>
      <c r="I801" s="13" t="s">
        <v>5424</v>
      </c>
      <c r="J801" s="13">
        <v>120</v>
      </c>
      <c r="K801" s="13" t="s">
        <v>5438</v>
      </c>
      <c r="L801" s="13">
        <v>3</v>
      </c>
      <c r="M801" s="13">
        <v>0</v>
      </c>
      <c r="N801" s="13" t="s">
        <v>5504</v>
      </c>
      <c r="P801" s="13" t="s">
        <v>6244</v>
      </c>
      <c r="R801" s="13" t="s">
        <v>6983</v>
      </c>
      <c r="S801" s="13">
        <v>30822</v>
      </c>
      <c r="T801" s="13">
        <v>2.4</v>
      </c>
      <c r="U801" s="13">
        <v>230</v>
      </c>
      <c r="V801" s="13" t="s">
        <v>8727</v>
      </c>
      <c r="W801" s="13" t="s">
        <v>8733</v>
      </c>
      <c r="X801" s="13" t="s">
        <v>9561</v>
      </c>
      <c r="Y801" s="13" t="s">
        <v>9577</v>
      </c>
      <c r="Z801" s="13" t="s">
        <v>9577</v>
      </c>
      <c r="AA801" s="13" t="s">
        <v>9577</v>
      </c>
      <c r="AB801" s="13" t="s">
        <v>9577</v>
      </c>
      <c r="AC801" s="13" t="s">
        <v>9577</v>
      </c>
      <c r="AD801" s="13" t="s">
        <v>9577</v>
      </c>
      <c r="AE801" s="13" t="s">
        <v>9577</v>
      </c>
      <c r="AF801" s="13" t="s">
        <v>9577</v>
      </c>
      <c r="AG801" s="13" t="s">
        <v>9577</v>
      </c>
      <c r="AH801" s="14" t="str">
        <f t="shared" si="24"/>
        <v>800,0,0,0,0,0,0,0,0,0</v>
      </c>
      <c r="AI801" s="13" t="s">
        <v>7476</v>
      </c>
      <c r="AJ801" s="13" t="s">
        <v>7973</v>
      </c>
      <c r="AO801" s="13">
        <v>2</v>
      </c>
      <c r="AP801" s="13">
        <v>25</v>
      </c>
      <c r="AR801" s="14" t="str">
        <f>+D1037&amp;",Event,DARKGEM"</f>
        <v>NECROLUX,Event,DARKGEM</v>
      </c>
      <c r="AU801" s="14"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
      <c r="A802" s="13">
        <v>801</v>
      </c>
      <c r="C802" s="13" t="s">
        <v>1192</v>
      </c>
      <c r="D802" s="13" t="s">
        <v>5399</v>
      </c>
      <c r="E802" s="13" t="s">
        <v>190</v>
      </c>
      <c r="F802" s="13" t="s">
        <v>191</v>
      </c>
      <c r="G802" s="13" t="s">
        <v>5176</v>
      </c>
      <c r="H802" s="13" t="s">
        <v>5425</v>
      </c>
      <c r="I802" s="13" t="s">
        <v>5424</v>
      </c>
      <c r="J802" s="13">
        <v>120</v>
      </c>
      <c r="K802" s="13" t="s">
        <v>2047</v>
      </c>
      <c r="L802" s="13">
        <v>3</v>
      </c>
      <c r="M802" s="13">
        <v>0</v>
      </c>
      <c r="N802" s="13" t="s">
        <v>5505</v>
      </c>
      <c r="P802" s="13" t="s">
        <v>6245</v>
      </c>
      <c r="R802" s="13" t="s">
        <v>6983</v>
      </c>
      <c r="S802" s="13">
        <v>30822</v>
      </c>
      <c r="T802" s="13">
        <v>1</v>
      </c>
      <c r="U802" s="13">
        <v>80.5</v>
      </c>
      <c r="V802" s="13" t="s">
        <v>8722</v>
      </c>
      <c r="W802" s="13" t="s">
        <v>8733</v>
      </c>
      <c r="X802" s="13" t="s">
        <v>9562</v>
      </c>
      <c r="Y802" s="13" t="s">
        <v>9577</v>
      </c>
      <c r="Z802" s="13" t="s">
        <v>9577</v>
      </c>
      <c r="AA802" s="13" t="s">
        <v>9577</v>
      </c>
      <c r="AB802" s="13" t="s">
        <v>9577</v>
      </c>
      <c r="AC802" s="13" t="s">
        <v>9577</v>
      </c>
      <c r="AD802" s="13" t="s">
        <v>9577</v>
      </c>
      <c r="AE802" s="13" t="s">
        <v>9577</v>
      </c>
      <c r="AF802" s="13" t="s">
        <v>9577</v>
      </c>
      <c r="AG802" s="13" t="s">
        <v>9577</v>
      </c>
      <c r="AH802" s="14" t="str">
        <f t="shared" si="24"/>
        <v>801,0,0,0,0,0,0,0,0,0</v>
      </c>
      <c r="AI802" s="13" t="s">
        <v>7477</v>
      </c>
      <c r="AJ802" s="13" t="s">
        <v>7974</v>
      </c>
      <c r="AO802" s="13">
        <v>0</v>
      </c>
      <c r="AP802" s="13">
        <v>25</v>
      </c>
      <c r="AU802" s="14"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
      <c r="A803" s="13">
        <v>802</v>
      </c>
      <c r="C803" s="13" t="s">
        <v>1193</v>
      </c>
      <c r="D803" s="13" t="s">
        <v>5400</v>
      </c>
      <c r="E803" s="13" t="s">
        <v>181</v>
      </c>
      <c r="F803" s="13" t="s">
        <v>187</v>
      </c>
      <c r="G803" s="13" t="s">
        <v>5177</v>
      </c>
      <c r="H803" s="13" t="s">
        <v>5425</v>
      </c>
      <c r="I803" s="13" t="s">
        <v>5424</v>
      </c>
      <c r="J803" s="13">
        <v>120</v>
      </c>
      <c r="K803" s="13" t="s">
        <v>5415</v>
      </c>
      <c r="L803" s="13">
        <v>3</v>
      </c>
      <c r="M803" s="13">
        <v>0</v>
      </c>
      <c r="N803" s="13" t="s">
        <v>3690</v>
      </c>
      <c r="P803" s="13" t="s">
        <v>6246</v>
      </c>
      <c r="R803" s="13" t="s">
        <v>6983</v>
      </c>
      <c r="S803" s="13">
        <v>30822</v>
      </c>
      <c r="T803" s="13">
        <v>0.7</v>
      </c>
      <c r="U803" s="13">
        <v>22.2</v>
      </c>
      <c r="V803" s="13" t="s">
        <v>8722</v>
      </c>
      <c r="W803" s="13" t="s">
        <v>8733</v>
      </c>
      <c r="X803" s="13" t="s">
        <v>9563</v>
      </c>
      <c r="Y803" s="13" t="s">
        <v>9577</v>
      </c>
      <c r="Z803" s="13" t="s">
        <v>9577</v>
      </c>
      <c r="AA803" s="13" t="s">
        <v>9577</v>
      </c>
      <c r="AB803" s="13" t="s">
        <v>9577</v>
      </c>
      <c r="AC803" s="13" t="s">
        <v>9577</v>
      </c>
      <c r="AD803" s="13" t="s">
        <v>9577</v>
      </c>
      <c r="AE803" s="13" t="s">
        <v>9577</v>
      </c>
      <c r="AF803" s="13" t="s">
        <v>9577</v>
      </c>
      <c r="AG803" s="13" t="s">
        <v>9577</v>
      </c>
      <c r="AH803" s="14" t="str">
        <f t="shared" si="24"/>
        <v>802,0,0,0,0,0,0,0,0,0</v>
      </c>
      <c r="AI803" s="13" t="s">
        <v>7478</v>
      </c>
      <c r="AJ803" s="13" t="s">
        <v>7975</v>
      </c>
      <c r="AO803" s="13">
        <v>0</v>
      </c>
      <c r="AP803" s="13">
        <v>25</v>
      </c>
      <c r="AU803" s="14"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
      <c r="A804" s="13">
        <v>803</v>
      </c>
      <c r="C804" s="13" t="s">
        <v>1194</v>
      </c>
      <c r="D804" s="13" t="s">
        <v>5401</v>
      </c>
      <c r="E804" s="13" t="s">
        <v>182</v>
      </c>
      <c r="G804" s="13" t="s">
        <v>5178</v>
      </c>
      <c r="H804" s="13" t="s">
        <v>5425</v>
      </c>
      <c r="I804" s="13" t="s">
        <v>5424</v>
      </c>
      <c r="J804" s="13">
        <v>114</v>
      </c>
      <c r="K804" s="13" t="s">
        <v>2045</v>
      </c>
      <c r="L804" s="13">
        <v>25</v>
      </c>
      <c r="M804" s="13">
        <v>0</v>
      </c>
      <c r="N804" s="13" t="s">
        <v>5503</v>
      </c>
      <c r="P804" s="13" t="s">
        <v>6247</v>
      </c>
      <c r="R804" s="13" t="s">
        <v>6983</v>
      </c>
      <c r="S804" s="13">
        <v>30822</v>
      </c>
      <c r="T804" s="13">
        <v>0.61</v>
      </c>
      <c r="U804" s="13">
        <v>1.8</v>
      </c>
      <c r="V804" s="13" t="s">
        <v>8726</v>
      </c>
      <c r="X804" s="13" t="s">
        <v>9564</v>
      </c>
      <c r="Y804" s="13" t="s">
        <v>9577</v>
      </c>
      <c r="Z804" s="13" t="s">
        <v>9577</v>
      </c>
      <c r="AA804" s="13" t="s">
        <v>9577</v>
      </c>
      <c r="AB804" s="13" t="s">
        <v>9577</v>
      </c>
      <c r="AC804" s="13" t="s">
        <v>9577</v>
      </c>
      <c r="AD804" s="13" t="s">
        <v>9577</v>
      </c>
      <c r="AE804" s="13" t="s">
        <v>9577</v>
      </c>
      <c r="AF804" s="13" t="s">
        <v>9577</v>
      </c>
      <c r="AG804" s="13" t="s">
        <v>9577</v>
      </c>
      <c r="AH804" s="14" t="str">
        <f t="shared" si="24"/>
        <v>803,0,0,0,0,0,0,0,0,0</v>
      </c>
      <c r="AI804" s="13" t="s">
        <v>6913</v>
      </c>
      <c r="AJ804" s="13" t="s">
        <v>7976</v>
      </c>
      <c r="AO804" s="13">
        <v>0</v>
      </c>
      <c r="AP804" s="13">
        <v>17</v>
      </c>
      <c r="AQ804" s="13">
        <v>0</v>
      </c>
      <c r="AR804" s="14" t="s">
        <v>8721</v>
      </c>
      <c r="AU804" s="14"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
      <c r="A805" s="13">
        <v>804</v>
      </c>
      <c r="C805" s="13" t="s">
        <v>1195</v>
      </c>
      <c r="D805" s="13" t="s">
        <v>5402</v>
      </c>
      <c r="E805" s="13" t="s">
        <v>182</v>
      </c>
      <c r="F805" s="13" t="s">
        <v>188</v>
      </c>
      <c r="G805" s="13" t="s">
        <v>5179</v>
      </c>
      <c r="H805" s="13" t="s">
        <v>5425</v>
      </c>
      <c r="I805" s="13" t="s">
        <v>5424</v>
      </c>
      <c r="J805" s="13">
        <v>114</v>
      </c>
      <c r="K805" s="13" t="s">
        <v>2012</v>
      </c>
      <c r="L805" s="13">
        <v>3</v>
      </c>
      <c r="M805" s="13">
        <v>0</v>
      </c>
      <c r="N805" s="13" t="s">
        <v>5503</v>
      </c>
      <c r="P805" s="13" t="s">
        <v>6248</v>
      </c>
      <c r="R805" s="13" t="s">
        <v>6983</v>
      </c>
      <c r="S805" s="13">
        <v>30822</v>
      </c>
      <c r="T805" s="13">
        <v>3.61</v>
      </c>
      <c r="U805" s="13">
        <v>150</v>
      </c>
      <c r="V805" s="13" t="s">
        <v>8726</v>
      </c>
      <c r="X805" s="13" t="s">
        <v>9565</v>
      </c>
      <c r="Y805" s="13" t="s">
        <v>9577</v>
      </c>
      <c r="Z805" s="13" t="s">
        <v>9577</v>
      </c>
      <c r="AA805" s="13" t="s">
        <v>9577</v>
      </c>
      <c r="AB805" s="13" t="s">
        <v>9577</v>
      </c>
      <c r="AC805" s="13" t="s">
        <v>9577</v>
      </c>
      <c r="AD805" s="13" t="s">
        <v>9577</v>
      </c>
      <c r="AE805" s="13" t="s">
        <v>9577</v>
      </c>
      <c r="AF805" s="13" t="s">
        <v>9577</v>
      </c>
      <c r="AG805" s="13" t="s">
        <v>9577</v>
      </c>
      <c r="AH805" s="14" t="str">
        <f t="shared" si="24"/>
        <v>804,0,0,0,0,0,0,0,0,0</v>
      </c>
      <c r="AI805" s="13" t="s">
        <v>6913</v>
      </c>
      <c r="AJ805" s="13" t="s">
        <v>7977</v>
      </c>
      <c r="AO805" s="13">
        <v>0</v>
      </c>
      <c r="AP805" s="13">
        <v>17</v>
      </c>
      <c r="AQ805" s="13">
        <v>0</v>
      </c>
      <c r="AU805" s="14"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
      <c r="A806" s="13">
        <v>805</v>
      </c>
      <c r="C806" s="13" t="s">
        <v>1196</v>
      </c>
      <c r="D806" s="13" t="s">
        <v>5403</v>
      </c>
      <c r="E806" s="13" t="s">
        <v>186</v>
      </c>
      <c r="F806" s="13" t="s">
        <v>190</v>
      </c>
      <c r="G806" s="13" t="s">
        <v>5180</v>
      </c>
      <c r="H806" s="13" t="s">
        <v>5425</v>
      </c>
      <c r="I806" s="13" t="s">
        <v>5424</v>
      </c>
      <c r="J806" s="13">
        <v>114</v>
      </c>
      <c r="K806" s="13" t="s">
        <v>2044</v>
      </c>
      <c r="L806" s="13">
        <v>23</v>
      </c>
      <c r="M806" s="13">
        <v>0</v>
      </c>
      <c r="N806" s="13" t="s">
        <v>5503</v>
      </c>
      <c r="P806" s="13" t="s">
        <v>6249</v>
      </c>
      <c r="R806" s="13" t="s">
        <v>6983</v>
      </c>
      <c r="S806" s="13">
        <v>30822</v>
      </c>
      <c r="T806" s="13">
        <v>5.5</v>
      </c>
      <c r="U806" s="13">
        <v>820</v>
      </c>
      <c r="V806" s="13" t="s">
        <v>2057</v>
      </c>
      <c r="X806" s="13" t="s">
        <v>9566</v>
      </c>
      <c r="Y806" s="13" t="s">
        <v>9577</v>
      </c>
      <c r="Z806" s="13" t="s">
        <v>9577</v>
      </c>
      <c r="AA806" s="13" t="s">
        <v>9577</v>
      </c>
      <c r="AB806" s="13" t="s">
        <v>9577</v>
      </c>
      <c r="AC806" s="13" t="s">
        <v>9577</v>
      </c>
      <c r="AD806" s="13" t="s">
        <v>9577</v>
      </c>
      <c r="AE806" s="13" t="s">
        <v>9577</v>
      </c>
      <c r="AF806" s="13" t="s">
        <v>9577</v>
      </c>
      <c r="AG806" s="13" t="s">
        <v>9577</v>
      </c>
      <c r="AH806" s="14" t="str">
        <f t="shared" si="24"/>
        <v>805,0,0,0,0,0,0,0,0,0</v>
      </c>
      <c r="AI806" s="13" t="s">
        <v>7479</v>
      </c>
      <c r="AJ806" s="13" t="s">
        <v>7978</v>
      </c>
      <c r="AO806" s="13">
        <v>0</v>
      </c>
      <c r="AP806" s="13">
        <v>17</v>
      </c>
      <c r="AQ806" s="13">
        <v>0</v>
      </c>
      <c r="AU806" s="14"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
      <c r="A807" s="13">
        <v>806</v>
      </c>
      <c r="C807" s="13" t="s">
        <v>1197</v>
      </c>
      <c r="D807" s="13" t="s">
        <v>5404</v>
      </c>
      <c r="E807" s="13" t="s">
        <v>177</v>
      </c>
      <c r="F807" s="13" t="s">
        <v>187</v>
      </c>
      <c r="G807" s="13" t="s">
        <v>5181</v>
      </c>
      <c r="H807" s="13" t="s">
        <v>5425</v>
      </c>
      <c r="I807" s="13" t="s">
        <v>5424</v>
      </c>
      <c r="J807" s="13">
        <v>114</v>
      </c>
      <c r="K807" s="13" t="s">
        <v>5411</v>
      </c>
      <c r="L807" s="13">
        <v>23</v>
      </c>
      <c r="M807" s="13">
        <v>0</v>
      </c>
      <c r="N807" s="13" t="s">
        <v>5503</v>
      </c>
      <c r="P807" s="13" t="s">
        <v>6250</v>
      </c>
      <c r="R807" s="13" t="s">
        <v>6983</v>
      </c>
      <c r="S807" s="13">
        <v>30822</v>
      </c>
      <c r="T807" s="13">
        <v>1.8</v>
      </c>
      <c r="U807" s="13">
        <v>13</v>
      </c>
      <c r="V807" s="13" t="s">
        <v>8724</v>
      </c>
      <c r="X807" s="13" t="s">
        <v>9567</v>
      </c>
      <c r="Y807" s="13" t="s">
        <v>9577</v>
      </c>
      <c r="Z807" s="13" t="s">
        <v>9577</v>
      </c>
      <c r="AA807" s="13" t="s">
        <v>9577</v>
      </c>
      <c r="AB807" s="13" t="s">
        <v>9577</v>
      </c>
      <c r="AC807" s="13" t="s">
        <v>9577</v>
      </c>
      <c r="AD807" s="13" t="s">
        <v>9577</v>
      </c>
      <c r="AE807" s="13" t="s">
        <v>9577</v>
      </c>
      <c r="AF807" s="13" t="s">
        <v>9577</v>
      </c>
      <c r="AG807" s="13" t="s">
        <v>9577</v>
      </c>
      <c r="AH807" s="14" t="str">
        <f t="shared" si="24"/>
        <v>806,0,0,0,0,0,0,0,0,0</v>
      </c>
      <c r="AI807" s="13" t="s">
        <v>7480</v>
      </c>
      <c r="AJ807" s="13" t="s">
        <v>7979</v>
      </c>
      <c r="AO807" s="13">
        <v>0</v>
      </c>
      <c r="AP807" s="13">
        <v>17</v>
      </c>
      <c r="AQ807" s="13">
        <v>0</v>
      </c>
      <c r="AU807" s="14"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
      <c r="A808" s="13">
        <v>807</v>
      </c>
      <c r="C808" s="13" t="s">
        <v>1198</v>
      </c>
      <c r="D808" s="13" t="s">
        <v>5405</v>
      </c>
      <c r="E808" s="13" t="s">
        <v>179</v>
      </c>
      <c r="G808" s="13" t="s">
        <v>5182</v>
      </c>
      <c r="H808" s="13" t="s">
        <v>5425</v>
      </c>
      <c r="I808" s="13" t="s">
        <v>5424</v>
      </c>
      <c r="J808" s="13">
        <v>120</v>
      </c>
      <c r="K808" s="13" t="s">
        <v>2047</v>
      </c>
      <c r="L808" s="13">
        <v>3</v>
      </c>
      <c r="M808" s="13">
        <v>0</v>
      </c>
      <c r="N808" s="13" t="s">
        <v>5506</v>
      </c>
      <c r="P808" s="13" t="s">
        <v>6251</v>
      </c>
      <c r="R808" s="13" t="s">
        <v>6983</v>
      </c>
      <c r="S808" s="13">
        <v>30822</v>
      </c>
      <c r="T808" s="13">
        <v>1.5</v>
      </c>
      <c r="U808" s="13">
        <v>44.5</v>
      </c>
      <c r="V808" s="13" t="s">
        <v>8723</v>
      </c>
      <c r="X808" s="13" t="s">
        <v>9568</v>
      </c>
      <c r="Y808" s="13" t="s">
        <v>9577</v>
      </c>
      <c r="Z808" s="13" t="s">
        <v>9577</v>
      </c>
      <c r="AA808" s="13" t="s">
        <v>9577</v>
      </c>
      <c r="AB808" s="13" t="s">
        <v>9577</v>
      </c>
      <c r="AC808" s="13" t="s">
        <v>9577</v>
      </c>
      <c r="AD808" s="13" t="s">
        <v>9577</v>
      </c>
      <c r="AE808" s="13" t="s">
        <v>9577</v>
      </c>
      <c r="AF808" s="13" t="s">
        <v>9577</v>
      </c>
      <c r="AG808" s="13" t="s">
        <v>9577</v>
      </c>
      <c r="AH808" s="14" t="str">
        <f t="shared" si="24"/>
        <v>807,0,0,0,0,0,0,0,0,0</v>
      </c>
      <c r="AI808" s="13" t="s">
        <v>7481</v>
      </c>
      <c r="AJ808" s="13" t="s">
        <v>7980</v>
      </c>
      <c r="AO808" s="13">
        <v>0</v>
      </c>
      <c r="AP808" s="13">
        <v>17</v>
      </c>
      <c r="AQ808" s="13">
        <v>0</v>
      </c>
      <c r="AU808" s="14"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
      <c r="A809" s="13">
        <v>808</v>
      </c>
      <c r="B809" s="13" t="s">
        <v>8762</v>
      </c>
      <c r="C809" s="14" t="str">
        <f>+IF('Moloc Pokedex'!E2&lt;&gt;"",'Moloc Pokedex'!E2,"")</f>
        <v>Kafebus</v>
      </c>
      <c r="D809" s="14" t="str">
        <f>+IF('Moloc Pokedex'!F2&lt;&gt;"",'Moloc Pokedex'!F2,"")</f>
        <v>KAFEBUS</v>
      </c>
      <c r="E809" s="14" t="str">
        <f>+IF('Moloc Pokedex'!G2&lt;&gt;"",'Moloc Pokedex'!G2,"")</f>
        <v>GRASS</v>
      </c>
      <c r="F809" s="14" t="str">
        <f>+IF('Moloc Pokedex'!H2&lt;&gt;"",'Moloc Pokedex'!H2,"")</f>
        <v/>
      </c>
      <c r="G809" s="14" t="str">
        <f>+IF('Moloc Pokedex'!I2&lt;&gt;"",'Moloc Pokedex'!I2,"")</f>
        <v>60,60,40,50,40,70</v>
      </c>
      <c r="H809" s="14" t="str">
        <f>+IF('Moloc Pokedex'!J2&lt;&gt;"",'Moloc Pokedex'!J2,"")</f>
        <v>FemaleOneEighth</v>
      </c>
      <c r="I809" s="14" t="str">
        <f>+IF('Moloc Pokedex'!K2&lt;&gt;"",'Moloc Pokedex'!K2,"")</f>
        <v>Parabolic</v>
      </c>
      <c r="J809" s="14">
        <f>+IF('Moloc Pokedex'!L2&lt;&gt;"",'Moloc Pokedex'!L2,"")</f>
        <v>50</v>
      </c>
      <c r="K809" s="14" t="str">
        <f>+IF('Moloc Pokedex'!M2&lt;&gt;"",'Moloc Pokedex'!M2,"")</f>
        <v>0,0,0,0,0,1</v>
      </c>
      <c r="L809" s="14">
        <f>+IF('Moloc Pokedex'!N2&lt;&gt;"",'Moloc Pokedex'!N2,"")</f>
        <v>45</v>
      </c>
      <c r="M809" s="14">
        <f>+IF('Moloc Pokedex'!O2&lt;&gt;"",'Moloc Pokedex'!O2,"")</f>
        <v>70</v>
      </c>
      <c r="N809" s="14" t="str">
        <f>+IF('Moloc Pokedex'!P2&lt;&gt;"",'Moloc Pokedex'!P2,"")</f>
        <v>OVERGROW</v>
      </c>
      <c r="O809" s="14" t="str">
        <f>+IF('Moloc Pokedex'!Q2&lt;&gt;"",'Moloc Pokedex'!Q2,"")</f>
        <v>INSOMNIA</v>
      </c>
      <c r="P809" s="14" t="str">
        <f>+IF('Moloc Pokedex'!R2&lt;&gt;"",'Moloc Pokedex'!R2,"")</f>
        <v>1,POUND,3,GROWL,5,LYMPHSPIT,7,LOWKICK,9,VINEWHIP,10,LEECHSEED,13,POISONPOWDER,13,SLEEPPOWDER,15,TAKEDOWN,16,WORRYSEED,19,RAZORLEAF,21,SWEETSCENT,25,GROWTH,27,DOUBLEEDGE,31,MEGAKICK,33,SYNTHESIS,37,SEEDBOMB</v>
      </c>
      <c r="Q809" s="14" t="str">
        <f>+IF('Moloc Pokedex'!S2&lt;&gt;"",'Moloc Pokedex'!S2,"")</f>
        <v>FIREPUNCH,THUNDERPUNCH,ICEPUNCH,SWORDSDANCE,TAUNT,TRICK,GRASSYTERRAIN</v>
      </c>
      <c r="R809" s="14" t="str">
        <f>+IF('Moloc Pokedex'!T2&lt;&gt;"",'Moloc Pokedex'!T2,"")</f>
        <v>Grass,Humanlike</v>
      </c>
      <c r="S809" s="14">
        <f>+IF('Moloc Pokedex'!U2&lt;&gt;"",'Moloc Pokedex'!U2,"")</f>
        <v>5355</v>
      </c>
      <c r="T809" s="14">
        <f>+IF('Moloc Pokedex'!V2&lt;&gt;"",'Moloc Pokedex'!V2,"")</f>
        <v>1.5</v>
      </c>
      <c r="U809" s="14">
        <f>+IF('Moloc Pokedex'!W2&lt;&gt;"",'Moloc Pokedex'!W2,"")</f>
        <v>6</v>
      </c>
      <c r="V809" s="14" t="str">
        <f>+IF('Moloc Pokedex'!X2&lt;&gt;"",'Moloc Pokedex'!X2,"")</f>
        <v>Green</v>
      </c>
      <c r="W809" s="14" t="str">
        <f>+IF('Moloc Pokedex'!Y2&lt;&gt;"",'Moloc Pokedex'!Y2,"")</f>
        <v/>
      </c>
      <c r="X809" s="14">
        <f>+IF('Moloc Pokedex'!Z2&lt;&gt;"",'Moloc Pokedex'!Z2,"")</f>
        <v>808</v>
      </c>
      <c r="Y809" s="14">
        <f>+IF('Moloc Pokedex'!AA2&lt;&gt;"",'Moloc Pokedex'!AA2,"")</f>
        <v>1</v>
      </c>
      <c r="Z809" s="14">
        <f>+IF('Moloc Pokedex'!AB2&lt;&gt;"",'Moloc Pokedex'!AB2,"")</f>
        <v>0</v>
      </c>
      <c r="AA809" s="14">
        <f>+IF('Moloc Pokedex'!AC2&lt;&gt;"",'Moloc Pokedex'!AC2,"")</f>
        <v>0</v>
      </c>
      <c r="AB809" s="14">
        <f>+IF('Moloc Pokedex'!AD2&lt;&gt;"",'Moloc Pokedex'!AD2,"")</f>
        <v>0</v>
      </c>
      <c r="AC809" s="14">
        <f>+IF('Moloc Pokedex'!AE2&lt;&gt;"",'Moloc Pokedex'!AE2,"")</f>
        <v>0</v>
      </c>
      <c r="AD809" s="14">
        <f>+IF('Moloc Pokedex'!AF2&lt;&gt;"",'Moloc Pokedex'!AF2,"")</f>
        <v>0</v>
      </c>
      <c r="AE809" s="14">
        <f>+IF('Moloc Pokedex'!AG2&lt;&gt;"",'Moloc Pokedex'!AG2,"")</f>
        <v>0</v>
      </c>
      <c r="AF809" s="14">
        <f>+IF('Moloc Pokedex'!AH2&lt;&gt;"",'Moloc Pokedex'!AH2,"")</f>
        <v>0</v>
      </c>
      <c r="AG809" s="14">
        <f>+IF('Moloc Pokedex'!AI2&lt;&gt;"",'Moloc Pokedex'!AI2,"")</f>
        <v>0</v>
      </c>
      <c r="AH809" s="14" t="str">
        <f>+IF('Moloc Pokedex'!AJ2&lt;&gt;"",'Moloc Pokedex'!AJ2,"")</f>
        <v>808,1,0,0,0,0,0,0,0,0</v>
      </c>
      <c r="AI809" s="14" t="str">
        <f>+IF('Moloc Pokedex'!AK2&lt;&gt;"",'Moloc Pokedex'!AK2,"")</f>
        <v>Capuchin</v>
      </c>
      <c r="AJ809" s="14" t="str">
        <f>+IF('Moloc Pokedex'!AL2&lt;&gt;"",'Moloc Pokedex'!AL2,"")</f>
        <v>"TO DO"</v>
      </c>
      <c r="AK809" s="14" t="str">
        <f>+IF('Moloc Pokedex'!AM2&lt;&gt;"",'Moloc Pokedex'!AM2,"")</f>
        <v/>
      </c>
      <c r="AL809" s="14" t="str">
        <f>+IF('Moloc Pokedex'!AN2&lt;&gt;"",'Moloc Pokedex'!AN2,"")</f>
        <v/>
      </c>
      <c r="AM809" s="14" t="str">
        <f>+IF('Moloc Pokedex'!AO2&lt;&gt;"",'Moloc Pokedex'!AO2,"")</f>
        <v/>
      </c>
      <c r="AN809" s="14" t="str">
        <f>+IF('Moloc Pokedex'!AP2&lt;&gt;"",'Moloc Pokedex'!AP2,"")</f>
        <v/>
      </c>
      <c r="AO809" s="14">
        <f>+IF('Moloc Pokedex'!AQ2&lt;&gt;"",'Moloc Pokedex'!AQ2,"")</f>
        <v>0</v>
      </c>
      <c r="AP809" s="14">
        <f>+IF('Moloc Pokedex'!AR2&lt;&gt;"",'Moloc Pokedex'!AR2,"")</f>
        <v>25</v>
      </c>
      <c r="AQ809" s="14">
        <f>+IF('Moloc Pokedex'!AS2&lt;&gt;"",'Moloc Pokedex'!AS2,"")</f>
        <v>0</v>
      </c>
      <c r="AR809" s="14" t="str">
        <f>+IF('Moloc Pokedex'!AT2&lt;&gt;"",'Moloc Pokedex'!AT2,"")</f>
        <v>MONKAFE,Level,16</v>
      </c>
      <c r="AS809" s="14" t="str">
        <f>+IF('Moloc Pokedex'!AU2&lt;&gt;"",'Moloc Pokedex'!AU2,"")</f>
        <v/>
      </c>
      <c r="AU809" s="14"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
      <c r="A810" s="13">
        <v>809</v>
      </c>
      <c r="B810" s="13" t="s">
        <v>8762</v>
      </c>
      <c r="C810" s="14" t="str">
        <f>+IF('Moloc Pokedex'!E3&lt;&gt;"",'Moloc Pokedex'!E3,"")</f>
        <v>Monkafe</v>
      </c>
      <c r="D810" s="14" t="str">
        <f>+IF('Moloc Pokedex'!F3&lt;&gt;"",'Moloc Pokedex'!F3,"")</f>
        <v>MONKAFE</v>
      </c>
      <c r="E810" s="14" t="str">
        <f>+IF('Moloc Pokedex'!G3&lt;&gt;"",'Moloc Pokedex'!G3,"")</f>
        <v>GRASS</v>
      </c>
      <c r="F810" s="14" t="str">
        <f>+IF('Moloc Pokedex'!H3&lt;&gt;"",'Moloc Pokedex'!H3,"")</f>
        <v/>
      </c>
      <c r="G810" s="14" t="str">
        <f>+IF('Moloc Pokedex'!I3&lt;&gt;"",'Moloc Pokedex'!I3,"")</f>
        <v>80,80,50,70,50,90</v>
      </c>
      <c r="H810" s="14" t="str">
        <f>+IF('Moloc Pokedex'!J3&lt;&gt;"",'Moloc Pokedex'!J3,"")</f>
        <v>FemaleOneEighth</v>
      </c>
      <c r="I810" s="14" t="str">
        <f>+IF('Moloc Pokedex'!K3&lt;&gt;"",'Moloc Pokedex'!K3,"")</f>
        <v>Parabolic</v>
      </c>
      <c r="J810" s="14">
        <f>+IF('Moloc Pokedex'!L3&lt;&gt;"",'Moloc Pokedex'!L3,"")</f>
        <v>150</v>
      </c>
      <c r="K810" s="14" t="str">
        <f>+IF('Moloc Pokedex'!M3&lt;&gt;"",'Moloc Pokedex'!M3,"")</f>
        <v>0,0,0,0,0,2</v>
      </c>
      <c r="L810" s="14">
        <f>+IF('Moloc Pokedex'!N3&lt;&gt;"",'Moloc Pokedex'!N3,"")</f>
        <v>45</v>
      </c>
      <c r="M810" s="14">
        <f>+IF('Moloc Pokedex'!O3&lt;&gt;"",'Moloc Pokedex'!O3,"")</f>
        <v>70</v>
      </c>
      <c r="N810" s="14" t="str">
        <f>+IF('Moloc Pokedex'!P3&lt;&gt;"",'Moloc Pokedex'!P3,"")</f>
        <v>OVERGROW</v>
      </c>
      <c r="O810" s="14" t="str">
        <f>+IF('Moloc Pokedex'!Q3&lt;&gt;"",'Moloc Pokedex'!Q3,"")</f>
        <v>INSOMNIA</v>
      </c>
      <c r="P810" s="14" t="str">
        <f>+IF('Moloc Pokedex'!R3&lt;&gt;"",'Moloc Pokedex'!R3,"")</f>
        <v>1,POUND,3,GROWL,5,LYMPHSPIT,6,VINEWHIP,6,LOWKICK,7,LEECHSEED,13,POISONPOWDER,13,SLEEPPOWDER,15,TAKEDOWN,16,WORRYSEED,18,JUMPKICK,20,RAZORLEAF,23,SWEETSCENT,27,GROWTH,29,DOUBLEEDGE,31,DRAINPUNCH,33,MEGAKICK,35,SYNTHESIS,39,SEEDBOMB</v>
      </c>
      <c r="Q810" s="14" t="str">
        <f>+IF('Moloc Pokedex'!S3&lt;&gt;"",'Moloc Pokedex'!S3,"")</f>
        <v>FIREPUNCH,THUNDERPUNCH,ICEPUNCH,SWORDSDANCE,TAUNT,TRICK,GRASSYTERRAIN</v>
      </c>
      <c r="R810" s="14" t="str">
        <f>+IF('Moloc Pokedex'!T3&lt;&gt;"",'Moloc Pokedex'!T3,"")</f>
        <v>Grass,Humanlike</v>
      </c>
      <c r="S810" s="14">
        <f>+IF('Moloc Pokedex'!U3&lt;&gt;"",'Moloc Pokedex'!U3,"")</f>
        <v>5355</v>
      </c>
      <c r="T810" s="14">
        <f>+IF('Moloc Pokedex'!V3&lt;&gt;"",'Moloc Pokedex'!V3,"")</f>
        <v>3</v>
      </c>
      <c r="U810" s="14">
        <f>+IF('Moloc Pokedex'!W3&lt;&gt;"",'Moloc Pokedex'!W3,"")</f>
        <v>12</v>
      </c>
      <c r="V810" s="14" t="str">
        <f>+IF('Moloc Pokedex'!X3&lt;&gt;"",'Moloc Pokedex'!X3,"")</f>
        <v>Green</v>
      </c>
      <c r="W810" s="14" t="str">
        <f>+IF('Moloc Pokedex'!Y3&lt;&gt;"",'Moloc Pokedex'!Y3,"")</f>
        <v/>
      </c>
      <c r="X810" s="14">
        <f>+IF('Moloc Pokedex'!Z3&lt;&gt;"",'Moloc Pokedex'!Z3,"")</f>
        <v>809</v>
      </c>
      <c r="Y810" s="14">
        <f>+IF('Moloc Pokedex'!AA3&lt;&gt;"",'Moloc Pokedex'!AA3,"")</f>
        <v>2</v>
      </c>
      <c r="Z810" s="14">
        <f>+IF('Moloc Pokedex'!AB3&lt;&gt;"",'Moloc Pokedex'!AB3,"")</f>
        <v>0</v>
      </c>
      <c r="AA810" s="14">
        <f>+IF('Moloc Pokedex'!AC3&lt;&gt;"",'Moloc Pokedex'!AC3,"")</f>
        <v>0</v>
      </c>
      <c r="AB810" s="14">
        <f>+IF('Moloc Pokedex'!AD3&lt;&gt;"",'Moloc Pokedex'!AD3,"")</f>
        <v>0</v>
      </c>
      <c r="AC810" s="14">
        <f>+IF('Moloc Pokedex'!AE3&lt;&gt;"",'Moloc Pokedex'!AE3,"")</f>
        <v>0</v>
      </c>
      <c r="AD810" s="14">
        <f>+IF('Moloc Pokedex'!AF3&lt;&gt;"",'Moloc Pokedex'!AF3,"")</f>
        <v>0</v>
      </c>
      <c r="AE810" s="14">
        <f>+IF('Moloc Pokedex'!AG3&lt;&gt;"",'Moloc Pokedex'!AG3,"")</f>
        <v>0</v>
      </c>
      <c r="AF810" s="14">
        <f>+IF('Moloc Pokedex'!AH3&lt;&gt;"",'Moloc Pokedex'!AH3,"")</f>
        <v>0</v>
      </c>
      <c r="AG810" s="14">
        <f>+IF('Moloc Pokedex'!AI3&lt;&gt;"",'Moloc Pokedex'!AI3,"")</f>
        <v>0</v>
      </c>
      <c r="AH810" s="14" t="str">
        <f>+IF('Moloc Pokedex'!AJ3&lt;&gt;"",'Moloc Pokedex'!AJ3,"")</f>
        <v>809,2,0,0,0,0,0,0,0,0</v>
      </c>
      <c r="AI810" s="14" t="str">
        <f>+IF('Moloc Pokedex'!AK3&lt;&gt;"",'Moloc Pokedex'!AK3,"")</f>
        <v>Capuchin</v>
      </c>
      <c r="AJ810" s="14" t="str">
        <f>+IF('Moloc Pokedex'!AL3&lt;&gt;"",'Moloc Pokedex'!AL3,"")</f>
        <v>"TO DO"</v>
      </c>
      <c r="AK810" s="14" t="str">
        <f>+IF('Moloc Pokedex'!AM3&lt;&gt;"",'Moloc Pokedex'!AM3,"")</f>
        <v/>
      </c>
      <c r="AL810" s="14" t="str">
        <f>+IF('Moloc Pokedex'!AN3&lt;&gt;"",'Moloc Pokedex'!AN3,"")</f>
        <v/>
      </c>
      <c r="AM810" s="14" t="str">
        <f>+IF('Moloc Pokedex'!AO3&lt;&gt;"",'Moloc Pokedex'!AO3,"")</f>
        <v/>
      </c>
      <c r="AN810" s="14" t="str">
        <f>+IF('Moloc Pokedex'!AP3&lt;&gt;"",'Moloc Pokedex'!AP3,"")</f>
        <v/>
      </c>
      <c r="AO810" s="14">
        <f>+IF('Moloc Pokedex'!AQ3&lt;&gt;"",'Moloc Pokedex'!AQ3,"")</f>
        <v>0</v>
      </c>
      <c r="AP810" s="14">
        <f>+IF('Moloc Pokedex'!AR3&lt;&gt;"",'Moloc Pokedex'!AR3,"")</f>
        <v>25</v>
      </c>
      <c r="AQ810" s="14">
        <f>+IF('Moloc Pokedex'!AS3&lt;&gt;"",'Moloc Pokedex'!AS3,"")</f>
        <v>0</v>
      </c>
      <c r="AR810" s="14" t="str">
        <f>+IF('Moloc Pokedex'!AT3&lt;&gt;"",'Moloc Pokedex'!AT3,"")</f>
        <v>KAPUCHINUS,Level,34</v>
      </c>
      <c r="AS810" s="14" t="str">
        <f>+IF('Moloc Pokedex'!AU3&lt;&gt;"",'Moloc Pokedex'!AU3,"")</f>
        <v/>
      </c>
      <c r="AU810" s="14"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
      <c r="A811" s="13">
        <v>810</v>
      </c>
      <c r="B811" s="13" t="s">
        <v>8762</v>
      </c>
      <c r="C811" s="14" t="str">
        <f>+IF('Moloc Pokedex'!E4&lt;&gt;"",'Moloc Pokedex'!E4,"")</f>
        <v>Kapuchinus</v>
      </c>
      <c r="D811" s="14" t="str">
        <f>+IF('Moloc Pokedex'!F4&lt;&gt;"",'Moloc Pokedex'!F4,"")</f>
        <v>KAPUCHINUS</v>
      </c>
      <c r="E811" s="14" t="str">
        <f>+IF('Moloc Pokedex'!G4&lt;&gt;"",'Moloc Pokedex'!G4,"")</f>
        <v>GRASS</v>
      </c>
      <c r="F811" s="14" t="str">
        <f>+IF('Moloc Pokedex'!H4&lt;&gt;"",'Moloc Pokedex'!H4,"")</f>
        <v>FIGHTING</v>
      </c>
      <c r="G811" s="14" t="str">
        <f>+IF('Moloc Pokedex'!I4&lt;&gt;"",'Moloc Pokedex'!I4,"")</f>
        <v>100,100,60,90,70,115</v>
      </c>
      <c r="H811" s="14" t="str">
        <f>+IF('Moloc Pokedex'!J4&lt;&gt;"",'Moloc Pokedex'!J4,"")</f>
        <v>FemaleOneEighth</v>
      </c>
      <c r="I811" s="14" t="str">
        <f>+IF('Moloc Pokedex'!K4&lt;&gt;"",'Moloc Pokedex'!K4,"")</f>
        <v>Parabolic</v>
      </c>
      <c r="J811" s="14">
        <f>+IF('Moloc Pokedex'!L4&lt;&gt;"",'Moloc Pokedex'!L4,"")</f>
        <v>250</v>
      </c>
      <c r="K811" s="14" t="str">
        <f>+IF('Moloc Pokedex'!M4&lt;&gt;"",'Moloc Pokedex'!M4,"")</f>
        <v>0,0,0,0,0,3</v>
      </c>
      <c r="L811" s="14">
        <f>+IF('Moloc Pokedex'!N4&lt;&gt;"",'Moloc Pokedex'!N4,"")</f>
        <v>45</v>
      </c>
      <c r="M811" s="14">
        <f>+IF('Moloc Pokedex'!O4&lt;&gt;"",'Moloc Pokedex'!O4,"")</f>
        <v>70</v>
      </c>
      <c r="N811" s="14" t="str">
        <f>+IF('Moloc Pokedex'!P4&lt;&gt;"",'Moloc Pokedex'!P4,"")</f>
        <v>OVERGROW</v>
      </c>
      <c r="O811" s="14" t="str">
        <f>+IF('Moloc Pokedex'!Q4&lt;&gt;"",'Moloc Pokedex'!Q4,"")</f>
        <v>INSOMNIA</v>
      </c>
      <c r="P811" s="14"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4" t="str">
        <f>+IF('Moloc Pokedex'!S4&lt;&gt;"",'Moloc Pokedex'!S4,"")</f>
        <v>FIREPUNCH,THUNDERPUNCH,ICEPUNCH,SWORDSDANCE,TAUNT,TRICK,GRASSYTERRAIN</v>
      </c>
      <c r="R811" s="14" t="str">
        <f>+IF('Moloc Pokedex'!T4&lt;&gt;"",'Moloc Pokedex'!T4,"")</f>
        <v>Grass,Humanlike</v>
      </c>
      <c r="S811" s="14">
        <f>+IF('Moloc Pokedex'!U4&lt;&gt;"",'Moloc Pokedex'!U4,"")</f>
        <v>5355</v>
      </c>
      <c r="T811" s="14">
        <f>+IF('Moloc Pokedex'!V4&lt;&gt;"",'Moloc Pokedex'!V4,"")</f>
        <v>4.8</v>
      </c>
      <c r="U811" s="14">
        <f>+IF('Moloc Pokedex'!W4&lt;&gt;"",'Moloc Pokedex'!W4,"")</f>
        <v>18</v>
      </c>
      <c r="V811" s="14" t="str">
        <f>+IF('Moloc Pokedex'!X4&lt;&gt;"",'Moloc Pokedex'!X4,"")</f>
        <v>Green</v>
      </c>
      <c r="W811" s="14" t="str">
        <f>+IF('Moloc Pokedex'!Y4&lt;&gt;"",'Moloc Pokedex'!Y4,"")</f>
        <v/>
      </c>
      <c r="X811" s="14">
        <f>+IF('Moloc Pokedex'!Z4&lt;&gt;"",'Moloc Pokedex'!Z4,"")</f>
        <v>810</v>
      </c>
      <c r="Y811" s="14">
        <f>+IF('Moloc Pokedex'!AA4&lt;&gt;"",'Moloc Pokedex'!AA4,"")</f>
        <v>3</v>
      </c>
      <c r="Z811" s="14">
        <f>+IF('Moloc Pokedex'!AB4&lt;&gt;"",'Moloc Pokedex'!AB4,"")</f>
        <v>0</v>
      </c>
      <c r="AA811" s="14">
        <f>+IF('Moloc Pokedex'!AC4&lt;&gt;"",'Moloc Pokedex'!AC4,"")</f>
        <v>0</v>
      </c>
      <c r="AB811" s="14">
        <f>+IF('Moloc Pokedex'!AD4&lt;&gt;"",'Moloc Pokedex'!AD4,"")</f>
        <v>0</v>
      </c>
      <c r="AC811" s="14">
        <f>+IF('Moloc Pokedex'!AE4&lt;&gt;"",'Moloc Pokedex'!AE4,"")</f>
        <v>0</v>
      </c>
      <c r="AD811" s="14">
        <f>+IF('Moloc Pokedex'!AF4&lt;&gt;"",'Moloc Pokedex'!AF4,"")</f>
        <v>0</v>
      </c>
      <c r="AE811" s="14">
        <f>+IF('Moloc Pokedex'!AG4&lt;&gt;"",'Moloc Pokedex'!AG4,"")</f>
        <v>0</v>
      </c>
      <c r="AF811" s="14">
        <f>+IF('Moloc Pokedex'!AH4&lt;&gt;"",'Moloc Pokedex'!AH4,"")</f>
        <v>0</v>
      </c>
      <c r="AG811" s="14">
        <f>+IF('Moloc Pokedex'!AI4&lt;&gt;"",'Moloc Pokedex'!AI4,"")</f>
        <v>0</v>
      </c>
      <c r="AH811" s="14" t="str">
        <f>+IF('Moloc Pokedex'!AJ4&lt;&gt;"",'Moloc Pokedex'!AJ4,"")</f>
        <v>810,3,0,0,0,0,0,0,0,0</v>
      </c>
      <c r="AI811" s="14" t="str">
        <f>+IF('Moloc Pokedex'!AK4&lt;&gt;"",'Moloc Pokedex'!AK4,"")</f>
        <v>Capuchin</v>
      </c>
      <c r="AJ811" s="14" t="str">
        <f>+IF('Moloc Pokedex'!AL4&lt;&gt;"",'Moloc Pokedex'!AL4,"")</f>
        <v>"TO DO"</v>
      </c>
      <c r="AK811" s="14" t="str">
        <f>+IF('Moloc Pokedex'!AM4&lt;&gt;"",'Moloc Pokedex'!AM4,"")</f>
        <v/>
      </c>
      <c r="AL811" s="14" t="str">
        <f>+IF('Moloc Pokedex'!AN4&lt;&gt;"",'Moloc Pokedex'!AN4,"")</f>
        <v/>
      </c>
      <c r="AM811" s="14" t="str">
        <f>+IF('Moloc Pokedex'!AO4&lt;&gt;"",'Moloc Pokedex'!AO4,"")</f>
        <v/>
      </c>
      <c r="AN811" s="14" t="str">
        <f>+IF('Moloc Pokedex'!AP4&lt;&gt;"",'Moloc Pokedex'!AP4,"")</f>
        <v/>
      </c>
      <c r="AO811" s="14">
        <f>+IF('Moloc Pokedex'!AQ4&lt;&gt;"",'Moloc Pokedex'!AQ4,"")</f>
        <v>0</v>
      </c>
      <c r="AP811" s="14">
        <f>+IF('Moloc Pokedex'!AR4&lt;&gt;"",'Moloc Pokedex'!AR4,"")</f>
        <v>25</v>
      </c>
      <c r="AQ811" s="14">
        <f>+IF('Moloc Pokedex'!AS4&lt;&gt;"",'Moloc Pokedex'!AS4,"")</f>
        <v>0</v>
      </c>
      <c r="AR811" s="14" t="str">
        <f>+IF('Moloc Pokedex'!AT4&lt;&gt;"",'Moloc Pokedex'!AT4,"")</f>
        <v/>
      </c>
      <c r="AS811" s="14" t="str">
        <f>+IF('Moloc Pokedex'!AU4&lt;&gt;"",'Moloc Pokedex'!AU4,"")</f>
        <v/>
      </c>
      <c r="AU811" s="14"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
      <c r="A812" s="13">
        <v>811</v>
      </c>
      <c r="B812" s="13" t="s">
        <v>8762</v>
      </c>
      <c r="C812" s="14" t="str">
        <f>+IF('Moloc Pokedex'!E5&lt;&gt;"",'Moloc Pokedex'!E5,"")</f>
        <v>Mborevi</v>
      </c>
      <c r="D812" s="14" t="str">
        <f>+IF('Moloc Pokedex'!F5&lt;&gt;"",'Moloc Pokedex'!F5,"")</f>
        <v>MBOREVI</v>
      </c>
      <c r="E812" s="14" t="str">
        <f>+IF('Moloc Pokedex'!G5&lt;&gt;"",'Moloc Pokedex'!G5,"")</f>
        <v>FIRE</v>
      </c>
      <c r="F812" s="14" t="str">
        <f>+IF('Moloc Pokedex'!H5&lt;&gt;"",'Moloc Pokedex'!H5,"")</f>
        <v/>
      </c>
      <c r="G812" s="14" t="str">
        <f>+IF('Moloc Pokedex'!I5&lt;&gt;"",'Moloc Pokedex'!I5,"")</f>
        <v>50,70,40,40,60,60</v>
      </c>
      <c r="H812" s="14" t="str">
        <f>+IF('Moloc Pokedex'!J5&lt;&gt;"",'Moloc Pokedex'!J5,"")</f>
        <v>FemaleOneEighth</v>
      </c>
      <c r="I812" s="14" t="str">
        <f>+IF('Moloc Pokedex'!K5&lt;&gt;"",'Moloc Pokedex'!K5,"")</f>
        <v>Parabolic</v>
      </c>
      <c r="J812" s="14">
        <f>+IF('Moloc Pokedex'!L5&lt;&gt;"",'Moloc Pokedex'!L5,"")</f>
        <v>50</v>
      </c>
      <c r="K812" s="14" t="str">
        <f>+IF('Moloc Pokedex'!M5&lt;&gt;"",'Moloc Pokedex'!M5,"")</f>
        <v>0,1,0,0,0,0</v>
      </c>
      <c r="L812" s="14">
        <f>+IF('Moloc Pokedex'!N5&lt;&gt;"",'Moloc Pokedex'!N5,"")</f>
        <v>45</v>
      </c>
      <c r="M812" s="14">
        <f>+IF('Moloc Pokedex'!O5&lt;&gt;"",'Moloc Pokedex'!O5,"")</f>
        <v>70</v>
      </c>
      <c r="N812" s="14" t="str">
        <f>+IF('Moloc Pokedex'!P5&lt;&gt;"",'Moloc Pokedex'!P5,"")</f>
        <v>BLAZE</v>
      </c>
      <c r="O812" s="14" t="str">
        <f>+IF('Moloc Pokedex'!Q5&lt;&gt;"",'Moloc Pokedex'!Q5,"")</f>
        <v>SPEEDBOOST</v>
      </c>
      <c r="P812" s="14" t="str">
        <f>+IF('Moloc Pokedex'!R5&lt;&gt;"",'Moloc Pokedex'!R5,"")</f>
        <v>1,TACKLE,3,GROWL,5,ASHCOUGH,7,FAIRYWIND,8,EMBER,10,QUICKATTACK,13,BABYDOLLEYES,15,TAKEDOWN,16,FLAMECHARGE,19,BULLDOZE,21,SUNNYDAY,25,MOONLIGHT,27,DOUBLEEDGE,31,MEGAKICK,33,WILLOWISP,37,FLAMETHROWER</v>
      </c>
      <c r="Q812" s="14" t="str">
        <f>+IF('Moloc Pokedex'!S5&lt;&gt;"",'Moloc Pokedex'!S5,"")</f>
        <v>FIREPUNCH,THUNDERPUNCH,ICEPUNCH,SWORDSDANCE,TAUNT,TRICK,GRASSYTERRAIN</v>
      </c>
      <c r="R812" s="14" t="str">
        <f>+IF('Moloc Pokedex'!T5&lt;&gt;"",'Moloc Pokedex'!T5,"")</f>
        <v>Fairy,Field</v>
      </c>
      <c r="S812" s="14">
        <f>+IF('Moloc Pokedex'!U5&lt;&gt;"",'Moloc Pokedex'!U5,"")</f>
        <v>5355</v>
      </c>
      <c r="T812" s="14">
        <f>+IF('Moloc Pokedex'!V5&lt;&gt;"",'Moloc Pokedex'!V5,"")</f>
        <v>6.4</v>
      </c>
      <c r="U812" s="14">
        <f>+IF('Moloc Pokedex'!W5&lt;&gt;"",'Moloc Pokedex'!W5,"")</f>
        <v>24</v>
      </c>
      <c r="V812" s="14" t="str">
        <f>+IF('Moloc Pokedex'!X5&lt;&gt;"",'Moloc Pokedex'!X5,"")</f>
        <v>Red</v>
      </c>
      <c r="W812" s="14" t="str">
        <f>+IF('Moloc Pokedex'!Y5&lt;&gt;"",'Moloc Pokedex'!Y5,"")</f>
        <v/>
      </c>
      <c r="X812" s="14">
        <f>+IF('Moloc Pokedex'!Z5&lt;&gt;"",'Moloc Pokedex'!Z5,"")</f>
        <v>811</v>
      </c>
      <c r="Y812" s="14">
        <f>+IF('Moloc Pokedex'!AA5&lt;&gt;"",'Moloc Pokedex'!AA5,"")</f>
        <v>4</v>
      </c>
      <c r="Z812" s="14">
        <f>+IF('Moloc Pokedex'!AB5&lt;&gt;"",'Moloc Pokedex'!AB5,"")</f>
        <v>0</v>
      </c>
      <c r="AA812" s="14">
        <f>+IF('Moloc Pokedex'!AC5&lt;&gt;"",'Moloc Pokedex'!AC5,"")</f>
        <v>0</v>
      </c>
      <c r="AB812" s="14">
        <f>+IF('Moloc Pokedex'!AD5&lt;&gt;"",'Moloc Pokedex'!AD5,"")</f>
        <v>0</v>
      </c>
      <c r="AC812" s="14">
        <f>+IF('Moloc Pokedex'!AE5&lt;&gt;"",'Moloc Pokedex'!AE5,"")</f>
        <v>0</v>
      </c>
      <c r="AD812" s="14">
        <f>+IF('Moloc Pokedex'!AF5&lt;&gt;"",'Moloc Pokedex'!AF5,"")</f>
        <v>0</v>
      </c>
      <c r="AE812" s="14">
        <f>+IF('Moloc Pokedex'!AG5&lt;&gt;"",'Moloc Pokedex'!AG5,"")</f>
        <v>0</v>
      </c>
      <c r="AF812" s="14">
        <f>+IF('Moloc Pokedex'!AH5&lt;&gt;"",'Moloc Pokedex'!AH5,"")</f>
        <v>0</v>
      </c>
      <c r="AG812" s="14">
        <f>+IF('Moloc Pokedex'!AI5&lt;&gt;"",'Moloc Pokedex'!AI5,"")</f>
        <v>0</v>
      </c>
      <c r="AH812" s="14" t="str">
        <f>+IF('Moloc Pokedex'!AJ5&lt;&gt;"",'Moloc Pokedex'!AJ5,"")</f>
        <v>811,4,0,0,0,0,0,0,0,0</v>
      </c>
      <c r="AI812" s="14" t="str">
        <f>+IF('Moloc Pokedex'!AK5&lt;&gt;"",'Moloc Pokedex'!AK5,"")</f>
        <v>Tapir</v>
      </c>
      <c r="AJ812" s="14" t="str">
        <f>+IF('Moloc Pokedex'!AL5&lt;&gt;"",'Moloc Pokedex'!AL5,"")</f>
        <v>"Mborevi's magical fire mane only burns what they want. Which is really lucky concidering the enjoy headbutting their trainers"</v>
      </c>
      <c r="AK812" s="14" t="str">
        <f>+IF('Moloc Pokedex'!AM5&lt;&gt;"",'Moloc Pokedex'!AM5,"")</f>
        <v/>
      </c>
      <c r="AL812" s="14" t="str">
        <f>+IF('Moloc Pokedex'!AN5&lt;&gt;"",'Moloc Pokedex'!AN5,"")</f>
        <v/>
      </c>
      <c r="AM812" s="14" t="str">
        <f>+IF('Moloc Pokedex'!AO5&lt;&gt;"",'Moloc Pokedex'!AO5,"")</f>
        <v/>
      </c>
      <c r="AN812" s="14" t="str">
        <f>+IF('Moloc Pokedex'!AP5&lt;&gt;"",'Moloc Pokedex'!AP5,"")</f>
        <v/>
      </c>
      <c r="AO812" s="14">
        <f>+IF('Moloc Pokedex'!AQ5&lt;&gt;"",'Moloc Pokedex'!AQ5,"")</f>
        <v>0</v>
      </c>
      <c r="AP812" s="14">
        <f>+IF('Moloc Pokedex'!AR5&lt;&gt;"",'Moloc Pokedex'!AR5,"")</f>
        <v>25</v>
      </c>
      <c r="AQ812" s="14">
        <f>+IF('Moloc Pokedex'!AS5&lt;&gt;"",'Moloc Pokedex'!AS5,"")</f>
        <v>0</v>
      </c>
      <c r="AR812" s="14" t="str">
        <f>+IF('Moloc Pokedex'!AT5&lt;&gt;"",'Moloc Pokedex'!AT5,"")</f>
        <v>KABOMANI,Level,16</v>
      </c>
      <c r="AS812" s="14" t="str">
        <f>+IF('Moloc Pokedex'!AU5&lt;&gt;"",'Moloc Pokedex'!AU5,"")</f>
        <v/>
      </c>
      <c r="AU812" s="14"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
      <c r="A813" s="13">
        <v>812</v>
      </c>
      <c r="B813" s="13" t="s">
        <v>8762</v>
      </c>
      <c r="C813" s="14" t="str">
        <f>+IF('Moloc Pokedex'!E6&lt;&gt;"",'Moloc Pokedex'!E6,"")</f>
        <v>Kabomani</v>
      </c>
      <c r="D813" s="14" t="str">
        <f>+IF('Moloc Pokedex'!F6&lt;&gt;"",'Moloc Pokedex'!F6,"")</f>
        <v>KABOMANI</v>
      </c>
      <c r="E813" s="14" t="str">
        <f>+IF('Moloc Pokedex'!G6&lt;&gt;"",'Moloc Pokedex'!G6,"")</f>
        <v>FIRE</v>
      </c>
      <c r="F813" s="14" t="str">
        <f>+IF('Moloc Pokedex'!H6&lt;&gt;"",'Moloc Pokedex'!H6,"")</f>
        <v/>
      </c>
      <c r="G813" s="14" t="str">
        <f>+IF('Moloc Pokedex'!I6&lt;&gt;"",'Moloc Pokedex'!I6,"")</f>
        <v>60,90,60,50,80,80</v>
      </c>
      <c r="H813" s="14" t="str">
        <f>+IF('Moloc Pokedex'!J6&lt;&gt;"",'Moloc Pokedex'!J6,"")</f>
        <v>FemaleOneEighth</v>
      </c>
      <c r="I813" s="14" t="str">
        <f>+IF('Moloc Pokedex'!K6&lt;&gt;"",'Moloc Pokedex'!K6,"")</f>
        <v>Parabolic</v>
      </c>
      <c r="J813" s="14">
        <f>+IF('Moloc Pokedex'!L6&lt;&gt;"",'Moloc Pokedex'!L6,"")</f>
        <v>150</v>
      </c>
      <c r="K813" s="14" t="str">
        <f>+IF('Moloc Pokedex'!M6&lt;&gt;"",'Moloc Pokedex'!M6,"")</f>
        <v>0,2,0,0,0,0</v>
      </c>
      <c r="L813" s="14">
        <f>+IF('Moloc Pokedex'!N6&lt;&gt;"",'Moloc Pokedex'!N6,"")</f>
        <v>45</v>
      </c>
      <c r="M813" s="14">
        <f>+IF('Moloc Pokedex'!O6&lt;&gt;"",'Moloc Pokedex'!O6,"")</f>
        <v>70</v>
      </c>
      <c r="N813" s="14" t="str">
        <f>+IF('Moloc Pokedex'!P6&lt;&gt;"",'Moloc Pokedex'!P6,"")</f>
        <v>BLAZE</v>
      </c>
      <c r="O813" s="14" t="str">
        <f>+IF('Moloc Pokedex'!Q6&lt;&gt;"",'Moloc Pokedex'!Q6,"")</f>
        <v>SPEEDBOOST</v>
      </c>
      <c r="P813" s="14" t="str">
        <f>+IF('Moloc Pokedex'!R6&lt;&gt;"",'Moloc Pokedex'!R6,"")</f>
        <v>1,TACKLE,3,GROWL,5,ASHCOUGH,6,EMBER,6,FAIRYWIND,7,QUICKATTACK,13,BABYDOLLEYES,15,TAKEDOWN,16,FLAMECHARGE,18,DRAININGKISS,21,BULLDOZE,23,SUNNYDAY,27,MOONLIGHT,29,DOUBLEEDGE,33,MEGAKICK,35,WILLOWISP,39,FLAMETHROWER</v>
      </c>
      <c r="Q813" s="14" t="str">
        <f>+IF('Moloc Pokedex'!S6&lt;&gt;"",'Moloc Pokedex'!S6,"")</f>
        <v>FIREPUNCH,THUNDERPUNCH,ICEPUNCH,SWORDSDANCE,TAUNT,TRICK,GRASSYTERRAIN</v>
      </c>
      <c r="R813" s="14" t="str">
        <f>+IF('Moloc Pokedex'!T6&lt;&gt;"",'Moloc Pokedex'!T6,"")</f>
        <v>Fairy,Field</v>
      </c>
      <c r="S813" s="14">
        <f>+IF('Moloc Pokedex'!U6&lt;&gt;"",'Moloc Pokedex'!U6,"")</f>
        <v>5355</v>
      </c>
      <c r="T813" s="14">
        <f>+IF('Moloc Pokedex'!V6&lt;&gt;"",'Moloc Pokedex'!V6,"")</f>
        <v>8.0500000000000007</v>
      </c>
      <c r="U813" s="14">
        <f>+IF('Moloc Pokedex'!W6&lt;&gt;"",'Moloc Pokedex'!W6,"")</f>
        <v>30</v>
      </c>
      <c r="V813" s="14" t="str">
        <f>+IF('Moloc Pokedex'!X6&lt;&gt;"",'Moloc Pokedex'!X6,"")</f>
        <v>Red</v>
      </c>
      <c r="W813" s="14" t="str">
        <f>+IF('Moloc Pokedex'!Y6&lt;&gt;"",'Moloc Pokedex'!Y6,"")</f>
        <v/>
      </c>
      <c r="X813" s="14">
        <f>+IF('Moloc Pokedex'!Z6&lt;&gt;"",'Moloc Pokedex'!Z6,"")</f>
        <v>812</v>
      </c>
      <c r="Y813" s="14">
        <f>+IF('Moloc Pokedex'!AA6&lt;&gt;"",'Moloc Pokedex'!AA6,"")</f>
        <v>5</v>
      </c>
      <c r="Z813" s="14">
        <f>+IF('Moloc Pokedex'!AB6&lt;&gt;"",'Moloc Pokedex'!AB6,"")</f>
        <v>0</v>
      </c>
      <c r="AA813" s="14">
        <f>+IF('Moloc Pokedex'!AC6&lt;&gt;"",'Moloc Pokedex'!AC6,"")</f>
        <v>0</v>
      </c>
      <c r="AB813" s="14">
        <f>+IF('Moloc Pokedex'!AD6&lt;&gt;"",'Moloc Pokedex'!AD6,"")</f>
        <v>0</v>
      </c>
      <c r="AC813" s="14">
        <f>+IF('Moloc Pokedex'!AE6&lt;&gt;"",'Moloc Pokedex'!AE6,"")</f>
        <v>0</v>
      </c>
      <c r="AD813" s="14">
        <f>+IF('Moloc Pokedex'!AF6&lt;&gt;"",'Moloc Pokedex'!AF6,"")</f>
        <v>0</v>
      </c>
      <c r="AE813" s="14">
        <f>+IF('Moloc Pokedex'!AG6&lt;&gt;"",'Moloc Pokedex'!AG6,"")</f>
        <v>0</v>
      </c>
      <c r="AF813" s="14">
        <f>+IF('Moloc Pokedex'!AH6&lt;&gt;"",'Moloc Pokedex'!AH6,"")</f>
        <v>0</v>
      </c>
      <c r="AG813" s="14">
        <f>+IF('Moloc Pokedex'!AI6&lt;&gt;"",'Moloc Pokedex'!AI6,"")</f>
        <v>0</v>
      </c>
      <c r="AH813" s="14" t="str">
        <f>+IF('Moloc Pokedex'!AJ6&lt;&gt;"",'Moloc Pokedex'!AJ6,"")</f>
        <v>812,5,0,0,0,0,0,0,0,0</v>
      </c>
      <c r="AI813" s="14" t="str">
        <f>+IF('Moloc Pokedex'!AK6&lt;&gt;"",'Moloc Pokedex'!AK6,"")</f>
        <v>Tapir</v>
      </c>
      <c r="AJ813" s="14" t="str">
        <f>+IF('Moloc Pokedex'!AL6&lt;&gt;"",'Moloc Pokedex'!AL6,"")</f>
        <v>"TO DO"</v>
      </c>
      <c r="AK813" s="14" t="str">
        <f>+IF('Moloc Pokedex'!AM6&lt;&gt;"",'Moloc Pokedex'!AM6,"")</f>
        <v/>
      </c>
      <c r="AL813" s="14" t="str">
        <f>+IF('Moloc Pokedex'!AN6&lt;&gt;"",'Moloc Pokedex'!AN6,"")</f>
        <v/>
      </c>
      <c r="AM813" s="14" t="str">
        <f>+IF('Moloc Pokedex'!AO6&lt;&gt;"",'Moloc Pokedex'!AO6,"")</f>
        <v/>
      </c>
      <c r="AN813" s="14" t="str">
        <f>+IF('Moloc Pokedex'!AP6&lt;&gt;"",'Moloc Pokedex'!AP6,"")</f>
        <v/>
      </c>
      <c r="AO813" s="14">
        <f>+IF('Moloc Pokedex'!AQ6&lt;&gt;"",'Moloc Pokedex'!AQ6,"")</f>
        <v>0</v>
      </c>
      <c r="AP813" s="14">
        <f>+IF('Moloc Pokedex'!AR6&lt;&gt;"",'Moloc Pokedex'!AR6,"")</f>
        <v>25</v>
      </c>
      <c r="AQ813" s="14">
        <f>+IF('Moloc Pokedex'!AS6&lt;&gt;"",'Moloc Pokedex'!AS6,"")</f>
        <v>0</v>
      </c>
      <c r="AR813" s="14" t="str">
        <f>+IF('Moloc Pokedex'!AT6&lt;&gt;"",'Moloc Pokedex'!AT6,"")</f>
        <v>BAIRDII,Level,34</v>
      </c>
      <c r="AS813" s="14" t="str">
        <f>+IF('Moloc Pokedex'!AU6&lt;&gt;"",'Moloc Pokedex'!AU6,"")</f>
        <v/>
      </c>
      <c r="AU813" s="14"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
      <c r="A814" s="13">
        <v>813</v>
      </c>
      <c r="B814" s="13" t="s">
        <v>8762</v>
      </c>
      <c r="C814" s="14" t="str">
        <f>+IF('Moloc Pokedex'!E7&lt;&gt;"",'Moloc Pokedex'!E7,"")</f>
        <v>Bairdii</v>
      </c>
      <c r="D814" s="14" t="str">
        <f>+IF('Moloc Pokedex'!F7&lt;&gt;"",'Moloc Pokedex'!F7,"")</f>
        <v>BAIRDII</v>
      </c>
      <c r="E814" s="14" t="str">
        <f>+IF('Moloc Pokedex'!G7&lt;&gt;"",'Moloc Pokedex'!G7,"")</f>
        <v>FIRE</v>
      </c>
      <c r="F814" s="14" t="str">
        <f>+IF('Moloc Pokedex'!H7&lt;&gt;"",'Moloc Pokedex'!H7,"")</f>
        <v>FAIRY</v>
      </c>
      <c r="G814" s="14" t="str">
        <f>+IF('Moloc Pokedex'!I7&lt;&gt;"",'Moloc Pokedex'!I7,"")</f>
        <v>90,110,70,60,100,105</v>
      </c>
      <c r="H814" s="14" t="str">
        <f>+IF('Moloc Pokedex'!J7&lt;&gt;"",'Moloc Pokedex'!J7,"")</f>
        <v>FemaleOneEighth</v>
      </c>
      <c r="I814" s="14" t="str">
        <f>+IF('Moloc Pokedex'!K7&lt;&gt;"",'Moloc Pokedex'!K7,"")</f>
        <v>Parabolic</v>
      </c>
      <c r="J814" s="14">
        <f>+IF('Moloc Pokedex'!L7&lt;&gt;"",'Moloc Pokedex'!L7,"")</f>
        <v>250</v>
      </c>
      <c r="K814" s="14" t="str">
        <f>+IF('Moloc Pokedex'!M7&lt;&gt;"",'Moloc Pokedex'!M7,"")</f>
        <v>0,3,0,0,0,0</v>
      </c>
      <c r="L814" s="14">
        <f>+IF('Moloc Pokedex'!N7&lt;&gt;"",'Moloc Pokedex'!N7,"")</f>
        <v>45</v>
      </c>
      <c r="M814" s="14">
        <f>+IF('Moloc Pokedex'!O7&lt;&gt;"",'Moloc Pokedex'!O7,"")</f>
        <v>70</v>
      </c>
      <c r="N814" s="14" t="str">
        <f>+IF('Moloc Pokedex'!P7&lt;&gt;"",'Moloc Pokedex'!P7,"")</f>
        <v>BLAZE</v>
      </c>
      <c r="O814" s="14" t="str">
        <f>+IF('Moloc Pokedex'!Q7&lt;&gt;"",'Moloc Pokedex'!Q7,"")</f>
        <v>SPEEDBOOST</v>
      </c>
      <c r="P814" s="14" t="str">
        <f>+IF('Moloc Pokedex'!R7&lt;&gt;"",'Moloc Pokedex'!R7,"")</f>
        <v>1,TACKLE,3,GROWL,5,ASHCOUGH,6,EMBER,6,FAIRYWIND,7,QUICKATTACK,13,BABYDOLLEYES,15,TAKEDOWN,16,FLAMECHARGE,18,DRAININGKISS,21,BULLDOZE,23,SUNNYDAY,27,MOONLIGHT,29,FLAMEWHEEL,33,MEGAKICK,37,WILLOWISP,41,FLAMETHROWER,45,DOUBLEEDGE,51,FLAREBLITZ,55,PLAYROUGH</v>
      </c>
      <c r="Q814" s="14" t="str">
        <f>+IF('Moloc Pokedex'!S7&lt;&gt;"",'Moloc Pokedex'!S7,"")</f>
        <v>FIREPUNCH,THUNDERPUNCH,ICEPUNCH,SWORDSDANCE,TAUNT,TRICK,GRASSYTERRAIN</v>
      </c>
      <c r="R814" s="14" t="str">
        <f>+IF('Moloc Pokedex'!T7&lt;&gt;"",'Moloc Pokedex'!T7,"")</f>
        <v>Fairy,Field</v>
      </c>
      <c r="S814" s="14">
        <f>+IF('Moloc Pokedex'!U7&lt;&gt;"",'Moloc Pokedex'!U7,"")</f>
        <v>5355</v>
      </c>
      <c r="T814" s="14">
        <f>+IF('Moloc Pokedex'!V7&lt;&gt;"",'Moloc Pokedex'!V7,"")</f>
        <v>9.6999999999999993</v>
      </c>
      <c r="U814" s="14">
        <f>+IF('Moloc Pokedex'!W7&lt;&gt;"",'Moloc Pokedex'!W7,"")</f>
        <v>36</v>
      </c>
      <c r="V814" s="14" t="str">
        <f>+IF('Moloc Pokedex'!X7&lt;&gt;"",'Moloc Pokedex'!X7,"")</f>
        <v>Red</v>
      </c>
      <c r="W814" s="14" t="str">
        <f>+IF('Moloc Pokedex'!Y7&lt;&gt;"",'Moloc Pokedex'!Y7,"")</f>
        <v/>
      </c>
      <c r="X814" s="14">
        <f>+IF('Moloc Pokedex'!Z7&lt;&gt;"",'Moloc Pokedex'!Z7,"")</f>
        <v>813</v>
      </c>
      <c r="Y814" s="14">
        <f>+IF('Moloc Pokedex'!AA7&lt;&gt;"",'Moloc Pokedex'!AA7,"")</f>
        <v>6</v>
      </c>
      <c r="Z814" s="14">
        <f>+IF('Moloc Pokedex'!AB7&lt;&gt;"",'Moloc Pokedex'!AB7,"")</f>
        <v>0</v>
      </c>
      <c r="AA814" s="14">
        <f>+IF('Moloc Pokedex'!AC7&lt;&gt;"",'Moloc Pokedex'!AC7,"")</f>
        <v>0</v>
      </c>
      <c r="AB814" s="14">
        <f>+IF('Moloc Pokedex'!AD7&lt;&gt;"",'Moloc Pokedex'!AD7,"")</f>
        <v>0</v>
      </c>
      <c r="AC814" s="14">
        <f>+IF('Moloc Pokedex'!AE7&lt;&gt;"",'Moloc Pokedex'!AE7,"")</f>
        <v>0</v>
      </c>
      <c r="AD814" s="14">
        <f>+IF('Moloc Pokedex'!AF7&lt;&gt;"",'Moloc Pokedex'!AF7,"")</f>
        <v>0</v>
      </c>
      <c r="AE814" s="14">
        <f>+IF('Moloc Pokedex'!AG7&lt;&gt;"",'Moloc Pokedex'!AG7,"")</f>
        <v>0</v>
      </c>
      <c r="AF814" s="14">
        <f>+IF('Moloc Pokedex'!AH7&lt;&gt;"",'Moloc Pokedex'!AH7,"")</f>
        <v>0</v>
      </c>
      <c r="AG814" s="14">
        <f>+IF('Moloc Pokedex'!AI7&lt;&gt;"",'Moloc Pokedex'!AI7,"")</f>
        <v>0</v>
      </c>
      <c r="AH814" s="14" t="str">
        <f>+IF('Moloc Pokedex'!AJ7&lt;&gt;"",'Moloc Pokedex'!AJ7,"")</f>
        <v>813,6,0,0,0,0,0,0,0,0</v>
      </c>
      <c r="AI814" s="14" t="str">
        <f>+IF('Moloc Pokedex'!AK7&lt;&gt;"",'Moloc Pokedex'!AK7,"")</f>
        <v>Tapir</v>
      </c>
      <c r="AJ814" s="14" t="str">
        <f>+IF('Moloc Pokedex'!AL7&lt;&gt;"",'Moloc Pokedex'!AL7,"")</f>
        <v>"TO DO"</v>
      </c>
      <c r="AK814" s="14" t="str">
        <f>+IF('Moloc Pokedex'!AM7&lt;&gt;"",'Moloc Pokedex'!AM7,"")</f>
        <v/>
      </c>
      <c r="AL814" s="14" t="str">
        <f>+IF('Moloc Pokedex'!AN7&lt;&gt;"",'Moloc Pokedex'!AN7,"")</f>
        <v/>
      </c>
      <c r="AM814" s="14" t="str">
        <f>+IF('Moloc Pokedex'!AO7&lt;&gt;"",'Moloc Pokedex'!AO7,"")</f>
        <v/>
      </c>
      <c r="AN814" s="14" t="str">
        <f>+IF('Moloc Pokedex'!AP7&lt;&gt;"",'Moloc Pokedex'!AP7,"")</f>
        <v/>
      </c>
      <c r="AO814" s="14">
        <f>+IF('Moloc Pokedex'!AQ7&lt;&gt;"",'Moloc Pokedex'!AQ7,"")</f>
        <v>0</v>
      </c>
      <c r="AP814" s="14">
        <f>+IF('Moloc Pokedex'!AR7&lt;&gt;"",'Moloc Pokedex'!AR7,"")</f>
        <v>25</v>
      </c>
      <c r="AQ814" s="14">
        <f>+IF('Moloc Pokedex'!AS7&lt;&gt;"",'Moloc Pokedex'!AS7,"")</f>
        <v>0</v>
      </c>
      <c r="AR814" s="14" t="str">
        <f>+IF('Moloc Pokedex'!AT7&lt;&gt;"",'Moloc Pokedex'!AT7,"")</f>
        <v/>
      </c>
      <c r="AS814" s="14" t="str">
        <f>+IF('Moloc Pokedex'!AU7&lt;&gt;"",'Moloc Pokedex'!AU7,"")</f>
        <v/>
      </c>
      <c r="AU814" s="14"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
      <c r="A815" s="13">
        <v>814</v>
      </c>
      <c r="B815" s="13" t="s">
        <v>8762</v>
      </c>
      <c r="C815" s="14" t="str">
        <f>+IF('Moloc Pokedex'!E8&lt;&gt;"",'Moloc Pokedex'!E8,"")</f>
        <v>Trikekus</v>
      </c>
      <c r="D815" s="14" t="str">
        <f>+IF('Moloc Pokedex'!F8&lt;&gt;"",'Moloc Pokedex'!F8,"")</f>
        <v>TRIKEKUS</v>
      </c>
      <c r="E815" s="14" t="str">
        <f>+IF('Moloc Pokedex'!G8&lt;&gt;"",'Moloc Pokedex'!G8,"")</f>
        <v>WATER</v>
      </c>
      <c r="F815" s="14" t="str">
        <f>+IF('Moloc Pokedex'!H8&lt;&gt;"",'Moloc Pokedex'!H8,"")</f>
        <v/>
      </c>
      <c r="G815" s="14" t="str">
        <f>+IF('Moloc Pokedex'!I8&lt;&gt;"",'Moloc Pokedex'!I8,"")</f>
        <v>70,40,50,60,50,50</v>
      </c>
      <c r="H815" s="14" t="str">
        <f>+IF('Moloc Pokedex'!J8&lt;&gt;"",'Moloc Pokedex'!J8,"")</f>
        <v>FemaleOneEighth</v>
      </c>
      <c r="I815" s="14" t="str">
        <f>+IF('Moloc Pokedex'!K8&lt;&gt;"",'Moloc Pokedex'!K8,"")</f>
        <v>Parabolic</v>
      </c>
      <c r="J815" s="14">
        <f>+IF('Moloc Pokedex'!L8&lt;&gt;"",'Moloc Pokedex'!L8,"")</f>
        <v>50</v>
      </c>
      <c r="K815" s="14" t="str">
        <f>+IF('Moloc Pokedex'!M8&lt;&gt;"",'Moloc Pokedex'!M8,"")</f>
        <v>0,0,0,1,0,0</v>
      </c>
      <c r="L815" s="14">
        <f>+IF('Moloc Pokedex'!N8&lt;&gt;"",'Moloc Pokedex'!N8,"")</f>
        <v>45</v>
      </c>
      <c r="M815" s="14">
        <f>+IF('Moloc Pokedex'!O8&lt;&gt;"",'Moloc Pokedex'!O8,"")</f>
        <v>70</v>
      </c>
      <c r="N815" s="14" t="str">
        <f>+IF('Moloc Pokedex'!P8&lt;&gt;"",'Moloc Pokedex'!P8,"")</f>
        <v>TORRENT</v>
      </c>
      <c r="O815" s="14" t="str">
        <f>+IF('Moloc Pokedex'!Q8&lt;&gt;"",'Moloc Pokedex'!Q8,"")</f>
        <v>PUREPOWER</v>
      </c>
      <c r="P815" s="14" t="str">
        <f>+IF('Moloc Pokedex'!R8&lt;&gt;"",'Moloc Pokedex'!R8,"")</f>
        <v>1,TACKLE,3,LEER,5,WATERDROPLET,7,BITE,8,WATERGUN,10,QUICKATTACK,13,PURSUIT,15,TAKEDOWN,16,WATERPULSE,19,SLUDGE,21,RAINDANCE,25,AQUARING,27,SNARL,31,AURORABEAM,33,NASTYPLOT,37,BRINE</v>
      </c>
      <c r="Q815" s="14" t="str">
        <f>+IF('Moloc Pokedex'!S8&lt;&gt;"",'Moloc Pokedex'!S8,"")</f>
        <v>FIREPUNCH,THUNDERPUNCH,ICEPUNCH,SWORDSDANCE,TAUNT,TRICK,GRASSYTERRAIN</v>
      </c>
      <c r="R815" s="14" t="str">
        <f>+IF('Moloc Pokedex'!T8&lt;&gt;"",'Moloc Pokedex'!T8,"")</f>
        <v>Water1,Water2</v>
      </c>
      <c r="S815" s="14">
        <f>+IF('Moloc Pokedex'!U8&lt;&gt;"",'Moloc Pokedex'!U8,"")</f>
        <v>5355</v>
      </c>
      <c r="T815" s="14">
        <f>+IF('Moloc Pokedex'!V8&lt;&gt;"",'Moloc Pokedex'!V8,"")</f>
        <v>11.35</v>
      </c>
      <c r="U815" s="14">
        <f>+IF('Moloc Pokedex'!W8&lt;&gt;"",'Moloc Pokedex'!W8,"")</f>
        <v>42</v>
      </c>
      <c r="V815" s="14" t="str">
        <f>+IF('Moloc Pokedex'!X8&lt;&gt;"",'Moloc Pokedex'!X8,"")</f>
        <v>Blue</v>
      </c>
      <c r="W815" s="14" t="str">
        <f>+IF('Moloc Pokedex'!Y8&lt;&gt;"",'Moloc Pokedex'!Y8,"")</f>
        <v/>
      </c>
      <c r="X815" s="14">
        <f>+IF('Moloc Pokedex'!Z8&lt;&gt;"",'Moloc Pokedex'!Z8,"")</f>
        <v>814</v>
      </c>
      <c r="Y815" s="14">
        <f>+IF('Moloc Pokedex'!AA8&lt;&gt;"",'Moloc Pokedex'!AA8,"")</f>
        <v>7</v>
      </c>
      <c r="Z815" s="14">
        <f>+IF('Moloc Pokedex'!AB8&lt;&gt;"",'Moloc Pokedex'!AB8,"")</f>
        <v>0</v>
      </c>
      <c r="AA815" s="14">
        <f>+IF('Moloc Pokedex'!AC8&lt;&gt;"",'Moloc Pokedex'!AC8,"")</f>
        <v>0</v>
      </c>
      <c r="AB815" s="14">
        <f>+IF('Moloc Pokedex'!AD8&lt;&gt;"",'Moloc Pokedex'!AD8,"")</f>
        <v>0</v>
      </c>
      <c r="AC815" s="14">
        <f>+IF('Moloc Pokedex'!AE8&lt;&gt;"",'Moloc Pokedex'!AE8,"")</f>
        <v>0</v>
      </c>
      <c r="AD815" s="14">
        <f>+IF('Moloc Pokedex'!AF8&lt;&gt;"",'Moloc Pokedex'!AF8,"")</f>
        <v>0</v>
      </c>
      <c r="AE815" s="14">
        <f>+IF('Moloc Pokedex'!AG8&lt;&gt;"",'Moloc Pokedex'!AG8,"")</f>
        <v>0</v>
      </c>
      <c r="AF815" s="14">
        <f>+IF('Moloc Pokedex'!AH8&lt;&gt;"",'Moloc Pokedex'!AH8,"")</f>
        <v>0</v>
      </c>
      <c r="AG815" s="14">
        <f>+IF('Moloc Pokedex'!AI8&lt;&gt;"",'Moloc Pokedex'!AI8,"")</f>
        <v>0</v>
      </c>
      <c r="AH815" s="14" t="str">
        <f>+IF('Moloc Pokedex'!AJ8&lt;&gt;"",'Moloc Pokedex'!AJ8,"")</f>
        <v>814,7,0,0,0,0,0,0,0,0</v>
      </c>
      <c r="AI815" s="14" t="str">
        <f>+IF('Moloc Pokedex'!AK8&lt;&gt;"",'Moloc Pokedex'!AK8,"")</f>
        <v>Manati</v>
      </c>
      <c r="AJ815" s="14" t="str">
        <f>+IF('Moloc Pokedex'!AL8&lt;&gt;"",'Moloc Pokedex'!AL8,"")</f>
        <v>"TO DO"</v>
      </c>
      <c r="AK815" s="14" t="str">
        <f>+IF('Moloc Pokedex'!AM8&lt;&gt;"",'Moloc Pokedex'!AM8,"")</f>
        <v/>
      </c>
      <c r="AL815" s="14" t="str">
        <f>+IF('Moloc Pokedex'!AN8&lt;&gt;"",'Moloc Pokedex'!AN8,"")</f>
        <v/>
      </c>
      <c r="AM815" s="14" t="str">
        <f>+IF('Moloc Pokedex'!AO8&lt;&gt;"",'Moloc Pokedex'!AO8,"")</f>
        <v/>
      </c>
      <c r="AN815" s="14" t="str">
        <f>+IF('Moloc Pokedex'!AP8&lt;&gt;"",'Moloc Pokedex'!AP8,"")</f>
        <v/>
      </c>
      <c r="AO815" s="14">
        <f>+IF('Moloc Pokedex'!AQ8&lt;&gt;"",'Moloc Pokedex'!AQ8,"")</f>
        <v>0</v>
      </c>
      <c r="AP815" s="14">
        <f>+IF('Moloc Pokedex'!AR8&lt;&gt;"",'Moloc Pokedex'!AR8,"")</f>
        <v>25</v>
      </c>
      <c r="AQ815" s="14">
        <f>+IF('Moloc Pokedex'!AS8&lt;&gt;"",'Moloc Pokedex'!AS8,"")</f>
        <v>0</v>
      </c>
      <c r="AR815" s="14" t="str">
        <f>+IF('Moloc Pokedex'!AT8&lt;&gt;"",'Moloc Pokedex'!AT8,"")</f>
        <v>INIGATI,Level,16</v>
      </c>
      <c r="AS815" s="14" t="str">
        <f>+IF('Moloc Pokedex'!AU8&lt;&gt;"",'Moloc Pokedex'!AU8,"")</f>
        <v/>
      </c>
      <c r="AU815" s="14"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
      <c r="A816" s="13">
        <v>815</v>
      </c>
      <c r="B816" s="13" t="s">
        <v>8762</v>
      </c>
      <c r="C816" s="14" t="str">
        <f>+IF('Moloc Pokedex'!E9&lt;&gt;"",'Moloc Pokedex'!E9,"")</f>
        <v>Inigati</v>
      </c>
      <c r="D816" s="14" t="str">
        <f>+IF('Moloc Pokedex'!F9&lt;&gt;"",'Moloc Pokedex'!F9,"")</f>
        <v>INIGATI</v>
      </c>
      <c r="E816" s="14" t="str">
        <f>+IF('Moloc Pokedex'!G9&lt;&gt;"",'Moloc Pokedex'!G9,"")</f>
        <v>WATER</v>
      </c>
      <c r="F816" s="14" t="str">
        <f>+IF('Moloc Pokedex'!H9&lt;&gt;"",'Moloc Pokedex'!H9,"")</f>
        <v/>
      </c>
      <c r="G816" s="14" t="str">
        <f>+IF('Moloc Pokedex'!I9&lt;&gt;"",'Moloc Pokedex'!I9,"")</f>
        <v>90,60,50,80,70,70</v>
      </c>
      <c r="H816" s="14" t="str">
        <f>+IF('Moloc Pokedex'!J9&lt;&gt;"",'Moloc Pokedex'!J9,"")</f>
        <v>FemaleOneEighth</v>
      </c>
      <c r="I816" s="14" t="str">
        <f>+IF('Moloc Pokedex'!K9&lt;&gt;"",'Moloc Pokedex'!K9,"")</f>
        <v>Parabolic</v>
      </c>
      <c r="J816" s="14">
        <f>+IF('Moloc Pokedex'!L9&lt;&gt;"",'Moloc Pokedex'!L9,"")</f>
        <v>150</v>
      </c>
      <c r="K816" s="14" t="str">
        <f>+IF('Moloc Pokedex'!M9&lt;&gt;"",'Moloc Pokedex'!M9,"")</f>
        <v>0,0,0,2,0,0</v>
      </c>
      <c r="L816" s="14">
        <f>+IF('Moloc Pokedex'!N9&lt;&gt;"",'Moloc Pokedex'!N9,"")</f>
        <v>45</v>
      </c>
      <c r="M816" s="14">
        <f>+IF('Moloc Pokedex'!O9&lt;&gt;"",'Moloc Pokedex'!O9,"")</f>
        <v>70</v>
      </c>
      <c r="N816" s="14" t="str">
        <f>+IF('Moloc Pokedex'!P9&lt;&gt;"",'Moloc Pokedex'!P9,"")</f>
        <v>TORRENT</v>
      </c>
      <c r="O816" s="14" t="str">
        <f>+IF('Moloc Pokedex'!Q9&lt;&gt;"",'Moloc Pokedex'!Q9,"")</f>
        <v>PUREPOWER</v>
      </c>
      <c r="P816" s="14" t="str">
        <f>+IF('Moloc Pokedex'!R9&lt;&gt;"",'Moloc Pokedex'!R9,"")</f>
        <v>1,TACKLE,3,LEER,5,WATERDROPLET,5,WATERGUN,5,BITE,7,QUICKATTACK,13,PURSUIT,15,TAKEDOWN,16,WATERPULSE,18,SCALD,21,SLUDGE,23,RAINDANCE,27,AQUARING,29,SNARL,33,AURORABEAM,35,NASTYPLOT,39,BRINE</v>
      </c>
      <c r="Q816" s="14" t="str">
        <f>+IF('Moloc Pokedex'!S9&lt;&gt;"",'Moloc Pokedex'!S9,"")</f>
        <v>FIREPUNCH,THUNDERPUNCH,ICEPUNCH,SWORDSDANCE,TAUNT,TRICK,GRASSYTERRAIN</v>
      </c>
      <c r="R816" s="14" t="str">
        <f>+IF('Moloc Pokedex'!T9&lt;&gt;"",'Moloc Pokedex'!T9,"")</f>
        <v>Water1,Water2</v>
      </c>
      <c r="S816" s="14">
        <f>+IF('Moloc Pokedex'!U9&lt;&gt;"",'Moloc Pokedex'!U9,"")</f>
        <v>5355</v>
      </c>
      <c r="T816" s="14">
        <f>+IF('Moloc Pokedex'!V9&lt;&gt;"",'Moloc Pokedex'!V9,"")</f>
        <v>13</v>
      </c>
      <c r="U816" s="14">
        <f>+IF('Moloc Pokedex'!W9&lt;&gt;"",'Moloc Pokedex'!W9,"")</f>
        <v>48</v>
      </c>
      <c r="V816" s="14" t="str">
        <f>+IF('Moloc Pokedex'!X9&lt;&gt;"",'Moloc Pokedex'!X9,"")</f>
        <v>Blue</v>
      </c>
      <c r="W816" s="14" t="str">
        <f>+IF('Moloc Pokedex'!Y9&lt;&gt;"",'Moloc Pokedex'!Y9,"")</f>
        <v/>
      </c>
      <c r="X816" s="14">
        <f>+IF('Moloc Pokedex'!Z9&lt;&gt;"",'Moloc Pokedex'!Z9,"")</f>
        <v>815</v>
      </c>
      <c r="Y816" s="14">
        <f>+IF('Moloc Pokedex'!AA9&lt;&gt;"",'Moloc Pokedex'!AA9,"")</f>
        <v>8</v>
      </c>
      <c r="Z816" s="14">
        <f>+IF('Moloc Pokedex'!AB9&lt;&gt;"",'Moloc Pokedex'!AB9,"")</f>
        <v>0</v>
      </c>
      <c r="AA816" s="14">
        <f>+IF('Moloc Pokedex'!AC9&lt;&gt;"",'Moloc Pokedex'!AC9,"")</f>
        <v>0</v>
      </c>
      <c r="AB816" s="14">
        <f>+IF('Moloc Pokedex'!AD9&lt;&gt;"",'Moloc Pokedex'!AD9,"")</f>
        <v>0</v>
      </c>
      <c r="AC816" s="14">
        <f>+IF('Moloc Pokedex'!AE9&lt;&gt;"",'Moloc Pokedex'!AE9,"")</f>
        <v>0</v>
      </c>
      <c r="AD816" s="14">
        <f>+IF('Moloc Pokedex'!AF9&lt;&gt;"",'Moloc Pokedex'!AF9,"")</f>
        <v>0</v>
      </c>
      <c r="AE816" s="14">
        <f>+IF('Moloc Pokedex'!AG9&lt;&gt;"",'Moloc Pokedex'!AG9,"")</f>
        <v>0</v>
      </c>
      <c r="AF816" s="14">
        <f>+IF('Moloc Pokedex'!AH9&lt;&gt;"",'Moloc Pokedex'!AH9,"")</f>
        <v>0</v>
      </c>
      <c r="AG816" s="14">
        <f>+IF('Moloc Pokedex'!AI9&lt;&gt;"",'Moloc Pokedex'!AI9,"")</f>
        <v>0</v>
      </c>
      <c r="AH816" s="14" t="str">
        <f>+IF('Moloc Pokedex'!AJ9&lt;&gt;"",'Moloc Pokedex'!AJ9,"")</f>
        <v>815,8,0,0,0,0,0,0,0,0</v>
      </c>
      <c r="AI816" s="14" t="str">
        <f>+IF('Moloc Pokedex'!AK9&lt;&gt;"",'Moloc Pokedex'!AK9,"")</f>
        <v>Manati</v>
      </c>
      <c r="AJ816" s="14" t="str">
        <f>+IF('Moloc Pokedex'!AL9&lt;&gt;"",'Moloc Pokedex'!AL9,"")</f>
        <v>"TO DO"</v>
      </c>
      <c r="AK816" s="14" t="str">
        <f>+IF('Moloc Pokedex'!AM9&lt;&gt;"",'Moloc Pokedex'!AM9,"")</f>
        <v/>
      </c>
      <c r="AL816" s="14" t="str">
        <f>+IF('Moloc Pokedex'!AN9&lt;&gt;"",'Moloc Pokedex'!AN9,"")</f>
        <v/>
      </c>
      <c r="AM816" s="14" t="str">
        <f>+IF('Moloc Pokedex'!AO9&lt;&gt;"",'Moloc Pokedex'!AO9,"")</f>
        <v/>
      </c>
      <c r="AN816" s="14" t="str">
        <f>+IF('Moloc Pokedex'!AP9&lt;&gt;"",'Moloc Pokedex'!AP9,"")</f>
        <v/>
      </c>
      <c r="AO816" s="14">
        <f>+IF('Moloc Pokedex'!AQ9&lt;&gt;"",'Moloc Pokedex'!AQ9,"")</f>
        <v>0</v>
      </c>
      <c r="AP816" s="14">
        <f>+IF('Moloc Pokedex'!AR9&lt;&gt;"",'Moloc Pokedex'!AR9,"")</f>
        <v>25</v>
      </c>
      <c r="AQ816" s="14">
        <f>+IF('Moloc Pokedex'!AS9&lt;&gt;"",'Moloc Pokedex'!AS9,"")</f>
        <v>0</v>
      </c>
      <c r="AR816" s="14" t="str">
        <f>+IF('Moloc Pokedex'!AT9&lt;&gt;"",'Moloc Pokedex'!AT9,"")</f>
        <v>MANATAUR,Level,34</v>
      </c>
      <c r="AS816" s="14" t="str">
        <f>+IF('Moloc Pokedex'!AU9&lt;&gt;"",'Moloc Pokedex'!AU9,"")</f>
        <v/>
      </c>
      <c r="AU816" s="14"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
      <c r="A817" s="13">
        <v>816</v>
      </c>
      <c r="B817" s="13" t="s">
        <v>8762</v>
      </c>
      <c r="C817" s="14" t="str">
        <f>+IF('Moloc Pokedex'!E10&lt;&gt;"",'Moloc Pokedex'!E10,"")</f>
        <v>Manataur</v>
      </c>
      <c r="D817" s="14" t="str">
        <f>+IF('Moloc Pokedex'!F10&lt;&gt;"",'Moloc Pokedex'!F10,"")</f>
        <v>MANATAUR</v>
      </c>
      <c r="E817" s="14" t="str">
        <f>+IF('Moloc Pokedex'!G10&lt;&gt;"",'Moloc Pokedex'!G10,"")</f>
        <v>WATER</v>
      </c>
      <c r="F817" s="14" t="str">
        <f>+IF('Moloc Pokedex'!H10&lt;&gt;"",'Moloc Pokedex'!H10,"")</f>
        <v>DARK</v>
      </c>
      <c r="G817" s="14" t="str">
        <f>+IF('Moloc Pokedex'!I10&lt;&gt;"",'Moloc Pokedex'!I10,"")</f>
        <v>120,70,60,100,90,95</v>
      </c>
      <c r="H817" s="14" t="str">
        <f>+IF('Moloc Pokedex'!J10&lt;&gt;"",'Moloc Pokedex'!J10,"")</f>
        <v>FemaleOneEighth</v>
      </c>
      <c r="I817" s="14" t="str">
        <f>+IF('Moloc Pokedex'!K10&lt;&gt;"",'Moloc Pokedex'!K10,"")</f>
        <v>Parabolic</v>
      </c>
      <c r="J817" s="14">
        <f>+IF('Moloc Pokedex'!L10&lt;&gt;"",'Moloc Pokedex'!L10,"")</f>
        <v>250</v>
      </c>
      <c r="K817" s="14" t="str">
        <f>+IF('Moloc Pokedex'!M10&lt;&gt;"",'Moloc Pokedex'!M10,"")</f>
        <v>0,0,0,3,0,0</v>
      </c>
      <c r="L817" s="14">
        <f>+IF('Moloc Pokedex'!N10&lt;&gt;"",'Moloc Pokedex'!N10,"")</f>
        <v>45</v>
      </c>
      <c r="M817" s="14">
        <f>+IF('Moloc Pokedex'!O10&lt;&gt;"",'Moloc Pokedex'!O10,"")</f>
        <v>70</v>
      </c>
      <c r="N817" s="14" t="str">
        <f>+IF('Moloc Pokedex'!P10&lt;&gt;"",'Moloc Pokedex'!P10,"")</f>
        <v>TORRENT</v>
      </c>
      <c r="O817" s="14" t="str">
        <f>+IF('Moloc Pokedex'!Q10&lt;&gt;"",'Moloc Pokedex'!Q10,"")</f>
        <v>PUREPOWER</v>
      </c>
      <c r="P817" s="14" t="str">
        <f>+IF('Moloc Pokedex'!R10&lt;&gt;"",'Moloc Pokedex'!R10,"")</f>
        <v>1,TACKLE,3,LEER,5,WATERDROPLET,6,WATERGUN,6,BITE,7,QUICKATTACK,13,PURSUIT,15,TAKEDOWN,16,WATERPULSE,18,SCALD,21,SLUDGE,23,RAINDANCE,27,AQUARING,29,SNARL,33,AURORABEAM,37,NASTYPLOT,41,BRINE,45,ICEBEAM,51,DARKPULSE,55,HYDROPUMP</v>
      </c>
      <c r="Q817" s="14" t="str">
        <f>+IF('Moloc Pokedex'!S10&lt;&gt;"",'Moloc Pokedex'!S10,"")</f>
        <v>FIREPUNCH,THUNDERPUNCH,ICEPUNCH,SWORDSDANCE,TAUNT,TRICK,GRASSYTERRAIN</v>
      </c>
      <c r="R817" s="14" t="str">
        <f>+IF('Moloc Pokedex'!T10&lt;&gt;"",'Moloc Pokedex'!T10,"")</f>
        <v>Water1,Water2</v>
      </c>
      <c r="S817" s="14">
        <f>+IF('Moloc Pokedex'!U10&lt;&gt;"",'Moloc Pokedex'!U10,"")</f>
        <v>5355</v>
      </c>
      <c r="T817" s="14">
        <f>+IF('Moloc Pokedex'!V10&lt;&gt;"",'Moloc Pokedex'!V10,"")</f>
        <v>14.65</v>
      </c>
      <c r="U817" s="14">
        <f>+IF('Moloc Pokedex'!W10&lt;&gt;"",'Moloc Pokedex'!W10,"")</f>
        <v>54</v>
      </c>
      <c r="V817" s="14" t="str">
        <f>+IF('Moloc Pokedex'!X10&lt;&gt;"",'Moloc Pokedex'!X10,"")</f>
        <v>Blue</v>
      </c>
      <c r="W817" s="14" t="str">
        <f>+IF('Moloc Pokedex'!Y10&lt;&gt;"",'Moloc Pokedex'!Y10,"")</f>
        <v/>
      </c>
      <c r="X817" s="14">
        <f>+IF('Moloc Pokedex'!Z10&lt;&gt;"",'Moloc Pokedex'!Z10,"")</f>
        <v>816</v>
      </c>
      <c r="Y817" s="14">
        <f>+IF('Moloc Pokedex'!AA10&lt;&gt;"",'Moloc Pokedex'!AA10,"")</f>
        <v>9</v>
      </c>
      <c r="Z817" s="14">
        <f>+IF('Moloc Pokedex'!AB10&lt;&gt;"",'Moloc Pokedex'!AB10,"")</f>
        <v>0</v>
      </c>
      <c r="AA817" s="14">
        <f>+IF('Moloc Pokedex'!AC10&lt;&gt;"",'Moloc Pokedex'!AC10,"")</f>
        <v>0</v>
      </c>
      <c r="AB817" s="14">
        <f>+IF('Moloc Pokedex'!AD10&lt;&gt;"",'Moloc Pokedex'!AD10,"")</f>
        <v>0</v>
      </c>
      <c r="AC817" s="14">
        <f>+IF('Moloc Pokedex'!AE10&lt;&gt;"",'Moloc Pokedex'!AE10,"")</f>
        <v>0</v>
      </c>
      <c r="AD817" s="14">
        <f>+IF('Moloc Pokedex'!AF10&lt;&gt;"",'Moloc Pokedex'!AF10,"")</f>
        <v>0</v>
      </c>
      <c r="AE817" s="14">
        <f>+IF('Moloc Pokedex'!AG10&lt;&gt;"",'Moloc Pokedex'!AG10,"")</f>
        <v>0</v>
      </c>
      <c r="AF817" s="14">
        <f>+IF('Moloc Pokedex'!AH10&lt;&gt;"",'Moloc Pokedex'!AH10,"")</f>
        <v>0</v>
      </c>
      <c r="AG817" s="14">
        <f>+IF('Moloc Pokedex'!AI10&lt;&gt;"",'Moloc Pokedex'!AI10,"")</f>
        <v>0</v>
      </c>
      <c r="AH817" s="14" t="str">
        <f>+IF('Moloc Pokedex'!AJ10&lt;&gt;"",'Moloc Pokedex'!AJ10,"")</f>
        <v>816,9,0,0,0,0,0,0,0,0</v>
      </c>
      <c r="AI817" s="14" t="str">
        <f>+IF('Moloc Pokedex'!AK10&lt;&gt;"",'Moloc Pokedex'!AK10,"")</f>
        <v>Manati</v>
      </c>
      <c r="AJ817" s="14" t="str">
        <f>+IF('Moloc Pokedex'!AL10&lt;&gt;"",'Moloc Pokedex'!AL10,"")</f>
        <v>"TO DO"</v>
      </c>
      <c r="AK817" s="14" t="str">
        <f>+IF('Moloc Pokedex'!AM10&lt;&gt;"",'Moloc Pokedex'!AM10,"")</f>
        <v/>
      </c>
      <c r="AL817" s="14" t="str">
        <f>+IF('Moloc Pokedex'!AN10&lt;&gt;"",'Moloc Pokedex'!AN10,"")</f>
        <v/>
      </c>
      <c r="AM817" s="14" t="str">
        <f>+IF('Moloc Pokedex'!AO10&lt;&gt;"",'Moloc Pokedex'!AO10,"")</f>
        <v/>
      </c>
      <c r="AN817" s="14" t="str">
        <f>+IF('Moloc Pokedex'!AP10&lt;&gt;"",'Moloc Pokedex'!AP10,"")</f>
        <v/>
      </c>
      <c r="AO817" s="14">
        <f>+IF('Moloc Pokedex'!AQ10&lt;&gt;"",'Moloc Pokedex'!AQ10,"")</f>
        <v>0</v>
      </c>
      <c r="AP817" s="14">
        <f>+IF('Moloc Pokedex'!AR10&lt;&gt;"",'Moloc Pokedex'!AR10,"")</f>
        <v>25</v>
      </c>
      <c r="AQ817" s="14">
        <f>+IF('Moloc Pokedex'!AS10&lt;&gt;"",'Moloc Pokedex'!AS10,"")</f>
        <v>0</v>
      </c>
      <c r="AR817" s="14" t="str">
        <f>+IF('Moloc Pokedex'!AT10&lt;&gt;"",'Moloc Pokedex'!AT10,"")</f>
        <v/>
      </c>
      <c r="AS817" s="14" t="str">
        <f>+IF('Moloc Pokedex'!AU10&lt;&gt;"",'Moloc Pokedex'!AU10,"")</f>
        <v/>
      </c>
      <c r="AU817" s="14"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
      <c r="A818" s="13">
        <v>817</v>
      </c>
      <c r="B818" s="13" t="s">
        <v>8762</v>
      </c>
      <c r="C818" s="14" t="str">
        <f>+IF('Moloc Pokedex'!E11&lt;&gt;"",'Moloc Pokedex'!E11,"")</f>
        <v>Arctus</v>
      </c>
      <c r="D818" s="14" t="str">
        <f>+IF('Moloc Pokedex'!F11&lt;&gt;"",'Moloc Pokedex'!F11,"")</f>
        <v>ARCTUS</v>
      </c>
      <c r="E818" s="14" t="str">
        <f>+IF('Moloc Pokedex'!G11&lt;&gt;"",'Moloc Pokedex'!G11,"")</f>
        <v>FERAL</v>
      </c>
      <c r="F818" s="14" t="str">
        <f>+IF('Moloc Pokedex'!H11&lt;&gt;"",'Moloc Pokedex'!H11,"")</f>
        <v/>
      </c>
      <c r="G818" s="14" t="str">
        <f>+IF('Moloc Pokedex'!I11&lt;&gt;"",'Moloc Pokedex'!I11,"")</f>
        <v>70,70,60,40,40,40</v>
      </c>
      <c r="H818" s="14" t="str">
        <f>+IF('Moloc Pokedex'!J11&lt;&gt;"",'Moloc Pokedex'!J11,"")</f>
        <v>FemaleOneEighth</v>
      </c>
      <c r="I818" s="14" t="str">
        <f>+IF('Moloc Pokedex'!K11&lt;&gt;"",'Moloc Pokedex'!K11,"")</f>
        <v>Parabolic</v>
      </c>
      <c r="J818" s="14">
        <f>+IF('Moloc Pokedex'!L11&lt;&gt;"",'Moloc Pokedex'!L11,"")</f>
        <v>50</v>
      </c>
      <c r="K818" s="14" t="str">
        <f>+IF('Moloc Pokedex'!M11&lt;&gt;"",'Moloc Pokedex'!M11,"")</f>
        <v>1,0,0,0,0,0</v>
      </c>
      <c r="L818" s="14">
        <f>+IF('Moloc Pokedex'!N11&lt;&gt;"",'Moloc Pokedex'!N11,"")</f>
        <v>45</v>
      </c>
      <c r="M818" s="14">
        <f>+IF('Moloc Pokedex'!O11&lt;&gt;"",'Moloc Pokedex'!O11,"")</f>
        <v>70</v>
      </c>
      <c r="N818" s="14" t="str">
        <f>+IF('Moloc Pokedex'!P11&lt;&gt;"",'Moloc Pokedex'!P11,"")</f>
        <v>WRATH</v>
      </c>
      <c r="O818" s="14" t="str">
        <f>+IF('Moloc Pokedex'!Q11&lt;&gt;"",'Moloc Pokedex'!Q11,"")</f>
        <v>HUSTLE</v>
      </c>
      <c r="P818" s="14" t="str">
        <f>+IF('Moloc Pokedex'!R11&lt;&gt;"",'Moloc Pokedex'!R11,"")</f>
        <v>1,SCRATCH,3,GROWL,5,FURBALL,7,LICK,8,HOWL,10,FURYSWIPES,13,NIGHTSHADE,15,TAKEDOWN,16,SHADOWSNEAK,19,RAGE,21,ROAR,25,BELLYDRUM,27,SLASH,31,CRUNCH,33,REST,37,STRENGTH</v>
      </c>
      <c r="Q818" s="14" t="str">
        <f>+IF('Moloc Pokedex'!S11&lt;&gt;"",'Moloc Pokedex'!S11,"")</f>
        <v>FIREPUNCH,THUNDERPUNCH,ICEPUNCH,SWORDSDANCE,TAUNT,TRICK,GRASSYTERRAIN</v>
      </c>
      <c r="R818" s="14" t="str">
        <f>+IF('Moloc Pokedex'!T11&lt;&gt;"",'Moloc Pokedex'!T11,"")</f>
        <v>Field,Monster</v>
      </c>
      <c r="S818" s="14">
        <f>+IF('Moloc Pokedex'!U11&lt;&gt;"",'Moloc Pokedex'!U11,"")</f>
        <v>5355</v>
      </c>
      <c r="T818" s="14">
        <f>+IF('Moloc Pokedex'!V11&lt;&gt;"",'Moloc Pokedex'!V11,"")</f>
        <v>21.25</v>
      </c>
      <c r="U818" s="14">
        <f>+IF('Moloc Pokedex'!W11&lt;&gt;"",'Moloc Pokedex'!W11,"")</f>
        <v>78</v>
      </c>
      <c r="V818" s="14" t="str">
        <f>+IF('Moloc Pokedex'!X11&lt;&gt;"",'Moloc Pokedex'!X11,"")</f>
        <v>Red</v>
      </c>
      <c r="W818" s="14" t="str">
        <f>+IF('Moloc Pokedex'!Y11&lt;&gt;"",'Moloc Pokedex'!Y11,"")</f>
        <v/>
      </c>
      <c r="X818" s="14">
        <f>+IF('Moloc Pokedex'!Z11&lt;&gt;"",'Moloc Pokedex'!Z11,"")</f>
        <v>817</v>
      </c>
      <c r="Y818" s="14">
        <f>+IF('Moloc Pokedex'!AA11&lt;&gt;"",'Moloc Pokedex'!AA11,"")</f>
        <v>10</v>
      </c>
      <c r="Z818" s="14">
        <f>+IF('Moloc Pokedex'!AB11&lt;&gt;"",'Moloc Pokedex'!AB11,"")</f>
        <v>0</v>
      </c>
      <c r="AA818" s="14">
        <f>+IF('Moloc Pokedex'!AC11&lt;&gt;"",'Moloc Pokedex'!AC11,"")</f>
        <v>0</v>
      </c>
      <c r="AB818" s="14">
        <f>+IF('Moloc Pokedex'!AD11&lt;&gt;"",'Moloc Pokedex'!AD11,"")</f>
        <v>0</v>
      </c>
      <c r="AC818" s="14">
        <f>+IF('Moloc Pokedex'!AE11&lt;&gt;"",'Moloc Pokedex'!AE11,"")</f>
        <v>0</v>
      </c>
      <c r="AD818" s="14">
        <f>+IF('Moloc Pokedex'!AF11&lt;&gt;"",'Moloc Pokedex'!AF11,"")</f>
        <v>0</v>
      </c>
      <c r="AE818" s="14">
        <f>+IF('Moloc Pokedex'!AG11&lt;&gt;"",'Moloc Pokedex'!AG11,"")</f>
        <v>0</v>
      </c>
      <c r="AF818" s="14">
        <f>+IF('Moloc Pokedex'!AH11&lt;&gt;"",'Moloc Pokedex'!AH11,"")</f>
        <v>0</v>
      </c>
      <c r="AG818" s="14">
        <f>+IF('Moloc Pokedex'!AI11&lt;&gt;"",'Moloc Pokedex'!AI11,"")</f>
        <v>0</v>
      </c>
      <c r="AH818" s="14" t="str">
        <f>+IF('Moloc Pokedex'!AJ11&lt;&gt;"",'Moloc Pokedex'!AJ11,"")</f>
        <v>817,10,0,0,0,0,0,0,0,0</v>
      </c>
      <c r="AI818" s="14" t="str">
        <f>+IF('Moloc Pokedex'!AK11&lt;&gt;"",'Moloc Pokedex'!AK11,"")</f>
        <v>Spectacles Bear</v>
      </c>
      <c r="AJ818" s="14" t="str">
        <f>+IF('Moloc Pokedex'!AL11&lt;&gt;"",'Moloc Pokedex'!AL11,"")</f>
        <v>"TO DO"</v>
      </c>
      <c r="AK818" s="14" t="str">
        <f>+IF('Moloc Pokedex'!AM11&lt;&gt;"",'Moloc Pokedex'!AM11,"")</f>
        <v/>
      </c>
      <c r="AL818" s="14" t="str">
        <f>+IF('Moloc Pokedex'!AN11&lt;&gt;"",'Moloc Pokedex'!AN11,"")</f>
        <v/>
      </c>
      <c r="AM818" s="14" t="str">
        <f>+IF('Moloc Pokedex'!AO11&lt;&gt;"",'Moloc Pokedex'!AO11,"")</f>
        <v/>
      </c>
      <c r="AN818" s="14" t="str">
        <f>+IF('Moloc Pokedex'!AP11&lt;&gt;"",'Moloc Pokedex'!AP11,"")</f>
        <v/>
      </c>
      <c r="AO818" s="14">
        <f>+IF('Moloc Pokedex'!AQ11&lt;&gt;"",'Moloc Pokedex'!AQ11,"")</f>
        <v>0</v>
      </c>
      <c r="AP818" s="14">
        <f>+IF('Moloc Pokedex'!AR11&lt;&gt;"",'Moloc Pokedex'!AR11,"")</f>
        <v>25</v>
      </c>
      <c r="AQ818" s="14">
        <f>+IF('Moloc Pokedex'!AS11&lt;&gt;"",'Moloc Pokedex'!AS11,"")</f>
        <v>0</v>
      </c>
      <c r="AR818" s="14" t="str">
        <f>+IF('Moloc Pokedex'!AT11&lt;&gt;"",'Moloc Pokedex'!AT11,"")</f>
        <v>UCUMARI,Level,16</v>
      </c>
      <c r="AS818" s="14" t="str">
        <f>+IF('Moloc Pokedex'!AU11&lt;&gt;"",'Moloc Pokedex'!AU11,"")</f>
        <v/>
      </c>
      <c r="AU818" s="14"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
      <c r="A819" s="13">
        <v>818</v>
      </c>
      <c r="B819" s="13" t="s">
        <v>8762</v>
      </c>
      <c r="C819" s="14" t="str">
        <f>+IF('Moloc Pokedex'!E12&lt;&gt;"",'Moloc Pokedex'!E12,"")</f>
        <v>Ucumari</v>
      </c>
      <c r="D819" s="14" t="str">
        <f>+IF('Moloc Pokedex'!F12&lt;&gt;"",'Moloc Pokedex'!F12,"")</f>
        <v>UCUMARI</v>
      </c>
      <c r="E819" s="14" t="str">
        <f>+IF('Moloc Pokedex'!G12&lt;&gt;"",'Moloc Pokedex'!G12,"")</f>
        <v>FERAL</v>
      </c>
      <c r="F819" s="14" t="str">
        <f>+IF('Moloc Pokedex'!H12&lt;&gt;"",'Moloc Pokedex'!H12,"")</f>
        <v/>
      </c>
      <c r="G819" s="14" t="str">
        <f>+IF('Moloc Pokedex'!I12&lt;&gt;"",'Moloc Pokedex'!I12,"")</f>
        <v>90,90,80,50,50,60</v>
      </c>
      <c r="H819" s="14" t="str">
        <f>+IF('Moloc Pokedex'!J12&lt;&gt;"",'Moloc Pokedex'!J12,"")</f>
        <v>FemaleOneEighth</v>
      </c>
      <c r="I819" s="14" t="str">
        <f>+IF('Moloc Pokedex'!K12&lt;&gt;"",'Moloc Pokedex'!K12,"")</f>
        <v>Parabolic</v>
      </c>
      <c r="J819" s="14">
        <f>+IF('Moloc Pokedex'!L12&lt;&gt;"",'Moloc Pokedex'!L12,"")</f>
        <v>150</v>
      </c>
      <c r="K819" s="14" t="str">
        <f>+IF('Moloc Pokedex'!M12&lt;&gt;"",'Moloc Pokedex'!M12,"")</f>
        <v>2,0,0,0,0,0</v>
      </c>
      <c r="L819" s="14">
        <f>+IF('Moloc Pokedex'!N12&lt;&gt;"",'Moloc Pokedex'!N12,"")</f>
        <v>45</v>
      </c>
      <c r="M819" s="14">
        <f>+IF('Moloc Pokedex'!O12&lt;&gt;"",'Moloc Pokedex'!O12,"")</f>
        <v>70</v>
      </c>
      <c r="N819" s="14" t="str">
        <f>+IF('Moloc Pokedex'!P12&lt;&gt;"",'Moloc Pokedex'!P12,"")</f>
        <v>WRATH</v>
      </c>
      <c r="O819" s="14" t="str">
        <f>+IF('Moloc Pokedex'!Q12&lt;&gt;"",'Moloc Pokedex'!Q12,"")</f>
        <v>HUSTLE</v>
      </c>
      <c r="P819" s="14" t="str">
        <f>+IF('Moloc Pokedex'!R12&lt;&gt;"",'Moloc Pokedex'!R12,"")</f>
        <v>1,SCRATCH,3,GROWL,5,FURBALL,6,LICK,6,HOWL,7,FURYSWIPES,13,NIGHTSHADE,15,TAKEDOWN,16,SHADOWSNEAK,18,STEAMROLLER,21,RAGE,23,ROAR,27,BELLYDRUM,29,SLASH,33,MEGAKICK,35,REST,39,STRENGTH</v>
      </c>
      <c r="Q819" s="14" t="str">
        <f>+IF('Moloc Pokedex'!S12&lt;&gt;"",'Moloc Pokedex'!S12,"")</f>
        <v>FIREPUNCH,THUNDERPUNCH,ICEPUNCH,SWORDSDANCE,TAUNT,TRICK,GRASSYTERRAIN</v>
      </c>
      <c r="R819" s="14" t="str">
        <f>+IF('Moloc Pokedex'!T12&lt;&gt;"",'Moloc Pokedex'!T12,"")</f>
        <v>Field,Monster</v>
      </c>
      <c r="S819" s="14">
        <f>+IF('Moloc Pokedex'!U12&lt;&gt;"",'Moloc Pokedex'!U12,"")</f>
        <v>5355</v>
      </c>
      <c r="T819" s="14">
        <f>+IF('Moloc Pokedex'!V12&lt;&gt;"",'Moloc Pokedex'!V12,"")</f>
        <v>22.9</v>
      </c>
      <c r="U819" s="14">
        <f>+IF('Moloc Pokedex'!W12&lt;&gt;"",'Moloc Pokedex'!W12,"")</f>
        <v>84</v>
      </c>
      <c r="V819" s="14" t="str">
        <f>+IF('Moloc Pokedex'!X12&lt;&gt;"",'Moloc Pokedex'!X12,"")</f>
        <v>Red</v>
      </c>
      <c r="W819" s="14" t="str">
        <f>+IF('Moloc Pokedex'!Y12&lt;&gt;"",'Moloc Pokedex'!Y12,"")</f>
        <v/>
      </c>
      <c r="X819" s="14">
        <f>+IF('Moloc Pokedex'!Z12&lt;&gt;"",'Moloc Pokedex'!Z12,"")</f>
        <v>818</v>
      </c>
      <c r="Y819" s="14">
        <f>+IF('Moloc Pokedex'!AA12&lt;&gt;"",'Moloc Pokedex'!AA12,"")</f>
        <v>11</v>
      </c>
      <c r="Z819" s="14">
        <f>+IF('Moloc Pokedex'!AB12&lt;&gt;"",'Moloc Pokedex'!AB12,"")</f>
        <v>0</v>
      </c>
      <c r="AA819" s="14">
        <f>+IF('Moloc Pokedex'!AC12&lt;&gt;"",'Moloc Pokedex'!AC12,"")</f>
        <v>0</v>
      </c>
      <c r="AB819" s="14">
        <f>+IF('Moloc Pokedex'!AD12&lt;&gt;"",'Moloc Pokedex'!AD12,"")</f>
        <v>0</v>
      </c>
      <c r="AC819" s="14">
        <f>+IF('Moloc Pokedex'!AE12&lt;&gt;"",'Moloc Pokedex'!AE12,"")</f>
        <v>0</v>
      </c>
      <c r="AD819" s="14">
        <f>+IF('Moloc Pokedex'!AF12&lt;&gt;"",'Moloc Pokedex'!AF12,"")</f>
        <v>0</v>
      </c>
      <c r="AE819" s="14">
        <f>+IF('Moloc Pokedex'!AG12&lt;&gt;"",'Moloc Pokedex'!AG12,"")</f>
        <v>0</v>
      </c>
      <c r="AF819" s="14">
        <f>+IF('Moloc Pokedex'!AH12&lt;&gt;"",'Moloc Pokedex'!AH12,"")</f>
        <v>0</v>
      </c>
      <c r="AG819" s="14">
        <f>+IF('Moloc Pokedex'!AI12&lt;&gt;"",'Moloc Pokedex'!AI12,"")</f>
        <v>0</v>
      </c>
      <c r="AH819" s="14" t="str">
        <f>+IF('Moloc Pokedex'!AJ12&lt;&gt;"",'Moloc Pokedex'!AJ12,"")</f>
        <v>818,11,0,0,0,0,0,0,0,0</v>
      </c>
      <c r="AI819" s="14" t="str">
        <f>+IF('Moloc Pokedex'!AK12&lt;&gt;"",'Moloc Pokedex'!AK12,"")</f>
        <v>Spectacles Bear</v>
      </c>
      <c r="AJ819" s="14" t="str">
        <f>+IF('Moloc Pokedex'!AL12&lt;&gt;"",'Moloc Pokedex'!AL12,"")</f>
        <v>"TO DO"</v>
      </c>
      <c r="AK819" s="14" t="str">
        <f>+IF('Moloc Pokedex'!AM12&lt;&gt;"",'Moloc Pokedex'!AM12,"")</f>
        <v/>
      </c>
      <c r="AL819" s="14" t="str">
        <f>+IF('Moloc Pokedex'!AN12&lt;&gt;"",'Moloc Pokedex'!AN12,"")</f>
        <v/>
      </c>
      <c r="AM819" s="14" t="str">
        <f>+IF('Moloc Pokedex'!AO12&lt;&gt;"",'Moloc Pokedex'!AO12,"")</f>
        <v/>
      </c>
      <c r="AN819" s="14" t="str">
        <f>+IF('Moloc Pokedex'!AP12&lt;&gt;"",'Moloc Pokedex'!AP12,"")</f>
        <v/>
      </c>
      <c r="AO819" s="14">
        <f>+IF('Moloc Pokedex'!AQ12&lt;&gt;"",'Moloc Pokedex'!AQ12,"")</f>
        <v>0</v>
      </c>
      <c r="AP819" s="14">
        <f>+IF('Moloc Pokedex'!AR12&lt;&gt;"",'Moloc Pokedex'!AR12,"")</f>
        <v>25</v>
      </c>
      <c r="AQ819" s="14">
        <f>+IF('Moloc Pokedex'!AS12&lt;&gt;"",'Moloc Pokedex'!AS12,"")</f>
        <v>0</v>
      </c>
      <c r="AR819" s="14" t="str">
        <f>+IF('Moloc Pokedex'!AT12&lt;&gt;"",'Moloc Pokedex'!AT12,"")</f>
        <v>JUKUMARI,Level,34</v>
      </c>
      <c r="AS819" s="14" t="str">
        <f>+IF('Moloc Pokedex'!AU12&lt;&gt;"",'Moloc Pokedex'!AU12,"")</f>
        <v/>
      </c>
      <c r="AU819" s="14"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
      <c r="A820" s="13">
        <v>819</v>
      </c>
      <c r="B820" s="13" t="s">
        <v>8762</v>
      </c>
      <c r="C820" s="14" t="str">
        <f>+IF('Moloc Pokedex'!E13&lt;&gt;"",'Moloc Pokedex'!E13,"")</f>
        <v>Jukumari</v>
      </c>
      <c r="D820" s="14" t="str">
        <f>+IF('Moloc Pokedex'!F13&lt;&gt;"",'Moloc Pokedex'!F13,"")</f>
        <v>JUKUMARI</v>
      </c>
      <c r="E820" s="14" t="str">
        <f>+IF('Moloc Pokedex'!G13&lt;&gt;"",'Moloc Pokedex'!G13,"")</f>
        <v>FERAL</v>
      </c>
      <c r="F820" s="14" t="str">
        <f>+IF('Moloc Pokedex'!H13&lt;&gt;"",'Moloc Pokedex'!H13,"")</f>
        <v>GHOST</v>
      </c>
      <c r="G820" s="14" t="str">
        <f>+IF('Moloc Pokedex'!I13&lt;&gt;"",'Moloc Pokedex'!I13,"")</f>
        <v>120,120,100,55,55,85</v>
      </c>
      <c r="H820" s="14" t="str">
        <f>+IF('Moloc Pokedex'!J13&lt;&gt;"",'Moloc Pokedex'!J13,"")</f>
        <v>FemaleOneEighth</v>
      </c>
      <c r="I820" s="14" t="str">
        <f>+IF('Moloc Pokedex'!K13&lt;&gt;"",'Moloc Pokedex'!K13,"")</f>
        <v>Parabolic</v>
      </c>
      <c r="J820" s="14">
        <f>+IF('Moloc Pokedex'!L13&lt;&gt;"",'Moloc Pokedex'!L13,"")</f>
        <v>250</v>
      </c>
      <c r="K820" s="14" t="str">
        <f>+IF('Moloc Pokedex'!M13&lt;&gt;"",'Moloc Pokedex'!M13,"")</f>
        <v>3,0,0,0,0,0</v>
      </c>
      <c r="L820" s="14">
        <f>+IF('Moloc Pokedex'!N13&lt;&gt;"",'Moloc Pokedex'!N13,"")</f>
        <v>45</v>
      </c>
      <c r="M820" s="14">
        <f>+IF('Moloc Pokedex'!O13&lt;&gt;"",'Moloc Pokedex'!O13,"")</f>
        <v>70</v>
      </c>
      <c r="N820" s="14" t="str">
        <f>+IF('Moloc Pokedex'!P13&lt;&gt;"",'Moloc Pokedex'!P13,"")</f>
        <v>WRATH</v>
      </c>
      <c r="O820" s="14" t="str">
        <f>+IF('Moloc Pokedex'!Q13&lt;&gt;"",'Moloc Pokedex'!Q13,"")</f>
        <v>HUSTLE</v>
      </c>
      <c r="P820" s="14" t="str">
        <f>+IF('Moloc Pokedex'!R13&lt;&gt;"",'Moloc Pokedex'!R13,"")</f>
        <v>1,SCRATCH,3,GROWL,5,FURBALL,6,LICK,6,HOWL,7,FURYSWIPES,13,NIGHTSHADE,15,TAKEDOWN,16,SHADOWSNEAK,18,STEAMROLLER,21,RAGE,23,ROAR,27,BELLYDRUM,29,SLASH,33,MEGAKICK,35,REST,41,STRENGTH,45,SHADOWCLAW,51,DESTINYBOND,55,DOUBLEEDGE</v>
      </c>
      <c r="Q820" s="14" t="str">
        <f>+IF('Moloc Pokedex'!S13&lt;&gt;"",'Moloc Pokedex'!S13,"")</f>
        <v>FIREPUNCH,THUNDERPUNCH,ICEPUNCH,SWORDSDANCE,TAUNT,TRICK,GRASSYTERRAIN</v>
      </c>
      <c r="R820" s="14" t="str">
        <f>+IF('Moloc Pokedex'!T13&lt;&gt;"",'Moloc Pokedex'!T13,"")</f>
        <v>Field,Monster</v>
      </c>
      <c r="S820" s="14">
        <f>+IF('Moloc Pokedex'!U13&lt;&gt;"",'Moloc Pokedex'!U13,"")</f>
        <v>5355</v>
      </c>
      <c r="T820" s="14">
        <f>+IF('Moloc Pokedex'!V13&lt;&gt;"",'Moloc Pokedex'!V13,"")</f>
        <v>24.55</v>
      </c>
      <c r="U820" s="14">
        <f>+IF('Moloc Pokedex'!W13&lt;&gt;"",'Moloc Pokedex'!W13,"")</f>
        <v>90</v>
      </c>
      <c r="V820" s="14" t="str">
        <f>+IF('Moloc Pokedex'!X13&lt;&gt;"",'Moloc Pokedex'!X13,"")</f>
        <v>Red</v>
      </c>
      <c r="W820" s="14" t="str">
        <f>+IF('Moloc Pokedex'!Y13&lt;&gt;"",'Moloc Pokedex'!Y13,"")</f>
        <v/>
      </c>
      <c r="X820" s="14">
        <f>+IF('Moloc Pokedex'!Z13&lt;&gt;"",'Moloc Pokedex'!Z13,"")</f>
        <v>819</v>
      </c>
      <c r="Y820" s="14">
        <f>+IF('Moloc Pokedex'!AA13&lt;&gt;"",'Moloc Pokedex'!AA13,"")</f>
        <v>12</v>
      </c>
      <c r="Z820" s="14">
        <f>+IF('Moloc Pokedex'!AB13&lt;&gt;"",'Moloc Pokedex'!AB13,"")</f>
        <v>0</v>
      </c>
      <c r="AA820" s="14">
        <f>+IF('Moloc Pokedex'!AC13&lt;&gt;"",'Moloc Pokedex'!AC13,"")</f>
        <v>0</v>
      </c>
      <c r="AB820" s="14">
        <f>+IF('Moloc Pokedex'!AD13&lt;&gt;"",'Moloc Pokedex'!AD13,"")</f>
        <v>0</v>
      </c>
      <c r="AC820" s="14">
        <f>+IF('Moloc Pokedex'!AE13&lt;&gt;"",'Moloc Pokedex'!AE13,"")</f>
        <v>0</v>
      </c>
      <c r="AD820" s="14">
        <f>+IF('Moloc Pokedex'!AF13&lt;&gt;"",'Moloc Pokedex'!AF13,"")</f>
        <v>0</v>
      </c>
      <c r="AE820" s="14">
        <f>+IF('Moloc Pokedex'!AG13&lt;&gt;"",'Moloc Pokedex'!AG13,"")</f>
        <v>0</v>
      </c>
      <c r="AF820" s="14">
        <f>+IF('Moloc Pokedex'!AH13&lt;&gt;"",'Moloc Pokedex'!AH13,"")</f>
        <v>0</v>
      </c>
      <c r="AG820" s="14">
        <f>+IF('Moloc Pokedex'!AI13&lt;&gt;"",'Moloc Pokedex'!AI13,"")</f>
        <v>0</v>
      </c>
      <c r="AH820" s="14" t="str">
        <f>+IF('Moloc Pokedex'!AJ13&lt;&gt;"",'Moloc Pokedex'!AJ13,"")</f>
        <v>819,12,0,0,0,0,0,0,0,0</v>
      </c>
      <c r="AI820" s="14" t="str">
        <f>+IF('Moloc Pokedex'!AK13&lt;&gt;"",'Moloc Pokedex'!AK13,"")</f>
        <v>Spectacles Bear</v>
      </c>
      <c r="AJ820" s="14" t="str">
        <f>+IF('Moloc Pokedex'!AL13&lt;&gt;"",'Moloc Pokedex'!AL13,"")</f>
        <v>"TO DO"</v>
      </c>
      <c r="AK820" s="14" t="str">
        <f>+IF('Moloc Pokedex'!AM13&lt;&gt;"",'Moloc Pokedex'!AM13,"")</f>
        <v/>
      </c>
      <c r="AL820" s="14" t="str">
        <f>+IF('Moloc Pokedex'!AN13&lt;&gt;"",'Moloc Pokedex'!AN13,"")</f>
        <v/>
      </c>
      <c r="AM820" s="14" t="str">
        <f>+IF('Moloc Pokedex'!AO13&lt;&gt;"",'Moloc Pokedex'!AO13,"")</f>
        <v/>
      </c>
      <c r="AN820" s="14" t="str">
        <f>+IF('Moloc Pokedex'!AP13&lt;&gt;"",'Moloc Pokedex'!AP13,"")</f>
        <v/>
      </c>
      <c r="AO820" s="14">
        <f>+IF('Moloc Pokedex'!AQ13&lt;&gt;"",'Moloc Pokedex'!AQ13,"")</f>
        <v>0</v>
      </c>
      <c r="AP820" s="14">
        <f>+IF('Moloc Pokedex'!AR13&lt;&gt;"",'Moloc Pokedex'!AR13,"")</f>
        <v>25</v>
      </c>
      <c r="AQ820" s="14">
        <f>+IF('Moloc Pokedex'!AS13&lt;&gt;"",'Moloc Pokedex'!AS13,"")</f>
        <v>0</v>
      </c>
      <c r="AR820" s="14" t="str">
        <f>+IF('Moloc Pokedex'!AT13&lt;&gt;"",'Moloc Pokedex'!AT13,"")</f>
        <v/>
      </c>
      <c r="AS820" s="14" t="str">
        <f>+IF('Moloc Pokedex'!AU13&lt;&gt;"",'Moloc Pokedex'!AU13,"")</f>
        <v/>
      </c>
      <c r="AU820" s="14"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
      <c r="A821" s="13">
        <v>820</v>
      </c>
      <c r="B821" s="13" t="s">
        <v>8762</v>
      </c>
      <c r="C821" s="14" t="str">
        <f>+IF('Moloc Pokedex'!E14&lt;&gt;"",'Moloc Pokedex'!E14,"")</f>
        <v>Nasa Yuwe</v>
      </c>
      <c r="D821" s="14" t="str">
        <f>+IF('Moloc Pokedex'!F14&lt;&gt;"",'Moloc Pokedex'!F14,"")</f>
        <v>NASAYUWE</v>
      </c>
      <c r="E821" s="14" t="str">
        <f>+IF('Moloc Pokedex'!G14&lt;&gt;"",'Moloc Pokedex'!G14,"")</f>
        <v>ROCK</v>
      </c>
      <c r="F821" s="14" t="str">
        <f>+IF('Moloc Pokedex'!H14&lt;&gt;"",'Moloc Pokedex'!H14,"")</f>
        <v/>
      </c>
      <c r="G821" s="14" t="str">
        <f>+IF('Moloc Pokedex'!I14&lt;&gt;"",'Moloc Pokedex'!I14,"")</f>
        <v>50,50,70,50,70,30</v>
      </c>
      <c r="H821" s="14" t="str">
        <f>+IF('Moloc Pokedex'!J14&lt;&gt;"",'Moloc Pokedex'!J14,"")</f>
        <v>FemaleOneEighth</v>
      </c>
      <c r="I821" s="14" t="str">
        <f>+IF('Moloc Pokedex'!K14&lt;&gt;"",'Moloc Pokedex'!K14,"")</f>
        <v>Parabolic</v>
      </c>
      <c r="J821" s="14">
        <f>+IF('Moloc Pokedex'!L14&lt;&gt;"",'Moloc Pokedex'!L14,"")</f>
        <v>50</v>
      </c>
      <c r="K821" s="14" t="str">
        <f>+IF('Moloc Pokedex'!M14&lt;&gt;"",'Moloc Pokedex'!M14,"")</f>
        <v>0,0,1,0,0,0</v>
      </c>
      <c r="L821" s="14">
        <f>+IF('Moloc Pokedex'!N14&lt;&gt;"",'Moloc Pokedex'!N14,"")</f>
        <v>45</v>
      </c>
      <c r="M821" s="14">
        <f>+IF('Moloc Pokedex'!O14&lt;&gt;"",'Moloc Pokedex'!O14,"")</f>
        <v>70</v>
      </c>
      <c r="N821" s="14" t="str">
        <f>+IF('Moloc Pokedex'!P14&lt;&gt;"",'Moloc Pokedex'!P14,"")</f>
        <v>CRACKING</v>
      </c>
      <c r="O821" s="14" t="str">
        <f>+IF('Moloc Pokedex'!Q14&lt;&gt;"",'Moloc Pokedex'!Q14,"")</f>
        <v>LEVITATE</v>
      </c>
      <c r="P821" s="14" t="str">
        <f>+IF('Moloc Pokedex'!R14&lt;&gt;"",'Moloc Pokedex'!R14,"")</f>
        <v>1,POUND,3,HARDEN,5,PEBBLE,7,CONFUSION,8,ROCKTOMB,10,ROCKPOLISH,13,STEALTHROCK,15,ACCELEROCK,16,HYPNOSIS,19,HEARTSTAMP,21,SANDSTORM,25,COSMICPOWER,27,SMACKDOWN,31,IRONHEAD,33,RECOVER,37,ROCKSLIDE</v>
      </c>
      <c r="Q821" s="14" t="str">
        <f>+IF('Moloc Pokedex'!S14&lt;&gt;"",'Moloc Pokedex'!S14,"")</f>
        <v>FIREPUNCH,THUNDERPUNCH,ICEPUNCH,SWORDSDANCE,TAUNT,TRICK,GRASSYTERRAIN</v>
      </c>
      <c r="R821" s="14" t="str">
        <f>+IF('Moloc Pokedex'!T14&lt;&gt;"",'Moloc Pokedex'!T14,"")</f>
        <v>Mineral,Field</v>
      </c>
      <c r="S821" s="14">
        <f>+IF('Moloc Pokedex'!U14&lt;&gt;"",'Moloc Pokedex'!U14,"")</f>
        <v>5355</v>
      </c>
      <c r="T821" s="14">
        <f>+IF('Moloc Pokedex'!V14&lt;&gt;"",'Moloc Pokedex'!V14,"")</f>
        <v>16.3</v>
      </c>
      <c r="U821" s="14">
        <f>+IF('Moloc Pokedex'!W14&lt;&gt;"",'Moloc Pokedex'!W14,"")</f>
        <v>60</v>
      </c>
      <c r="V821" s="14" t="str">
        <f>+IF('Moloc Pokedex'!X14&lt;&gt;"",'Moloc Pokedex'!X14,"")</f>
        <v>Brown</v>
      </c>
      <c r="W821" s="14" t="str">
        <f>+IF('Moloc Pokedex'!Y14&lt;&gt;"",'Moloc Pokedex'!Y14,"")</f>
        <v/>
      </c>
      <c r="X821" s="14">
        <f>+IF('Moloc Pokedex'!Z14&lt;&gt;"",'Moloc Pokedex'!Z14,"")</f>
        <v>820</v>
      </c>
      <c r="Y821" s="14">
        <f>+IF('Moloc Pokedex'!AA14&lt;&gt;"",'Moloc Pokedex'!AA14,"")</f>
        <v>13</v>
      </c>
      <c r="Z821" s="14">
        <f>+IF('Moloc Pokedex'!AB14&lt;&gt;"",'Moloc Pokedex'!AB14,"")</f>
        <v>0</v>
      </c>
      <c r="AA821" s="14">
        <f>+IF('Moloc Pokedex'!AC14&lt;&gt;"",'Moloc Pokedex'!AC14,"")</f>
        <v>0</v>
      </c>
      <c r="AB821" s="14">
        <f>+IF('Moloc Pokedex'!AD14&lt;&gt;"",'Moloc Pokedex'!AD14,"")</f>
        <v>0</v>
      </c>
      <c r="AC821" s="14">
        <f>+IF('Moloc Pokedex'!AE14&lt;&gt;"",'Moloc Pokedex'!AE14,"")</f>
        <v>0</v>
      </c>
      <c r="AD821" s="14">
        <f>+IF('Moloc Pokedex'!AF14&lt;&gt;"",'Moloc Pokedex'!AF14,"")</f>
        <v>0</v>
      </c>
      <c r="AE821" s="14">
        <f>+IF('Moloc Pokedex'!AG14&lt;&gt;"",'Moloc Pokedex'!AG14,"")</f>
        <v>0</v>
      </c>
      <c r="AF821" s="14">
        <f>+IF('Moloc Pokedex'!AH14&lt;&gt;"",'Moloc Pokedex'!AH14,"")</f>
        <v>0</v>
      </c>
      <c r="AG821" s="14">
        <f>+IF('Moloc Pokedex'!AI14&lt;&gt;"",'Moloc Pokedex'!AI14,"")</f>
        <v>0</v>
      </c>
      <c r="AH821" s="14" t="str">
        <f>+IF('Moloc Pokedex'!AJ14&lt;&gt;"",'Moloc Pokedex'!AJ14,"")</f>
        <v>820,13,0,0,0,0,0,0,0,0</v>
      </c>
      <c r="AI821" s="14" t="str">
        <f>+IF('Moloc Pokedex'!AK14&lt;&gt;"",'Moloc Pokedex'!AK14,"")</f>
        <v>Statue</v>
      </c>
      <c r="AJ821" s="14" t="str">
        <f>+IF('Moloc Pokedex'!AL14&lt;&gt;"",'Moloc Pokedex'!AL14,"")</f>
        <v>"TO DO"</v>
      </c>
      <c r="AK821" s="14" t="str">
        <f>+IF('Moloc Pokedex'!AM14&lt;&gt;"",'Moloc Pokedex'!AM14,"")</f>
        <v/>
      </c>
      <c r="AL821" s="14" t="str">
        <f>+IF('Moloc Pokedex'!AN14&lt;&gt;"",'Moloc Pokedex'!AN14,"")</f>
        <v/>
      </c>
      <c r="AM821" s="14" t="str">
        <f>+IF('Moloc Pokedex'!AO14&lt;&gt;"",'Moloc Pokedex'!AO14,"")</f>
        <v/>
      </c>
      <c r="AN821" s="14" t="str">
        <f>+IF('Moloc Pokedex'!AP14&lt;&gt;"",'Moloc Pokedex'!AP14,"")</f>
        <v/>
      </c>
      <c r="AO821" s="14">
        <f>+IF('Moloc Pokedex'!AQ14&lt;&gt;"",'Moloc Pokedex'!AQ14,"")</f>
        <v>0</v>
      </c>
      <c r="AP821" s="14">
        <f>+IF('Moloc Pokedex'!AR14&lt;&gt;"",'Moloc Pokedex'!AR14,"")</f>
        <v>25</v>
      </c>
      <c r="AQ821" s="14">
        <f>+IF('Moloc Pokedex'!AS14&lt;&gt;"",'Moloc Pokedex'!AS14,"")</f>
        <v>0</v>
      </c>
      <c r="AR821" s="14" t="str">
        <f>+IF('Moloc Pokedex'!AT14&lt;&gt;"",'Moloc Pokedex'!AT14,"")</f>
        <v>NASALAME,Level,16</v>
      </c>
      <c r="AS821" s="14" t="str">
        <f>+IF('Moloc Pokedex'!AU14&lt;&gt;"",'Moloc Pokedex'!AU14,"")</f>
        <v/>
      </c>
      <c r="AU821" s="14"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
      <c r="A822" s="13">
        <v>821</v>
      </c>
      <c r="B822" s="13" t="s">
        <v>8762</v>
      </c>
      <c r="C822" s="14" t="str">
        <f>+IF('Moloc Pokedex'!E15&lt;&gt;"",'Moloc Pokedex'!E15,"")</f>
        <v>Nasa Lame</v>
      </c>
      <c r="D822" s="14" t="str">
        <f>+IF('Moloc Pokedex'!F15&lt;&gt;"",'Moloc Pokedex'!F15,"")</f>
        <v>NASALAME</v>
      </c>
      <c r="E822" s="14" t="str">
        <f>+IF('Moloc Pokedex'!G15&lt;&gt;"",'Moloc Pokedex'!G15,"")</f>
        <v>ROCK</v>
      </c>
      <c r="F822" s="14" t="str">
        <f>+IF('Moloc Pokedex'!H15&lt;&gt;"",'Moloc Pokedex'!H15,"")</f>
        <v/>
      </c>
      <c r="G822" s="14" t="str">
        <f>+IF('Moloc Pokedex'!I15&lt;&gt;"",'Moloc Pokedex'!I15,"")</f>
        <v>70,60,90,60,90,50</v>
      </c>
      <c r="H822" s="14" t="str">
        <f>+IF('Moloc Pokedex'!J15&lt;&gt;"",'Moloc Pokedex'!J15,"")</f>
        <v>FemaleOneEighth</v>
      </c>
      <c r="I822" s="14" t="str">
        <f>+IF('Moloc Pokedex'!K15&lt;&gt;"",'Moloc Pokedex'!K15,"")</f>
        <v>Parabolic</v>
      </c>
      <c r="J822" s="14">
        <f>+IF('Moloc Pokedex'!L15&lt;&gt;"",'Moloc Pokedex'!L15,"")</f>
        <v>150</v>
      </c>
      <c r="K822" s="14" t="str">
        <f>+IF('Moloc Pokedex'!M15&lt;&gt;"",'Moloc Pokedex'!M15,"")</f>
        <v>0,0,2,0,0,0</v>
      </c>
      <c r="L822" s="14">
        <f>+IF('Moloc Pokedex'!N15&lt;&gt;"",'Moloc Pokedex'!N15,"")</f>
        <v>45</v>
      </c>
      <c r="M822" s="14">
        <f>+IF('Moloc Pokedex'!O15&lt;&gt;"",'Moloc Pokedex'!O15,"")</f>
        <v>70</v>
      </c>
      <c r="N822" s="14" t="str">
        <f>+IF('Moloc Pokedex'!P15&lt;&gt;"",'Moloc Pokedex'!P15,"")</f>
        <v>CRACKING</v>
      </c>
      <c r="O822" s="14" t="str">
        <f>+IF('Moloc Pokedex'!Q15&lt;&gt;"",'Moloc Pokedex'!Q15,"")</f>
        <v>LEVITATE</v>
      </c>
      <c r="P822" s="14" t="str">
        <f>+IF('Moloc Pokedex'!R15&lt;&gt;"",'Moloc Pokedex'!R15,"")</f>
        <v>1,POUND,3,HARDEN,5,PEBBLE,6,ROCKTOMB,6,CONFUSION,7,ROCKPOLISH,13,STEALTHROCK,15,ACCELEROCK,16,HYPNOSIS,18,BULLDOZE,21,HEARTSTAMP,23,SANDSTORM,27,COSMICPOWER,29,SMACKDOWN,33,IRONHEAD,35,RECOVER,39,ROCKSLIDE,</v>
      </c>
      <c r="Q822" s="14" t="str">
        <f>+IF('Moloc Pokedex'!S15&lt;&gt;"",'Moloc Pokedex'!S15,"")</f>
        <v>FIREPUNCH,THUNDERPUNCH,ICEPUNCH,SWORDSDANCE,TAUNT,TRICK,GRASSYTERRAIN</v>
      </c>
      <c r="R822" s="14" t="str">
        <f>+IF('Moloc Pokedex'!T15&lt;&gt;"",'Moloc Pokedex'!T15,"")</f>
        <v>Mineral,Field</v>
      </c>
      <c r="S822" s="14">
        <f>+IF('Moloc Pokedex'!U15&lt;&gt;"",'Moloc Pokedex'!U15,"")</f>
        <v>5355</v>
      </c>
      <c r="T822" s="14">
        <f>+IF('Moloc Pokedex'!V15&lt;&gt;"",'Moloc Pokedex'!V15,"")</f>
        <v>17.95</v>
      </c>
      <c r="U822" s="14">
        <f>+IF('Moloc Pokedex'!W15&lt;&gt;"",'Moloc Pokedex'!W15,"")</f>
        <v>66</v>
      </c>
      <c r="V822" s="14" t="str">
        <f>+IF('Moloc Pokedex'!X15&lt;&gt;"",'Moloc Pokedex'!X15,"")</f>
        <v>Brown</v>
      </c>
      <c r="W822" s="14" t="str">
        <f>+IF('Moloc Pokedex'!Y15&lt;&gt;"",'Moloc Pokedex'!Y15,"")</f>
        <v/>
      </c>
      <c r="X822" s="14">
        <f>+IF('Moloc Pokedex'!Z15&lt;&gt;"",'Moloc Pokedex'!Z15,"")</f>
        <v>821</v>
      </c>
      <c r="Y822" s="14">
        <f>+IF('Moloc Pokedex'!AA15&lt;&gt;"",'Moloc Pokedex'!AA15,"")</f>
        <v>14</v>
      </c>
      <c r="Z822" s="14">
        <f>+IF('Moloc Pokedex'!AB15&lt;&gt;"",'Moloc Pokedex'!AB15,"")</f>
        <v>0</v>
      </c>
      <c r="AA822" s="14">
        <f>+IF('Moloc Pokedex'!AC15&lt;&gt;"",'Moloc Pokedex'!AC15,"")</f>
        <v>0</v>
      </c>
      <c r="AB822" s="14">
        <f>+IF('Moloc Pokedex'!AD15&lt;&gt;"",'Moloc Pokedex'!AD15,"")</f>
        <v>0</v>
      </c>
      <c r="AC822" s="14">
        <f>+IF('Moloc Pokedex'!AE15&lt;&gt;"",'Moloc Pokedex'!AE15,"")</f>
        <v>0</v>
      </c>
      <c r="AD822" s="14">
        <f>+IF('Moloc Pokedex'!AF15&lt;&gt;"",'Moloc Pokedex'!AF15,"")</f>
        <v>0</v>
      </c>
      <c r="AE822" s="14">
        <f>+IF('Moloc Pokedex'!AG15&lt;&gt;"",'Moloc Pokedex'!AG15,"")</f>
        <v>0</v>
      </c>
      <c r="AF822" s="14">
        <f>+IF('Moloc Pokedex'!AH15&lt;&gt;"",'Moloc Pokedex'!AH15,"")</f>
        <v>0</v>
      </c>
      <c r="AG822" s="14">
        <f>+IF('Moloc Pokedex'!AI15&lt;&gt;"",'Moloc Pokedex'!AI15,"")</f>
        <v>0</v>
      </c>
      <c r="AH822" s="14" t="str">
        <f>+IF('Moloc Pokedex'!AJ15&lt;&gt;"",'Moloc Pokedex'!AJ15,"")</f>
        <v>821,14,0,0,0,0,0,0,0,0</v>
      </c>
      <c r="AI822" s="14" t="str">
        <f>+IF('Moloc Pokedex'!AK15&lt;&gt;"",'Moloc Pokedex'!AK15,"")</f>
        <v>Statue</v>
      </c>
      <c r="AJ822" s="14" t="str">
        <f>+IF('Moloc Pokedex'!AL15&lt;&gt;"",'Moloc Pokedex'!AL15,"")</f>
        <v>"TO DO"</v>
      </c>
      <c r="AK822" s="14" t="str">
        <f>+IF('Moloc Pokedex'!AM15&lt;&gt;"",'Moloc Pokedex'!AM15,"")</f>
        <v/>
      </c>
      <c r="AL822" s="14" t="str">
        <f>+IF('Moloc Pokedex'!AN15&lt;&gt;"",'Moloc Pokedex'!AN15,"")</f>
        <v/>
      </c>
      <c r="AM822" s="14" t="str">
        <f>+IF('Moloc Pokedex'!AO15&lt;&gt;"",'Moloc Pokedex'!AO15,"")</f>
        <v/>
      </c>
      <c r="AN822" s="14" t="str">
        <f>+IF('Moloc Pokedex'!AP15&lt;&gt;"",'Moloc Pokedex'!AP15,"")</f>
        <v/>
      </c>
      <c r="AO822" s="14">
        <f>+IF('Moloc Pokedex'!AQ15&lt;&gt;"",'Moloc Pokedex'!AQ15,"")</f>
        <v>0</v>
      </c>
      <c r="AP822" s="14">
        <f>+IF('Moloc Pokedex'!AR15&lt;&gt;"",'Moloc Pokedex'!AR15,"")</f>
        <v>25</v>
      </c>
      <c r="AQ822" s="14">
        <f>+IF('Moloc Pokedex'!AS15&lt;&gt;"",'Moloc Pokedex'!AS15,"")</f>
        <v>0</v>
      </c>
      <c r="AR822" s="14" t="str">
        <f>+IF('Moloc Pokedex'!AT15&lt;&gt;"",'Moloc Pokedex'!AT15,"")</f>
        <v>NASAPAEZ,Level,34</v>
      </c>
      <c r="AS822" s="14" t="str">
        <f>+IF('Moloc Pokedex'!AU15&lt;&gt;"",'Moloc Pokedex'!AU15,"")</f>
        <v/>
      </c>
      <c r="AU822" s="14"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
      <c r="A823" s="13">
        <v>822</v>
      </c>
      <c r="B823" s="13" t="s">
        <v>8762</v>
      </c>
      <c r="C823" s="14" t="str">
        <f>+IF('Moloc Pokedex'!E16&lt;&gt;"",'Moloc Pokedex'!E16,"")</f>
        <v>Nasa Paez</v>
      </c>
      <c r="D823" s="14" t="str">
        <f>+IF('Moloc Pokedex'!F16&lt;&gt;"",'Moloc Pokedex'!F16,"")</f>
        <v>NASAPAEZ</v>
      </c>
      <c r="E823" s="14" t="str">
        <f>+IF('Moloc Pokedex'!G16&lt;&gt;"",'Moloc Pokedex'!G16,"")</f>
        <v>ROCK</v>
      </c>
      <c r="F823" s="14" t="str">
        <f>+IF('Moloc Pokedex'!H16&lt;&gt;"",'Moloc Pokedex'!H16,"")</f>
        <v>PSYCHIC</v>
      </c>
      <c r="G823" s="14" t="str">
        <f>+IF('Moloc Pokedex'!I16&lt;&gt;"",'Moloc Pokedex'!I16,"")</f>
        <v>90,70,120,60,120,75</v>
      </c>
      <c r="H823" s="14" t="str">
        <f>+IF('Moloc Pokedex'!J16&lt;&gt;"",'Moloc Pokedex'!J16,"")</f>
        <v>FemaleOneEighth</v>
      </c>
      <c r="I823" s="14" t="str">
        <f>+IF('Moloc Pokedex'!K16&lt;&gt;"",'Moloc Pokedex'!K16,"")</f>
        <v>Parabolic</v>
      </c>
      <c r="J823" s="14">
        <f>+IF('Moloc Pokedex'!L16&lt;&gt;"",'Moloc Pokedex'!L16,"")</f>
        <v>250</v>
      </c>
      <c r="K823" s="14" t="str">
        <f>+IF('Moloc Pokedex'!M16&lt;&gt;"",'Moloc Pokedex'!M16,"")</f>
        <v>0,0,3,0,0,0</v>
      </c>
      <c r="L823" s="14">
        <f>+IF('Moloc Pokedex'!N16&lt;&gt;"",'Moloc Pokedex'!N16,"")</f>
        <v>45</v>
      </c>
      <c r="M823" s="14">
        <f>+IF('Moloc Pokedex'!O16&lt;&gt;"",'Moloc Pokedex'!O16,"")</f>
        <v>70</v>
      </c>
      <c r="N823" s="14" t="str">
        <f>+IF('Moloc Pokedex'!P16&lt;&gt;"",'Moloc Pokedex'!P16,"")</f>
        <v>CRACKING</v>
      </c>
      <c r="O823" s="14" t="str">
        <f>+IF('Moloc Pokedex'!Q16&lt;&gt;"",'Moloc Pokedex'!Q16,"")</f>
        <v>LEVITATE</v>
      </c>
      <c r="P823" s="14" t="str">
        <f>+IF('Moloc Pokedex'!R16&lt;&gt;"",'Moloc Pokedex'!R16,"")</f>
        <v>1,POUND,3,HARDEN,5,PEBBLE,6,ROCKTOMB,6,CONFUSION,7,ROCKPOLISH,13,STEALTHROCK,15,ACCELEROCK,16,HYPNOSIS,18,BULLDOZE,21,HEARTSTAMP,23,SANDSTORM,27,COSMICPOWER,29,SMACKDOWN,35,IRONHEAD,37,RECOVER,41,ROCKSLIDE,45,ZENHEADBUTT,51,BARRIER,55,ROCKWRECKER</v>
      </c>
      <c r="Q823" s="14" t="str">
        <f>+IF('Moloc Pokedex'!S16&lt;&gt;"",'Moloc Pokedex'!S16,"")</f>
        <v>FIREPUNCH,THUNDERPUNCH,ICEPUNCH,SWORDSDANCE,TAUNT,TRICK,GRASSYTERRAIN</v>
      </c>
      <c r="R823" s="14" t="str">
        <f>+IF('Moloc Pokedex'!T16&lt;&gt;"",'Moloc Pokedex'!T16,"")</f>
        <v>Mineral,Field</v>
      </c>
      <c r="S823" s="14">
        <f>+IF('Moloc Pokedex'!U16&lt;&gt;"",'Moloc Pokedex'!U16,"")</f>
        <v>5355</v>
      </c>
      <c r="T823" s="14">
        <f>+IF('Moloc Pokedex'!V16&lt;&gt;"",'Moloc Pokedex'!V16,"")</f>
        <v>19.600000000000001</v>
      </c>
      <c r="U823" s="14">
        <f>+IF('Moloc Pokedex'!W16&lt;&gt;"",'Moloc Pokedex'!W16,"")</f>
        <v>72</v>
      </c>
      <c r="V823" s="14" t="str">
        <f>+IF('Moloc Pokedex'!X16&lt;&gt;"",'Moloc Pokedex'!X16,"")</f>
        <v>Brown</v>
      </c>
      <c r="W823" s="14" t="str">
        <f>+IF('Moloc Pokedex'!Y16&lt;&gt;"",'Moloc Pokedex'!Y16,"")</f>
        <v/>
      </c>
      <c r="X823" s="14">
        <f>+IF('Moloc Pokedex'!Z16&lt;&gt;"",'Moloc Pokedex'!Z16,"")</f>
        <v>822</v>
      </c>
      <c r="Y823" s="14">
        <f>+IF('Moloc Pokedex'!AA16&lt;&gt;"",'Moloc Pokedex'!AA16,"")</f>
        <v>15</v>
      </c>
      <c r="Z823" s="14">
        <f>+IF('Moloc Pokedex'!AB16&lt;&gt;"",'Moloc Pokedex'!AB16,"")</f>
        <v>0</v>
      </c>
      <c r="AA823" s="14">
        <f>+IF('Moloc Pokedex'!AC16&lt;&gt;"",'Moloc Pokedex'!AC16,"")</f>
        <v>0</v>
      </c>
      <c r="AB823" s="14">
        <f>+IF('Moloc Pokedex'!AD16&lt;&gt;"",'Moloc Pokedex'!AD16,"")</f>
        <v>0</v>
      </c>
      <c r="AC823" s="14">
        <f>+IF('Moloc Pokedex'!AE16&lt;&gt;"",'Moloc Pokedex'!AE16,"")</f>
        <v>0</v>
      </c>
      <c r="AD823" s="14">
        <f>+IF('Moloc Pokedex'!AF16&lt;&gt;"",'Moloc Pokedex'!AF16,"")</f>
        <v>0</v>
      </c>
      <c r="AE823" s="14">
        <f>+IF('Moloc Pokedex'!AG16&lt;&gt;"",'Moloc Pokedex'!AG16,"")</f>
        <v>0</v>
      </c>
      <c r="AF823" s="14">
        <f>+IF('Moloc Pokedex'!AH16&lt;&gt;"",'Moloc Pokedex'!AH16,"")</f>
        <v>0</v>
      </c>
      <c r="AG823" s="14">
        <f>+IF('Moloc Pokedex'!AI16&lt;&gt;"",'Moloc Pokedex'!AI16,"")</f>
        <v>0</v>
      </c>
      <c r="AH823" s="14" t="str">
        <f>+IF('Moloc Pokedex'!AJ16&lt;&gt;"",'Moloc Pokedex'!AJ16,"")</f>
        <v>822,15,0,0,0,0,0,0,0,0</v>
      </c>
      <c r="AI823" s="14" t="str">
        <f>+IF('Moloc Pokedex'!AK16&lt;&gt;"",'Moloc Pokedex'!AK16,"")</f>
        <v>Statue</v>
      </c>
      <c r="AJ823" s="14" t="str">
        <f>+IF('Moloc Pokedex'!AL16&lt;&gt;"",'Moloc Pokedex'!AL16,"")</f>
        <v>"TO DO"</v>
      </c>
      <c r="AK823" s="14" t="str">
        <f>+IF('Moloc Pokedex'!AM16&lt;&gt;"",'Moloc Pokedex'!AM16,"")</f>
        <v/>
      </c>
      <c r="AL823" s="14" t="str">
        <f>+IF('Moloc Pokedex'!AN16&lt;&gt;"",'Moloc Pokedex'!AN16,"")</f>
        <v/>
      </c>
      <c r="AM823" s="14" t="str">
        <f>+IF('Moloc Pokedex'!AO16&lt;&gt;"",'Moloc Pokedex'!AO16,"")</f>
        <v/>
      </c>
      <c r="AN823" s="14" t="str">
        <f>+IF('Moloc Pokedex'!AP16&lt;&gt;"",'Moloc Pokedex'!AP16,"")</f>
        <v/>
      </c>
      <c r="AO823" s="14">
        <f>+IF('Moloc Pokedex'!AQ16&lt;&gt;"",'Moloc Pokedex'!AQ16,"")</f>
        <v>0</v>
      </c>
      <c r="AP823" s="14">
        <f>+IF('Moloc Pokedex'!AR16&lt;&gt;"",'Moloc Pokedex'!AR16,"")</f>
        <v>25</v>
      </c>
      <c r="AQ823" s="14">
        <f>+IF('Moloc Pokedex'!AS16&lt;&gt;"",'Moloc Pokedex'!AS16,"")</f>
        <v>0</v>
      </c>
      <c r="AR823" s="14" t="str">
        <f>+IF('Moloc Pokedex'!AT16&lt;&gt;"",'Moloc Pokedex'!AT16,"")</f>
        <v/>
      </c>
      <c r="AS823" s="14" t="str">
        <f>+IF('Moloc Pokedex'!AU16&lt;&gt;"",'Moloc Pokedex'!AU16,"")</f>
        <v/>
      </c>
      <c r="AU823" s="14"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
      <c r="A824" s="13">
        <v>823</v>
      </c>
      <c r="B824" s="13" t="s">
        <v>8762</v>
      </c>
      <c r="C824" s="14" t="str">
        <f>+IF('Moloc Pokedex'!E17&lt;&gt;"",'Moloc Pokedex'!E17,"")</f>
        <v>Larmiga</v>
      </c>
      <c r="D824" s="14" t="str">
        <f>+IF('Moloc Pokedex'!F17&lt;&gt;"",'Moloc Pokedex'!F17,"")</f>
        <v>LARMIGA</v>
      </c>
      <c r="E824" s="14" t="str">
        <f>+IF('Moloc Pokedex'!G17&lt;&gt;"",'Moloc Pokedex'!G17,"")</f>
        <v>BUG</v>
      </c>
      <c r="F824" s="14" t="str">
        <f>+IF('Moloc Pokedex'!H17&lt;&gt;"",'Moloc Pokedex'!H17,"")</f>
        <v/>
      </c>
      <c r="G824" s="14" t="str">
        <f>+IF('Moloc Pokedex'!I17&lt;&gt;"",'Moloc Pokedex'!I17,"")</f>
        <v>50,50,20,20,20,35</v>
      </c>
      <c r="H824" s="14" t="str">
        <f>+IF('Moloc Pokedex'!J17&lt;&gt;"",'Moloc Pokedex'!J17,"")</f>
        <v>Female50Percent</v>
      </c>
      <c r="I824" s="14" t="str">
        <f>+IF('Moloc Pokedex'!K17&lt;&gt;"",'Moloc Pokedex'!K17,"")</f>
        <v>Medium</v>
      </c>
      <c r="J824" s="14">
        <f>+IF('Moloc Pokedex'!L17&lt;&gt;"",'Moloc Pokedex'!L17,"")</f>
        <v>39</v>
      </c>
      <c r="K824" s="14" t="str">
        <f>+IF('Moloc Pokedex'!M17&lt;&gt;"",'Moloc Pokedex'!M17,"")</f>
        <v>0,0,0,0,1,0</v>
      </c>
      <c r="L824" s="14">
        <f>+IF('Moloc Pokedex'!N17&lt;&gt;"",'Moloc Pokedex'!N17,"")</f>
        <v>255</v>
      </c>
      <c r="M824" s="14">
        <f>+IF('Moloc Pokedex'!O17&lt;&gt;"",'Moloc Pokedex'!O17,"")</f>
        <v>20</v>
      </c>
      <c r="N824" s="14" t="str">
        <f>+IF('Moloc Pokedex'!P17&lt;&gt;"",'Moloc Pokedex'!P17,"")</f>
        <v>ANTICIPATION,FLAMEBODY</v>
      </c>
      <c r="O824" s="14" t="str">
        <f>+IF('Moloc Pokedex'!Q17&lt;&gt;"",'Moloc Pokedex'!Q17,"")</f>
        <v>CHLOROPHYLL</v>
      </c>
      <c r="P824" s="14" t="str">
        <f>+IF('Moloc Pokedex'!R17&lt;&gt;"",'Moloc Pokedex'!R17,"")</f>
        <v>1,TACKLE,1,WILLOWISP,1,POISONSTING,1,STRINGSHOT,10,EMBER,12,BUGBITE</v>
      </c>
      <c r="Q824" s="14" t="str">
        <f>+IF('Moloc Pokedex'!S17&lt;&gt;"",'Moloc Pokedex'!S17,"")</f>
        <v>FIREPUNCH,THUNDERPUNCH,ICEPUNCH,SWORDSDANCE,TAUNT,TRICK,GRASSYTERRAIN</v>
      </c>
      <c r="R824" s="14" t="str">
        <f>+IF('Moloc Pokedex'!T17&lt;&gt;"",'Moloc Pokedex'!T17,"")</f>
        <v>Bug</v>
      </c>
      <c r="S824" s="14">
        <f>+IF('Moloc Pokedex'!U17&lt;&gt;"",'Moloc Pokedex'!U17,"")</f>
        <v>4080</v>
      </c>
      <c r="T824" s="14">
        <f>+IF('Moloc Pokedex'!V17&lt;&gt;"",'Moloc Pokedex'!V17,"")</f>
        <v>0.1</v>
      </c>
      <c r="U824" s="14">
        <f>+IF('Moloc Pokedex'!W17&lt;&gt;"",'Moloc Pokedex'!W17,"")</f>
        <v>0.1</v>
      </c>
      <c r="V824" s="14" t="str">
        <f>+IF('Moloc Pokedex'!X17&lt;&gt;"",'Moloc Pokedex'!X17,"")</f>
        <v>Red</v>
      </c>
      <c r="W824" s="14" t="str">
        <f>+IF('Moloc Pokedex'!Y17&lt;&gt;"",'Moloc Pokedex'!Y17,"")</f>
        <v/>
      </c>
      <c r="X824" s="14">
        <f>+IF('Moloc Pokedex'!Z17&lt;&gt;"",'Moloc Pokedex'!Z17,"")</f>
        <v>823</v>
      </c>
      <c r="Y824" s="14">
        <f>+IF('Moloc Pokedex'!AA17&lt;&gt;"",'Moloc Pokedex'!AA17,"")</f>
        <v>0</v>
      </c>
      <c r="Z824" s="14">
        <f>+IF('Moloc Pokedex'!AB17&lt;&gt;"",'Moloc Pokedex'!AB17,"")</f>
        <v>0</v>
      </c>
      <c r="AA824" s="14">
        <f>+IF('Moloc Pokedex'!AC17&lt;&gt;"",'Moloc Pokedex'!AC17,"")</f>
        <v>0</v>
      </c>
      <c r="AB824" s="14">
        <f>+IF('Moloc Pokedex'!AD17&lt;&gt;"",'Moloc Pokedex'!AD17,"")</f>
        <v>0</v>
      </c>
      <c r="AC824" s="14">
        <f>+IF('Moloc Pokedex'!AE17&lt;&gt;"",'Moloc Pokedex'!AE17,"")</f>
        <v>0</v>
      </c>
      <c r="AD824" s="14">
        <f>+IF('Moloc Pokedex'!AF17&lt;&gt;"",'Moloc Pokedex'!AF17,"")</f>
        <v>0</v>
      </c>
      <c r="AE824" s="14">
        <f>+IF('Moloc Pokedex'!AG17&lt;&gt;"",'Moloc Pokedex'!AG17,"")</f>
        <v>0</v>
      </c>
      <c r="AF824" s="14">
        <f>+IF('Moloc Pokedex'!AH17&lt;&gt;"",'Moloc Pokedex'!AH17,"")</f>
        <v>0</v>
      </c>
      <c r="AG824" s="14">
        <f>+IF('Moloc Pokedex'!AI17&lt;&gt;"",'Moloc Pokedex'!AI17,"")</f>
        <v>0</v>
      </c>
      <c r="AH824" s="14" t="str">
        <f>+IF('Moloc Pokedex'!AJ17&lt;&gt;"",'Moloc Pokedex'!AJ17,"")</f>
        <v>823,0,0,0,0,0,0,0,0,0</v>
      </c>
      <c r="AI824" s="14" t="str">
        <f>+IF('Moloc Pokedex'!AK17&lt;&gt;"",'Moloc Pokedex'!AK17,"")</f>
        <v>Ant</v>
      </c>
      <c r="AJ824" s="14" t="str">
        <f>+IF('Moloc Pokedex'!AL17&lt;&gt;"",'Moloc Pokedex'!AL17,"")</f>
        <v>"TO DO"</v>
      </c>
      <c r="AK824" s="14" t="str">
        <f>+IF('Moloc Pokedex'!AM17&lt;&gt;"",'Moloc Pokedex'!AM17,"")</f>
        <v/>
      </c>
      <c r="AL824" s="14" t="str">
        <f>+IF('Moloc Pokedex'!AN17&lt;&gt;"",'Moloc Pokedex'!AN17,"")</f>
        <v/>
      </c>
      <c r="AM824" s="14" t="str">
        <f>+IF('Moloc Pokedex'!AO17&lt;&gt;"",'Moloc Pokedex'!AO17,"")</f>
        <v/>
      </c>
      <c r="AN824" s="14" t="str">
        <f>+IF('Moloc Pokedex'!AP17&lt;&gt;"",'Moloc Pokedex'!AP17,"")</f>
        <v/>
      </c>
      <c r="AO824" s="14">
        <f>+IF('Moloc Pokedex'!AQ17&lt;&gt;"",'Moloc Pokedex'!AQ17,"")</f>
        <v>0</v>
      </c>
      <c r="AP824" s="14">
        <f>+IF('Moloc Pokedex'!AR17&lt;&gt;"",'Moloc Pokedex'!AR17,"")</f>
        <v>25</v>
      </c>
      <c r="AQ824" s="14">
        <f>+IF('Moloc Pokedex'!AS17&lt;&gt;"",'Moloc Pokedex'!AS17,"")</f>
        <v>0</v>
      </c>
      <c r="AR824" s="14" t="str">
        <f>+IF('Moloc Pokedex'!AT17&lt;&gt;"",'Moloc Pokedex'!AT17,"")</f>
        <v>SOLENOPSIS,Level,10</v>
      </c>
      <c r="AS824" s="14" t="str">
        <f>+IF('Moloc Pokedex'!AU17&lt;&gt;"",'Moloc Pokedex'!AU17,"")</f>
        <v/>
      </c>
      <c r="AU824" s="14"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
      <c r="A825" s="13">
        <v>824</v>
      </c>
      <c r="B825" s="13" t="s">
        <v>8762</v>
      </c>
      <c r="C825" s="14" t="str">
        <f>+IF('Moloc Pokedex'!E18&lt;&gt;"",'Moloc Pokedex'!E18,"")</f>
        <v>Solenopsis</v>
      </c>
      <c r="D825" s="14" t="str">
        <f>+IF('Moloc Pokedex'!F18&lt;&gt;"",'Moloc Pokedex'!F18,"")</f>
        <v>SOLENOPSIS</v>
      </c>
      <c r="E825" s="14" t="str">
        <f>+IF('Moloc Pokedex'!G18&lt;&gt;"",'Moloc Pokedex'!G18,"")</f>
        <v>BUG</v>
      </c>
      <c r="F825" s="14" t="str">
        <f>+IF('Moloc Pokedex'!H18&lt;&gt;"",'Moloc Pokedex'!H18,"")</f>
        <v>FIRE</v>
      </c>
      <c r="G825" s="14" t="str">
        <f>+IF('Moloc Pokedex'!I18&lt;&gt;"",'Moloc Pokedex'!I18,"")</f>
        <v>100,20,100,20,20,20</v>
      </c>
      <c r="H825" s="14" t="str">
        <f>+IF('Moloc Pokedex'!J18&lt;&gt;"",'Moloc Pokedex'!J18,"")</f>
        <v>Female50Percent</v>
      </c>
      <c r="I825" s="14" t="str">
        <f>+IF('Moloc Pokedex'!K18&lt;&gt;"",'Moloc Pokedex'!K18,"")</f>
        <v>Medium</v>
      </c>
      <c r="J825" s="14">
        <f>+IF('Moloc Pokedex'!L18&lt;&gt;"",'Moloc Pokedex'!L18,"")</f>
        <v>72</v>
      </c>
      <c r="K825" s="14" t="str">
        <f>+IF('Moloc Pokedex'!M18&lt;&gt;"",'Moloc Pokedex'!M18,"")</f>
        <v>0,0,0,0,2,0</v>
      </c>
      <c r="L825" s="14">
        <f>+IF('Moloc Pokedex'!N18&lt;&gt;"",'Moloc Pokedex'!N18,"")</f>
        <v>120</v>
      </c>
      <c r="M825" s="14">
        <f>+IF('Moloc Pokedex'!O18&lt;&gt;"",'Moloc Pokedex'!O18,"")</f>
        <v>20</v>
      </c>
      <c r="N825" s="14" t="str">
        <f>+IF('Moloc Pokedex'!P18&lt;&gt;"",'Moloc Pokedex'!P18,"")</f>
        <v>SHEDSKIN</v>
      </c>
      <c r="O825" s="14" t="str">
        <f>+IF('Moloc Pokedex'!Q18&lt;&gt;"",'Moloc Pokedex'!Q18,"")</f>
        <v/>
      </c>
      <c r="P825" s="14" t="str">
        <f>+IF('Moloc Pokedex'!R18&lt;&gt;"",'Moloc Pokedex'!R18,"")</f>
        <v>1,TACKLE,1,LEER,1,GROWL,1,SCARYFACE</v>
      </c>
      <c r="Q825" s="14" t="str">
        <f>+IF('Moloc Pokedex'!S18&lt;&gt;"",'Moloc Pokedex'!S18,"")</f>
        <v>FIREPUNCH,THUNDERPUNCH,ICEPUNCH,SWORDSDANCE,TAUNT,TRICK,GRASSYTERRAIN</v>
      </c>
      <c r="R825" s="14" t="str">
        <f>+IF('Moloc Pokedex'!T18&lt;&gt;"",'Moloc Pokedex'!T18,"")</f>
        <v>Bug</v>
      </c>
      <c r="S825" s="14">
        <f>+IF('Moloc Pokedex'!U18&lt;&gt;"",'Moloc Pokedex'!U18,"")</f>
        <v>4080</v>
      </c>
      <c r="T825" s="14">
        <f>+IF('Moloc Pokedex'!V18&lt;&gt;"",'Moloc Pokedex'!V18,"")</f>
        <v>0.1</v>
      </c>
      <c r="U825" s="14">
        <f>+IF('Moloc Pokedex'!W18&lt;&gt;"",'Moloc Pokedex'!W18,"")</f>
        <v>0.1</v>
      </c>
      <c r="V825" s="14" t="str">
        <f>+IF('Moloc Pokedex'!X18&lt;&gt;"",'Moloc Pokedex'!X18,"")</f>
        <v>Red</v>
      </c>
      <c r="W825" s="14" t="str">
        <f>+IF('Moloc Pokedex'!Y18&lt;&gt;"",'Moloc Pokedex'!Y18,"")</f>
        <v/>
      </c>
      <c r="X825" s="14">
        <f>+IF('Moloc Pokedex'!Z18&lt;&gt;"",'Moloc Pokedex'!Z18,"")</f>
        <v>824</v>
      </c>
      <c r="Y825" s="14">
        <f>+IF('Moloc Pokedex'!AA18&lt;&gt;"",'Moloc Pokedex'!AA18,"")</f>
        <v>0</v>
      </c>
      <c r="Z825" s="14">
        <f>+IF('Moloc Pokedex'!AB18&lt;&gt;"",'Moloc Pokedex'!AB18,"")</f>
        <v>0</v>
      </c>
      <c r="AA825" s="14">
        <f>+IF('Moloc Pokedex'!AC18&lt;&gt;"",'Moloc Pokedex'!AC18,"")</f>
        <v>0</v>
      </c>
      <c r="AB825" s="14">
        <f>+IF('Moloc Pokedex'!AD18&lt;&gt;"",'Moloc Pokedex'!AD18,"")</f>
        <v>0</v>
      </c>
      <c r="AC825" s="14">
        <f>+IF('Moloc Pokedex'!AE18&lt;&gt;"",'Moloc Pokedex'!AE18,"")</f>
        <v>0</v>
      </c>
      <c r="AD825" s="14">
        <f>+IF('Moloc Pokedex'!AF18&lt;&gt;"",'Moloc Pokedex'!AF18,"")</f>
        <v>0</v>
      </c>
      <c r="AE825" s="14">
        <f>+IF('Moloc Pokedex'!AG18&lt;&gt;"",'Moloc Pokedex'!AG18,"")</f>
        <v>0</v>
      </c>
      <c r="AF825" s="14">
        <f>+IF('Moloc Pokedex'!AH18&lt;&gt;"",'Moloc Pokedex'!AH18,"")</f>
        <v>0</v>
      </c>
      <c r="AG825" s="14">
        <f>+IF('Moloc Pokedex'!AI18&lt;&gt;"",'Moloc Pokedex'!AI18,"")</f>
        <v>0</v>
      </c>
      <c r="AH825" s="14" t="str">
        <f>+IF('Moloc Pokedex'!AJ18&lt;&gt;"",'Moloc Pokedex'!AJ18,"")</f>
        <v>824,0,0,0,0,0,0,0,0,0</v>
      </c>
      <c r="AI825" s="14" t="str">
        <f>+IF('Moloc Pokedex'!AK18&lt;&gt;"",'Moloc Pokedex'!AK18,"")</f>
        <v>Ant</v>
      </c>
      <c r="AJ825" s="14" t="str">
        <f>+IF('Moloc Pokedex'!AL18&lt;&gt;"",'Moloc Pokedex'!AL18,"")</f>
        <v>"TO DO"</v>
      </c>
      <c r="AK825" s="14" t="str">
        <f>+IF('Moloc Pokedex'!AM18&lt;&gt;"",'Moloc Pokedex'!AM18,"")</f>
        <v/>
      </c>
      <c r="AL825" s="14" t="str">
        <f>+IF('Moloc Pokedex'!AN18&lt;&gt;"",'Moloc Pokedex'!AN18,"")</f>
        <v/>
      </c>
      <c r="AM825" s="14" t="str">
        <f>+IF('Moloc Pokedex'!AO18&lt;&gt;"",'Moloc Pokedex'!AO18,"")</f>
        <v/>
      </c>
      <c r="AN825" s="14" t="str">
        <f>+IF('Moloc Pokedex'!AP18&lt;&gt;"",'Moloc Pokedex'!AP18,"")</f>
        <v/>
      </c>
      <c r="AO825" s="14">
        <f>+IF('Moloc Pokedex'!AQ18&lt;&gt;"",'Moloc Pokedex'!AQ18,"")</f>
        <v>0</v>
      </c>
      <c r="AP825" s="14">
        <f>+IF('Moloc Pokedex'!AR18&lt;&gt;"",'Moloc Pokedex'!AR18,"")</f>
        <v>25</v>
      </c>
      <c r="AQ825" s="14">
        <f>+IF('Moloc Pokedex'!AS18&lt;&gt;"",'Moloc Pokedex'!AS18,"")</f>
        <v>0</v>
      </c>
      <c r="AR825" s="14" t="str">
        <f>+IF('Moloc Pokedex'!AT18&lt;&gt;"",'Moloc Pokedex'!AT18,"")</f>
        <v>INVICTANT,Item,FIRESTONE</v>
      </c>
      <c r="AS825" s="14" t="str">
        <f>+IF('Moloc Pokedex'!AU18&lt;&gt;"",'Moloc Pokedex'!AU18,"")</f>
        <v/>
      </c>
      <c r="AU825" s="14"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
      <c r="A826" s="13">
        <v>825</v>
      </c>
      <c r="B826" s="13" t="s">
        <v>8762</v>
      </c>
      <c r="C826" s="14" t="str">
        <f>+IF('Moloc Pokedex'!E19&lt;&gt;"",'Moloc Pokedex'!E19,"")</f>
        <v>Invictant</v>
      </c>
      <c r="D826" s="14" t="str">
        <f>+IF('Moloc Pokedex'!F19&lt;&gt;"",'Moloc Pokedex'!F19,"")</f>
        <v>INVICTANT</v>
      </c>
      <c r="E826" s="14" t="str">
        <f>+IF('Moloc Pokedex'!G19&lt;&gt;"",'Moloc Pokedex'!G19,"")</f>
        <v>BUG</v>
      </c>
      <c r="F826" s="14" t="str">
        <f>+IF('Moloc Pokedex'!H19&lt;&gt;"",'Moloc Pokedex'!H19,"")</f>
        <v>FIRE</v>
      </c>
      <c r="G826" s="14" t="str">
        <f>+IF('Moloc Pokedex'!I19&lt;&gt;"",'Moloc Pokedex'!I19,"")</f>
        <v>100,80,60,100,60,100</v>
      </c>
      <c r="H826" s="14" t="str">
        <f>+IF('Moloc Pokedex'!J19&lt;&gt;"",'Moloc Pokedex'!J19,"")</f>
        <v>Female50Percent</v>
      </c>
      <c r="I826" s="14" t="str">
        <f>+IF('Moloc Pokedex'!K19&lt;&gt;"",'Moloc Pokedex'!K19,"")</f>
        <v>Medium</v>
      </c>
      <c r="J826" s="14">
        <f>+IF('Moloc Pokedex'!L19&lt;&gt;"",'Moloc Pokedex'!L19,"")</f>
        <v>173</v>
      </c>
      <c r="K826" s="14" t="str">
        <f>+IF('Moloc Pokedex'!M19&lt;&gt;"",'Moloc Pokedex'!M19,"")</f>
        <v>0,0,0,0,3,0</v>
      </c>
      <c r="L826" s="14">
        <f>+IF('Moloc Pokedex'!N19&lt;&gt;"",'Moloc Pokedex'!N19,"")</f>
        <v>45</v>
      </c>
      <c r="M826" s="14">
        <f>+IF('Moloc Pokedex'!O19&lt;&gt;"",'Moloc Pokedex'!O19,"")</f>
        <v>20</v>
      </c>
      <c r="N826" s="14" t="str">
        <f>+IF('Moloc Pokedex'!P19&lt;&gt;"",'Moloc Pokedex'!P19,"")</f>
        <v>CHLOROPHYLL,FLAMEBODY</v>
      </c>
      <c r="O826" s="14" t="str">
        <f>+IF('Moloc Pokedex'!Q19&lt;&gt;"",'Moloc Pokedex'!Q19,"")</f>
        <v>FLASHFIRE</v>
      </c>
      <c r="P826" s="14" t="str">
        <f>+IF('Moloc Pokedex'!R19&lt;&gt;"",'Moloc Pokedex'!R19,"")</f>
        <v>1,TACKLE,1,LEER,1,GROWL,1,SCARYFACE</v>
      </c>
      <c r="Q826" s="14" t="str">
        <f>+IF('Moloc Pokedex'!S19&lt;&gt;"",'Moloc Pokedex'!S19,"")</f>
        <v>FIREPUNCH,THUNDERPUNCH,ICEPUNCH,SWORDSDANCE,TAUNT,TRICK,GRASSYTERRAIN</v>
      </c>
      <c r="R826" s="14" t="str">
        <f>+IF('Moloc Pokedex'!T19&lt;&gt;"",'Moloc Pokedex'!T19,"")</f>
        <v>Bug</v>
      </c>
      <c r="S826" s="14">
        <f>+IF('Moloc Pokedex'!U19&lt;&gt;"",'Moloc Pokedex'!U19,"")</f>
        <v>4080</v>
      </c>
      <c r="T826" s="14">
        <f>+IF('Moloc Pokedex'!V19&lt;&gt;"",'Moloc Pokedex'!V19,"")</f>
        <v>0.1</v>
      </c>
      <c r="U826" s="14">
        <f>+IF('Moloc Pokedex'!W19&lt;&gt;"",'Moloc Pokedex'!W19,"")</f>
        <v>0.1</v>
      </c>
      <c r="V826" s="14" t="str">
        <f>+IF('Moloc Pokedex'!X19&lt;&gt;"",'Moloc Pokedex'!X19,"")</f>
        <v>Red</v>
      </c>
      <c r="W826" s="14" t="str">
        <f>+IF('Moloc Pokedex'!Y19&lt;&gt;"",'Moloc Pokedex'!Y19,"")</f>
        <v/>
      </c>
      <c r="X826" s="14">
        <f>+IF('Moloc Pokedex'!Z19&lt;&gt;"",'Moloc Pokedex'!Z19,"")</f>
        <v>825</v>
      </c>
      <c r="Y826" s="14">
        <f>+IF('Moloc Pokedex'!AA19&lt;&gt;"",'Moloc Pokedex'!AA19,"")</f>
        <v>0</v>
      </c>
      <c r="Z826" s="14">
        <f>+IF('Moloc Pokedex'!AB19&lt;&gt;"",'Moloc Pokedex'!AB19,"")</f>
        <v>0</v>
      </c>
      <c r="AA826" s="14">
        <f>+IF('Moloc Pokedex'!AC19&lt;&gt;"",'Moloc Pokedex'!AC19,"")</f>
        <v>0</v>
      </c>
      <c r="AB826" s="14">
        <f>+IF('Moloc Pokedex'!AD19&lt;&gt;"",'Moloc Pokedex'!AD19,"")</f>
        <v>0</v>
      </c>
      <c r="AC826" s="14">
        <f>+IF('Moloc Pokedex'!AE19&lt;&gt;"",'Moloc Pokedex'!AE19,"")</f>
        <v>0</v>
      </c>
      <c r="AD826" s="14">
        <f>+IF('Moloc Pokedex'!AF19&lt;&gt;"",'Moloc Pokedex'!AF19,"")</f>
        <v>0</v>
      </c>
      <c r="AE826" s="14">
        <f>+IF('Moloc Pokedex'!AG19&lt;&gt;"",'Moloc Pokedex'!AG19,"")</f>
        <v>0</v>
      </c>
      <c r="AF826" s="14">
        <f>+IF('Moloc Pokedex'!AH19&lt;&gt;"",'Moloc Pokedex'!AH19,"")</f>
        <v>0</v>
      </c>
      <c r="AG826" s="14">
        <f>+IF('Moloc Pokedex'!AI19&lt;&gt;"",'Moloc Pokedex'!AI19,"")</f>
        <v>0</v>
      </c>
      <c r="AH826" s="14" t="str">
        <f>+IF('Moloc Pokedex'!AJ19&lt;&gt;"",'Moloc Pokedex'!AJ19,"")</f>
        <v>825,0,0,0,0,0,0,0,0,0</v>
      </c>
      <c r="AI826" s="14" t="str">
        <f>+IF('Moloc Pokedex'!AK19&lt;&gt;"",'Moloc Pokedex'!AK19,"")</f>
        <v>Queen Ant</v>
      </c>
      <c r="AJ826" s="14" t="str">
        <f>+IF('Moloc Pokedex'!AL19&lt;&gt;"",'Moloc Pokedex'!AL19,"")</f>
        <v>"TO DO"</v>
      </c>
      <c r="AK826" s="14" t="str">
        <f>+IF('Moloc Pokedex'!AM19&lt;&gt;"",'Moloc Pokedex'!AM19,"")</f>
        <v/>
      </c>
      <c r="AL826" s="14" t="str">
        <f>+IF('Moloc Pokedex'!AN19&lt;&gt;"",'Moloc Pokedex'!AN19,"")</f>
        <v/>
      </c>
      <c r="AM826" s="14" t="str">
        <f>+IF('Moloc Pokedex'!AO19&lt;&gt;"",'Moloc Pokedex'!AO19,"")</f>
        <v/>
      </c>
      <c r="AN826" s="14" t="str">
        <f>+IF('Moloc Pokedex'!AP19&lt;&gt;"",'Moloc Pokedex'!AP19,"")</f>
        <v/>
      </c>
      <c r="AO826" s="14">
        <f>+IF('Moloc Pokedex'!AQ19&lt;&gt;"",'Moloc Pokedex'!AQ19,"")</f>
        <v>0</v>
      </c>
      <c r="AP826" s="14">
        <f>+IF('Moloc Pokedex'!AR19&lt;&gt;"",'Moloc Pokedex'!AR19,"")</f>
        <v>25</v>
      </c>
      <c r="AQ826" s="14">
        <f>+IF('Moloc Pokedex'!AS19&lt;&gt;"",'Moloc Pokedex'!AS19,"")</f>
        <v>0</v>
      </c>
      <c r="AR826" s="14" t="str">
        <f>+IF('Moloc Pokedex'!AT19&lt;&gt;"",'Moloc Pokedex'!AT19,"")</f>
        <v/>
      </c>
      <c r="AS826" s="14" t="str">
        <f>+IF('Moloc Pokedex'!AU19&lt;&gt;"",'Moloc Pokedex'!AU19,"")</f>
        <v/>
      </c>
      <c r="AU826" s="14"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
      <c r="A827" s="13">
        <v>826</v>
      </c>
      <c r="B827" s="13" t="s">
        <v>8762</v>
      </c>
      <c r="C827" s="14" t="str">
        <f>+IF('Moloc Pokedex'!E20&lt;&gt;"",'Moloc Pokedex'!E20,"")</f>
        <v>Tweennus</v>
      </c>
      <c r="D827" s="14" t="str">
        <f>+IF('Moloc Pokedex'!F20&lt;&gt;"",'Moloc Pokedex'!F20,"")</f>
        <v>TWEENNUS</v>
      </c>
      <c r="E827" s="14" t="str">
        <f>+IF('Moloc Pokedex'!G20&lt;&gt;"",'Moloc Pokedex'!G20,"")</f>
        <v>FLYING</v>
      </c>
      <c r="F827" s="14" t="str">
        <f>+IF('Moloc Pokedex'!H20&lt;&gt;"",'Moloc Pokedex'!H20,"")</f>
        <v/>
      </c>
      <c r="G827" s="14" t="str">
        <f>+IF('Moloc Pokedex'!I20&lt;&gt;"",'Moloc Pokedex'!I20,"")</f>
        <v>30,70,30,30,30,70</v>
      </c>
      <c r="H827" s="14" t="str">
        <f>+IF('Moloc Pokedex'!J20&lt;&gt;"",'Moloc Pokedex'!J20,"")</f>
        <v>Female50Percent</v>
      </c>
      <c r="I827" s="14" t="str">
        <f>+IF('Moloc Pokedex'!K20&lt;&gt;"",'Moloc Pokedex'!K20,"")</f>
        <v>Parabolic</v>
      </c>
      <c r="J827" s="14">
        <f>+IF('Moloc Pokedex'!L20&lt;&gt;"",'Moloc Pokedex'!L20,"")</f>
        <v>50</v>
      </c>
      <c r="K827" s="14" t="str">
        <f>+IF('Moloc Pokedex'!M20&lt;&gt;"",'Moloc Pokedex'!M20,"")</f>
        <v>0,0,0,0,0,1</v>
      </c>
      <c r="L827" s="14">
        <f>+IF('Moloc Pokedex'!N20&lt;&gt;"",'Moloc Pokedex'!N20,"")</f>
        <v>255</v>
      </c>
      <c r="M827" s="14">
        <f>+IF('Moloc Pokedex'!O20&lt;&gt;"",'Moloc Pokedex'!O20,"")</f>
        <v>70</v>
      </c>
      <c r="N827" s="14" t="str">
        <f>+IF('Moloc Pokedex'!P20&lt;&gt;"",'Moloc Pokedex'!P20,"")</f>
        <v>RUNAWAY,SUPERLUCK</v>
      </c>
      <c r="O827" s="14" t="str">
        <f>+IF('Moloc Pokedex'!Q20&lt;&gt;"",'Moloc Pokedex'!Q20,"")</f>
        <v/>
      </c>
      <c r="P827" s="14" t="str">
        <f>+IF('Moloc Pokedex'!R20&lt;&gt;"",'Moloc Pokedex'!R20,"")</f>
        <v>1,TACKLE,1,LEER,1,GROWL,1,SCARYFACE</v>
      </c>
      <c r="Q827" s="14" t="str">
        <f>+IF('Moloc Pokedex'!S20&lt;&gt;"",'Moloc Pokedex'!S20,"")</f>
        <v>FIREPUNCH,THUNDERPUNCH,ICEPUNCH,SWORDSDANCE,TAUNT,TRICK,GRASSYTERRAIN</v>
      </c>
      <c r="R827" s="14" t="str">
        <f>+IF('Moloc Pokedex'!T20&lt;&gt;"",'Moloc Pokedex'!T20,"")</f>
        <v>Flying</v>
      </c>
      <c r="S827" s="14">
        <f>+IF('Moloc Pokedex'!U20&lt;&gt;"",'Moloc Pokedex'!U20,"")</f>
        <v>4080</v>
      </c>
      <c r="T827" s="14">
        <f>+IF('Moloc Pokedex'!V20&lt;&gt;"",'Moloc Pokedex'!V20,"")</f>
        <v>0.1</v>
      </c>
      <c r="U827" s="14">
        <f>+IF('Moloc Pokedex'!W20&lt;&gt;"",'Moloc Pokedex'!W20,"")</f>
        <v>0.1</v>
      </c>
      <c r="V827" s="14" t="str">
        <f>+IF('Moloc Pokedex'!X20&lt;&gt;"",'Moloc Pokedex'!X20,"")</f>
        <v>Gray</v>
      </c>
      <c r="W827" s="14" t="str">
        <f>+IF('Moloc Pokedex'!Y20&lt;&gt;"",'Moloc Pokedex'!Y20,"")</f>
        <v/>
      </c>
      <c r="X827" s="14">
        <f>+IF('Moloc Pokedex'!Z20&lt;&gt;"",'Moloc Pokedex'!Z20,"")</f>
        <v>826</v>
      </c>
      <c r="Y827" s="14">
        <f>+IF('Moloc Pokedex'!AA20&lt;&gt;"",'Moloc Pokedex'!AA20,"")</f>
        <v>0</v>
      </c>
      <c r="Z827" s="14">
        <f>+IF('Moloc Pokedex'!AB20&lt;&gt;"",'Moloc Pokedex'!AB20,"")</f>
        <v>0</v>
      </c>
      <c r="AA827" s="14">
        <f>+IF('Moloc Pokedex'!AC20&lt;&gt;"",'Moloc Pokedex'!AC20,"")</f>
        <v>0</v>
      </c>
      <c r="AB827" s="14">
        <f>+IF('Moloc Pokedex'!AD20&lt;&gt;"",'Moloc Pokedex'!AD20,"")</f>
        <v>0</v>
      </c>
      <c r="AC827" s="14">
        <f>+IF('Moloc Pokedex'!AE20&lt;&gt;"",'Moloc Pokedex'!AE20,"")</f>
        <v>0</v>
      </c>
      <c r="AD827" s="14">
        <f>+IF('Moloc Pokedex'!AF20&lt;&gt;"",'Moloc Pokedex'!AF20,"")</f>
        <v>0</v>
      </c>
      <c r="AE827" s="14">
        <f>+IF('Moloc Pokedex'!AG20&lt;&gt;"",'Moloc Pokedex'!AG20,"")</f>
        <v>0</v>
      </c>
      <c r="AF827" s="14">
        <f>+IF('Moloc Pokedex'!AH20&lt;&gt;"",'Moloc Pokedex'!AH20,"")</f>
        <v>0</v>
      </c>
      <c r="AG827" s="14">
        <f>+IF('Moloc Pokedex'!AI20&lt;&gt;"",'Moloc Pokedex'!AI20,"")</f>
        <v>0</v>
      </c>
      <c r="AH827" s="14" t="str">
        <f>+IF('Moloc Pokedex'!AJ20&lt;&gt;"",'Moloc Pokedex'!AJ20,"")</f>
        <v>826,0,0,0,0,0,0,0,0,0</v>
      </c>
      <c r="AI827" s="14" t="str">
        <f>+IF('Moloc Pokedex'!AK20&lt;&gt;"",'Moloc Pokedex'!AK20,"")</f>
        <v>Fork-tailed</v>
      </c>
      <c r="AJ827" s="14" t="str">
        <f>+IF('Moloc Pokedex'!AL20&lt;&gt;"",'Moloc Pokedex'!AL20,"")</f>
        <v>"TO DO"</v>
      </c>
      <c r="AK827" s="14" t="str">
        <f>+IF('Moloc Pokedex'!AM20&lt;&gt;"",'Moloc Pokedex'!AM20,"")</f>
        <v/>
      </c>
      <c r="AL827" s="14" t="str">
        <f>+IF('Moloc Pokedex'!AN20&lt;&gt;"",'Moloc Pokedex'!AN20,"")</f>
        <v/>
      </c>
      <c r="AM827" s="14" t="str">
        <f>+IF('Moloc Pokedex'!AO20&lt;&gt;"",'Moloc Pokedex'!AO20,"")</f>
        <v/>
      </c>
      <c r="AN827" s="14" t="str">
        <f>+IF('Moloc Pokedex'!AP20&lt;&gt;"",'Moloc Pokedex'!AP20,"")</f>
        <v/>
      </c>
      <c r="AO827" s="14">
        <f>+IF('Moloc Pokedex'!AQ20&lt;&gt;"",'Moloc Pokedex'!AQ20,"")</f>
        <v>0</v>
      </c>
      <c r="AP827" s="14">
        <f>+IF('Moloc Pokedex'!AR20&lt;&gt;"",'Moloc Pokedex'!AR20,"")</f>
        <v>25</v>
      </c>
      <c r="AQ827" s="14">
        <f>+IF('Moloc Pokedex'!AS20&lt;&gt;"",'Moloc Pokedex'!AS20,"")</f>
        <v>0</v>
      </c>
      <c r="AR827" s="14" t="str">
        <f>+IF('Moloc Pokedex'!AT20&lt;&gt;"",'Moloc Pokedex'!AT20,"")</f>
        <v>TAILSWORD,Level,18</v>
      </c>
      <c r="AS827" s="14" t="str">
        <f>+IF('Moloc Pokedex'!AU20&lt;&gt;"",'Moloc Pokedex'!AU20,"")</f>
        <v/>
      </c>
      <c r="AU827" s="14"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
      <c r="A828" s="13">
        <v>827</v>
      </c>
      <c r="B828" s="13" t="s">
        <v>8762</v>
      </c>
      <c r="C828" s="14" t="str">
        <f>+IF('Moloc Pokedex'!E21&lt;&gt;"",'Moloc Pokedex'!E21,"")</f>
        <v>Tailsword</v>
      </c>
      <c r="D828" s="14" t="str">
        <f>+IF('Moloc Pokedex'!F21&lt;&gt;"",'Moloc Pokedex'!F21,"")</f>
        <v>TAILSWORD</v>
      </c>
      <c r="E828" s="14" t="str">
        <f>+IF('Moloc Pokedex'!G21&lt;&gt;"",'Moloc Pokedex'!G21,"")</f>
        <v>FLYING</v>
      </c>
      <c r="F828" s="14" t="str">
        <f>+IF('Moloc Pokedex'!H21&lt;&gt;"",'Moloc Pokedex'!H21,"")</f>
        <v/>
      </c>
      <c r="G828" s="14" t="str">
        <f>+IF('Moloc Pokedex'!I21&lt;&gt;"",'Moloc Pokedex'!I21,"")</f>
        <v>40,90,40,40,40,100</v>
      </c>
      <c r="H828" s="14" t="str">
        <f>+IF('Moloc Pokedex'!J21&lt;&gt;"",'Moloc Pokedex'!J21,"")</f>
        <v>Female50Percent</v>
      </c>
      <c r="I828" s="14" t="str">
        <f>+IF('Moloc Pokedex'!K21&lt;&gt;"",'Moloc Pokedex'!K21,"")</f>
        <v>Parabolic</v>
      </c>
      <c r="J828" s="14">
        <f>+IF('Moloc Pokedex'!L21&lt;&gt;"",'Moloc Pokedex'!L21,"")</f>
        <v>122</v>
      </c>
      <c r="K828" s="14" t="str">
        <f>+IF('Moloc Pokedex'!M21&lt;&gt;"",'Moloc Pokedex'!M21,"")</f>
        <v>0,1,0,0,0,1</v>
      </c>
      <c r="L828" s="14">
        <f>+IF('Moloc Pokedex'!N21&lt;&gt;"",'Moloc Pokedex'!N21,"")</f>
        <v>120</v>
      </c>
      <c r="M828" s="14">
        <f>+IF('Moloc Pokedex'!O21&lt;&gt;"",'Moloc Pokedex'!O21,"")</f>
        <v>70</v>
      </c>
      <c r="N828" s="14" t="str">
        <f>+IF('Moloc Pokedex'!P21&lt;&gt;"",'Moloc Pokedex'!P21,"")</f>
        <v>STAKEOUT,SUPERLUCK</v>
      </c>
      <c r="O828" s="14" t="str">
        <f>+IF('Moloc Pokedex'!Q21&lt;&gt;"",'Moloc Pokedex'!Q21,"")</f>
        <v>GALEWINGS</v>
      </c>
      <c r="P828" s="14" t="str">
        <f>+IF('Moloc Pokedex'!R21&lt;&gt;"",'Moloc Pokedex'!R21,"")</f>
        <v>1,TACKLE,1,LEER,1,GROWL,1,SCARYFACE</v>
      </c>
      <c r="Q828" s="14" t="str">
        <f>+IF('Moloc Pokedex'!S21&lt;&gt;"",'Moloc Pokedex'!S21,"")</f>
        <v>FIREPUNCH,THUNDERPUNCH,ICEPUNCH,SWORDSDANCE,TAUNT,TRICK,GRASSYTERRAIN</v>
      </c>
      <c r="R828" s="14" t="str">
        <f>+IF('Moloc Pokedex'!T21&lt;&gt;"",'Moloc Pokedex'!T21,"")</f>
        <v>Flying</v>
      </c>
      <c r="S828" s="14">
        <f>+IF('Moloc Pokedex'!U21&lt;&gt;"",'Moloc Pokedex'!U21,"")</f>
        <v>4080</v>
      </c>
      <c r="T828" s="14">
        <f>+IF('Moloc Pokedex'!V21&lt;&gt;"",'Moloc Pokedex'!V21,"")</f>
        <v>0.1</v>
      </c>
      <c r="U828" s="14">
        <f>+IF('Moloc Pokedex'!W21&lt;&gt;"",'Moloc Pokedex'!W21,"")</f>
        <v>0.1</v>
      </c>
      <c r="V828" s="14" t="str">
        <f>+IF('Moloc Pokedex'!X21&lt;&gt;"",'Moloc Pokedex'!X21,"")</f>
        <v>Gray</v>
      </c>
      <c r="W828" s="14" t="str">
        <f>+IF('Moloc Pokedex'!Y21&lt;&gt;"",'Moloc Pokedex'!Y21,"")</f>
        <v/>
      </c>
      <c r="X828" s="14">
        <f>+IF('Moloc Pokedex'!Z21&lt;&gt;"",'Moloc Pokedex'!Z21,"")</f>
        <v>827</v>
      </c>
      <c r="Y828" s="14">
        <f>+IF('Moloc Pokedex'!AA21&lt;&gt;"",'Moloc Pokedex'!AA21,"")</f>
        <v>0</v>
      </c>
      <c r="Z828" s="14">
        <f>+IF('Moloc Pokedex'!AB21&lt;&gt;"",'Moloc Pokedex'!AB21,"")</f>
        <v>0</v>
      </c>
      <c r="AA828" s="14">
        <f>+IF('Moloc Pokedex'!AC21&lt;&gt;"",'Moloc Pokedex'!AC21,"")</f>
        <v>0</v>
      </c>
      <c r="AB828" s="14">
        <f>+IF('Moloc Pokedex'!AD21&lt;&gt;"",'Moloc Pokedex'!AD21,"")</f>
        <v>0</v>
      </c>
      <c r="AC828" s="14">
        <f>+IF('Moloc Pokedex'!AE21&lt;&gt;"",'Moloc Pokedex'!AE21,"")</f>
        <v>0</v>
      </c>
      <c r="AD828" s="14">
        <f>+IF('Moloc Pokedex'!AF21&lt;&gt;"",'Moloc Pokedex'!AF21,"")</f>
        <v>0</v>
      </c>
      <c r="AE828" s="14">
        <f>+IF('Moloc Pokedex'!AG21&lt;&gt;"",'Moloc Pokedex'!AG21,"")</f>
        <v>0</v>
      </c>
      <c r="AF828" s="14">
        <f>+IF('Moloc Pokedex'!AH21&lt;&gt;"",'Moloc Pokedex'!AH21,"")</f>
        <v>0</v>
      </c>
      <c r="AG828" s="14">
        <f>+IF('Moloc Pokedex'!AI21&lt;&gt;"",'Moloc Pokedex'!AI21,"")</f>
        <v>0</v>
      </c>
      <c r="AH828" s="14" t="str">
        <f>+IF('Moloc Pokedex'!AJ21&lt;&gt;"",'Moloc Pokedex'!AJ21,"")</f>
        <v>827,0,0,0,0,0,0,0,0,0</v>
      </c>
      <c r="AI828" s="14" t="str">
        <f>+IF('Moloc Pokedex'!AK21&lt;&gt;"",'Moloc Pokedex'!AK21,"")</f>
        <v>Fork-tailed</v>
      </c>
      <c r="AJ828" s="14" t="str">
        <f>+IF('Moloc Pokedex'!AL21&lt;&gt;"",'Moloc Pokedex'!AL21,"")</f>
        <v>"TO DO"</v>
      </c>
      <c r="AK828" s="14" t="str">
        <f>+IF('Moloc Pokedex'!AM21&lt;&gt;"",'Moloc Pokedex'!AM21,"")</f>
        <v/>
      </c>
      <c r="AL828" s="14" t="str">
        <f>+IF('Moloc Pokedex'!AN21&lt;&gt;"",'Moloc Pokedex'!AN21,"")</f>
        <v/>
      </c>
      <c r="AM828" s="14" t="str">
        <f>+IF('Moloc Pokedex'!AO21&lt;&gt;"",'Moloc Pokedex'!AO21,"")</f>
        <v/>
      </c>
      <c r="AN828" s="14" t="str">
        <f>+IF('Moloc Pokedex'!AP21&lt;&gt;"",'Moloc Pokedex'!AP21,"")</f>
        <v/>
      </c>
      <c r="AO828" s="14">
        <f>+IF('Moloc Pokedex'!AQ21&lt;&gt;"",'Moloc Pokedex'!AQ21,"")</f>
        <v>0</v>
      </c>
      <c r="AP828" s="14">
        <f>+IF('Moloc Pokedex'!AR21&lt;&gt;"",'Moloc Pokedex'!AR21,"")</f>
        <v>25</v>
      </c>
      <c r="AQ828" s="14">
        <f>+IF('Moloc Pokedex'!AS21&lt;&gt;"",'Moloc Pokedex'!AS21,"")</f>
        <v>0</v>
      </c>
      <c r="AR828" s="14" t="str">
        <f>+IF('Moloc Pokedex'!AT21&lt;&gt;"",'Moloc Pokedex'!AT21,"")</f>
        <v>STEERANIDAE,Level,36</v>
      </c>
      <c r="AS828" s="14" t="str">
        <f>+IF('Moloc Pokedex'!AU21&lt;&gt;"",'Moloc Pokedex'!AU21,"")</f>
        <v/>
      </c>
      <c r="AU828" s="14"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
      <c r="A829" s="13">
        <v>828</v>
      </c>
      <c r="B829" s="13" t="s">
        <v>8762</v>
      </c>
      <c r="C829" s="14" t="str">
        <f>+IF('Moloc Pokedex'!E22&lt;&gt;"",'Moloc Pokedex'!E22,"")</f>
        <v>Steeranidae</v>
      </c>
      <c r="D829" s="14" t="str">
        <f>+IF('Moloc Pokedex'!F22&lt;&gt;"",'Moloc Pokedex'!F22,"")</f>
        <v>STEERANIDAE</v>
      </c>
      <c r="E829" s="14" t="str">
        <f>+IF('Moloc Pokedex'!G22&lt;&gt;"",'Moloc Pokedex'!G22,"")</f>
        <v>FLYING</v>
      </c>
      <c r="F829" s="14" t="str">
        <f>+IF('Moloc Pokedex'!H22&lt;&gt;"",'Moloc Pokedex'!H22,"")</f>
        <v>STEEL</v>
      </c>
      <c r="G829" s="14" t="str">
        <f>+IF('Moloc Pokedex'!I22&lt;&gt;"",'Moloc Pokedex'!I22,"")</f>
        <v>45,140,45,45,45,140</v>
      </c>
      <c r="H829" s="14" t="str">
        <f>+IF('Moloc Pokedex'!J22&lt;&gt;"",'Moloc Pokedex'!J22,"")</f>
        <v>Female50Percent</v>
      </c>
      <c r="I829" s="14" t="str">
        <f>+IF('Moloc Pokedex'!K22&lt;&gt;"",'Moloc Pokedex'!K22,"")</f>
        <v>Parabolic</v>
      </c>
      <c r="J829" s="14">
        <f>+IF('Moloc Pokedex'!L22&lt;&gt;"",'Moloc Pokedex'!L22,"")</f>
        <v>211</v>
      </c>
      <c r="K829" s="14" t="str">
        <f>+IF('Moloc Pokedex'!M22&lt;&gt;"",'Moloc Pokedex'!M22,"")</f>
        <v>0,2,0,0,0,1</v>
      </c>
      <c r="L829" s="14">
        <f>+IF('Moloc Pokedex'!N22&lt;&gt;"",'Moloc Pokedex'!N22,"")</f>
        <v>45</v>
      </c>
      <c r="M829" s="14">
        <f>+IF('Moloc Pokedex'!O22&lt;&gt;"",'Moloc Pokedex'!O22,"")</f>
        <v>70</v>
      </c>
      <c r="N829" s="14" t="str">
        <f>+IF('Moloc Pokedex'!P22&lt;&gt;"",'Moloc Pokedex'!P22,"")</f>
        <v>STAKEOUT,SUPERLUCK</v>
      </c>
      <c r="O829" s="14" t="str">
        <f>+IF('Moloc Pokedex'!Q22&lt;&gt;"",'Moloc Pokedex'!Q22,"")</f>
        <v>GALEWINGS</v>
      </c>
      <c r="P829" s="14" t="str">
        <f>+IF('Moloc Pokedex'!R22&lt;&gt;"",'Moloc Pokedex'!R22,"")</f>
        <v>1,TACKLE,1,LEER,1,GROWL,1,SCARYFACE</v>
      </c>
      <c r="Q829" s="14" t="str">
        <f>+IF('Moloc Pokedex'!S22&lt;&gt;"",'Moloc Pokedex'!S22,"")</f>
        <v>FIREPUNCH,THUNDERPUNCH,ICEPUNCH,SWORDSDANCE,TAUNT,TRICK,GRASSYTERRAIN</v>
      </c>
      <c r="R829" s="14" t="str">
        <f>+IF('Moloc Pokedex'!T22&lt;&gt;"",'Moloc Pokedex'!T22,"")</f>
        <v>Mineral,Flying</v>
      </c>
      <c r="S829" s="14">
        <f>+IF('Moloc Pokedex'!U22&lt;&gt;"",'Moloc Pokedex'!U22,"")</f>
        <v>4080</v>
      </c>
      <c r="T829" s="14">
        <f>+IF('Moloc Pokedex'!V22&lt;&gt;"",'Moloc Pokedex'!V22,"")</f>
        <v>0.1</v>
      </c>
      <c r="U829" s="14">
        <f>+IF('Moloc Pokedex'!W22&lt;&gt;"",'Moloc Pokedex'!W22,"")</f>
        <v>0.1</v>
      </c>
      <c r="V829" s="14" t="str">
        <f>+IF('Moloc Pokedex'!X22&lt;&gt;"",'Moloc Pokedex'!X22,"")</f>
        <v>Gray</v>
      </c>
      <c r="W829" s="14" t="str">
        <f>+IF('Moloc Pokedex'!Y22&lt;&gt;"",'Moloc Pokedex'!Y22,"")</f>
        <v/>
      </c>
      <c r="X829" s="14">
        <f>+IF('Moloc Pokedex'!Z22&lt;&gt;"",'Moloc Pokedex'!Z22,"")</f>
        <v>828</v>
      </c>
      <c r="Y829" s="14">
        <f>+IF('Moloc Pokedex'!AA22&lt;&gt;"",'Moloc Pokedex'!AA22,"")</f>
        <v>0</v>
      </c>
      <c r="Z829" s="14">
        <f>+IF('Moloc Pokedex'!AB22&lt;&gt;"",'Moloc Pokedex'!AB22,"")</f>
        <v>0</v>
      </c>
      <c r="AA829" s="14">
        <f>+IF('Moloc Pokedex'!AC22&lt;&gt;"",'Moloc Pokedex'!AC22,"")</f>
        <v>0</v>
      </c>
      <c r="AB829" s="14">
        <f>+IF('Moloc Pokedex'!AD22&lt;&gt;"",'Moloc Pokedex'!AD22,"")</f>
        <v>0</v>
      </c>
      <c r="AC829" s="14">
        <f>+IF('Moloc Pokedex'!AE22&lt;&gt;"",'Moloc Pokedex'!AE22,"")</f>
        <v>0</v>
      </c>
      <c r="AD829" s="14">
        <f>+IF('Moloc Pokedex'!AF22&lt;&gt;"",'Moloc Pokedex'!AF22,"")</f>
        <v>0</v>
      </c>
      <c r="AE829" s="14">
        <f>+IF('Moloc Pokedex'!AG22&lt;&gt;"",'Moloc Pokedex'!AG22,"")</f>
        <v>0</v>
      </c>
      <c r="AF829" s="14">
        <f>+IF('Moloc Pokedex'!AH22&lt;&gt;"",'Moloc Pokedex'!AH22,"")</f>
        <v>0</v>
      </c>
      <c r="AG829" s="14">
        <f>+IF('Moloc Pokedex'!AI22&lt;&gt;"",'Moloc Pokedex'!AI22,"")</f>
        <v>0</v>
      </c>
      <c r="AH829" s="14" t="str">
        <f>+IF('Moloc Pokedex'!AJ22&lt;&gt;"",'Moloc Pokedex'!AJ22,"")</f>
        <v>828,0,0,0,0,0,0,0,0,0</v>
      </c>
      <c r="AI829" s="14" t="str">
        <f>+IF('Moloc Pokedex'!AK22&lt;&gt;"",'Moloc Pokedex'!AK22,"")</f>
        <v>Fork-tailed</v>
      </c>
      <c r="AJ829" s="14" t="str">
        <f>+IF('Moloc Pokedex'!AL22&lt;&gt;"",'Moloc Pokedex'!AL22,"")</f>
        <v>"TO DO"</v>
      </c>
      <c r="AK829" s="14" t="str">
        <f>+IF('Moloc Pokedex'!AM22&lt;&gt;"",'Moloc Pokedex'!AM22,"")</f>
        <v/>
      </c>
      <c r="AL829" s="14" t="str">
        <f>+IF('Moloc Pokedex'!AN22&lt;&gt;"",'Moloc Pokedex'!AN22,"")</f>
        <v/>
      </c>
      <c r="AM829" s="14" t="str">
        <f>+IF('Moloc Pokedex'!AO22&lt;&gt;"",'Moloc Pokedex'!AO22,"")</f>
        <v/>
      </c>
      <c r="AN829" s="14" t="str">
        <f>+IF('Moloc Pokedex'!AP22&lt;&gt;"",'Moloc Pokedex'!AP22,"")</f>
        <v/>
      </c>
      <c r="AO829" s="14">
        <f>+IF('Moloc Pokedex'!AQ22&lt;&gt;"",'Moloc Pokedex'!AQ22,"")</f>
        <v>0</v>
      </c>
      <c r="AP829" s="14">
        <f>+IF('Moloc Pokedex'!AR22&lt;&gt;"",'Moloc Pokedex'!AR22,"")</f>
        <v>25</v>
      </c>
      <c r="AQ829" s="14">
        <f>+IF('Moloc Pokedex'!AS22&lt;&gt;"",'Moloc Pokedex'!AS22,"")</f>
        <v>0</v>
      </c>
      <c r="AR829" s="14" t="str">
        <f>+IF('Moloc Pokedex'!AT22&lt;&gt;"",'Moloc Pokedex'!AT22,"")</f>
        <v/>
      </c>
      <c r="AS829" s="14" t="str">
        <f>+IF('Moloc Pokedex'!AU22&lt;&gt;"",'Moloc Pokedex'!AU22,"")</f>
        <v/>
      </c>
      <c r="AU829" s="14"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
      <c r="A830" s="13">
        <v>829</v>
      </c>
      <c r="B830" s="13" t="s">
        <v>8762</v>
      </c>
      <c r="C830" s="14" t="str">
        <f>+IF('Moloc Pokedex'!E23&lt;&gt;"",'Moloc Pokedex'!E23,"")</f>
        <v>Guagua</v>
      </c>
      <c r="D830" s="14" t="str">
        <f>+IF('Moloc Pokedex'!F23&lt;&gt;"",'Moloc Pokedex'!F23,"")</f>
        <v>GUAGUA</v>
      </c>
      <c r="E830" s="14" t="str">
        <f>+IF('Moloc Pokedex'!G23&lt;&gt;"",'Moloc Pokedex'!G23,"")</f>
        <v>NORMAL</v>
      </c>
      <c r="F830" s="14" t="str">
        <f>+IF('Moloc Pokedex'!H23&lt;&gt;"",'Moloc Pokedex'!H23,"")</f>
        <v/>
      </c>
      <c r="G830" s="14" t="str">
        <f>+IF('Moloc Pokedex'!I23&lt;&gt;"",'Moloc Pokedex'!I23,"")</f>
        <v>35,50,35,35,35,60</v>
      </c>
      <c r="H830" s="14" t="str">
        <f>+IF('Moloc Pokedex'!J23&lt;&gt;"",'Moloc Pokedex'!J23,"")</f>
        <v>Female50Percent</v>
      </c>
      <c r="I830" s="14" t="str">
        <f>+IF('Moloc Pokedex'!K23&lt;&gt;"",'Moloc Pokedex'!K23,"")</f>
        <v>Medium</v>
      </c>
      <c r="J830" s="14">
        <f>+IF('Moloc Pokedex'!L23&lt;&gt;"",'Moloc Pokedex'!L23,"")</f>
        <v>51</v>
      </c>
      <c r="K830" s="14" t="str">
        <f>+IF('Moloc Pokedex'!M23&lt;&gt;"",'Moloc Pokedex'!M23,"")</f>
        <v>0,1,0,0,0,0</v>
      </c>
      <c r="L830" s="14">
        <f>+IF('Moloc Pokedex'!N23&lt;&gt;"",'Moloc Pokedex'!N23,"")</f>
        <v>255</v>
      </c>
      <c r="M830" s="14">
        <f>+IF('Moloc Pokedex'!O23&lt;&gt;"",'Moloc Pokedex'!O23,"")</f>
        <v>70</v>
      </c>
      <c r="N830" s="14" t="str">
        <f>+IF('Moloc Pokedex'!P23&lt;&gt;"",'Moloc Pokedex'!P23,"")</f>
        <v>RUNAWAY,CUTECHARM</v>
      </c>
      <c r="O830" s="14" t="str">
        <f>+IF('Moloc Pokedex'!Q23&lt;&gt;"",'Moloc Pokedex'!Q23,"")</f>
        <v>HUGEPOWER</v>
      </c>
      <c r="P830" s="14" t="str">
        <f>+IF('Moloc Pokedex'!R23&lt;&gt;"",'Moloc Pokedex'!R23,"")</f>
        <v>1,TACKLE,1,LEER,1,GROWL,1,SCARYFACE</v>
      </c>
      <c r="Q830" s="14" t="str">
        <f>+IF('Moloc Pokedex'!S23&lt;&gt;"",'Moloc Pokedex'!S23,"")</f>
        <v>FIREPUNCH,THUNDERPUNCH,ICEPUNCH,SWORDSDANCE,TAUNT,TRICK,GRASSYTERRAIN</v>
      </c>
      <c r="R830" s="14" t="str">
        <f>+IF('Moloc Pokedex'!T23&lt;&gt;"",'Moloc Pokedex'!T23,"")</f>
        <v>Field</v>
      </c>
      <c r="S830" s="14">
        <f>+IF('Moloc Pokedex'!U23&lt;&gt;"",'Moloc Pokedex'!U23,"")</f>
        <v>4080</v>
      </c>
      <c r="T830" s="14">
        <f>+IF('Moloc Pokedex'!V23&lt;&gt;"",'Moloc Pokedex'!V23,"")</f>
        <v>0.1</v>
      </c>
      <c r="U830" s="14">
        <f>+IF('Moloc Pokedex'!W23&lt;&gt;"",'Moloc Pokedex'!W23,"")</f>
        <v>0.1</v>
      </c>
      <c r="V830" s="14" t="str">
        <f>+IF('Moloc Pokedex'!X23&lt;&gt;"",'Moloc Pokedex'!X23,"")</f>
        <v>Purple</v>
      </c>
      <c r="W830" s="14" t="str">
        <f>+IF('Moloc Pokedex'!Y23&lt;&gt;"",'Moloc Pokedex'!Y23,"")</f>
        <v/>
      </c>
      <c r="X830" s="14">
        <f>+IF('Moloc Pokedex'!Z23&lt;&gt;"",'Moloc Pokedex'!Z23,"")</f>
        <v>829</v>
      </c>
      <c r="Y830" s="14">
        <f>+IF('Moloc Pokedex'!AA23&lt;&gt;"",'Moloc Pokedex'!AA23,"")</f>
        <v>0</v>
      </c>
      <c r="Z830" s="14">
        <f>+IF('Moloc Pokedex'!AB23&lt;&gt;"",'Moloc Pokedex'!AB23,"")</f>
        <v>0</v>
      </c>
      <c r="AA830" s="14">
        <f>+IF('Moloc Pokedex'!AC23&lt;&gt;"",'Moloc Pokedex'!AC23,"")</f>
        <v>0</v>
      </c>
      <c r="AB830" s="14">
        <f>+IF('Moloc Pokedex'!AD23&lt;&gt;"",'Moloc Pokedex'!AD23,"")</f>
        <v>0</v>
      </c>
      <c r="AC830" s="14">
        <f>+IF('Moloc Pokedex'!AE23&lt;&gt;"",'Moloc Pokedex'!AE23,"")</f>
        <v>0</v>
      </c>
      <c r="AD830" s="14">
        <f>+IF('Moloc Pokedex'!AF23&lt;&gt;"",'Moloc Pokedex'!AF23,"")</f>
        <v>0</v>
      </c>
      <c r="AE830" s="14">
        <f>+IF('Moloc Pokedex'!AG23&lt;&gt;"",'Moloc Pokedex'!AG23,"")</f>
        <v>0</v>
      </c>
      <c r="AF830" s="14">
        <f>+IF('Moloc Pokedex'!AH23&lt;&gt;"",'Moloc Pokedex'!AH23,"")</f>
        <v>0</v>
      </c>
      <c r="AG830" s="14">
        <f>+IF('Moloc Pokedex'!AI23&lt;&gt;"",'Moloc Pokedex'!AI23,"")</f>
        <v>0</v>
      </c>
      <c r="AH830" s="14" t="str">
        <f>+IF('Moloc Pokedex'!AJ23&lt;&gt;"",'Moloc Pokedex'!AJ23,"")</f>
        <v>829,0,0,0,0,0,0,0,0,0</v>
      </c>
      <c r="AI830" s="14" t="str">
        <f>+IF('Moloc Pokedex'!AK23&lt;&gt;"",'Moloc Pokedex'!AK23,"")</f>
        <v>TODO</v>
      </c>
      <c r="AJ830" s="14" t="str">
        <f>+IF('Moloc Pokedex'!AL23&lt;&gt;"",'Moloc Pokedex'!AL23,"")</f>
        <v>"TO DO"</v>
      </c>
      <c r="AK830" s="14" t="str">
        <f>+IF('Moloc Pokedex'!AM23&lt;&gt;"",'Moloc Pokedex'!AM23,"")</f>
        <v/>
      </c>
      <c r="AL830" s="14" t="str">
        <f>+IF('Moloc Pokedex'!AN23&lt;&gt;"",'Moloc Pokedex'!AN23,"")</f>
        <v/>
      </c>
      <c r="AM830" s="14" t="str">
        <f>+IF('Moloc Pokedex'!AO23&lt;&gt;"",'Moloc Pokedex'!AO23,"")</f>
        <v/>
      </c>
      <c r="AN830" s="14" t="str">
        <f>+IF('Moloc Pokedex'!AP23&lt;&gt;"",'Moloc Pokedex'!AP23,"")</f>
        <v/>
      </c>
      <c r="AO830" s="14">
        <f>+IF('Moloc Pokedex'!AQ23&lt;&gt;"",'Moloc Pokedex'!AQ23,"")</f>
        <v>0</v>
      </c>
      <c r="AP830" s="14">
        <f>+IF('Moloc Pokedex'!AR23&lt;&gt;"",'Moloc Pokedex'!AR23,"")</f>
        <v>25</v>
      </c>
      <c r="AQ830" s="14">
        <f>+IF('Moloc Pokedex'!AS23&lt;&gt;"",'Moloc Pokedex'!AS23,"")</f>
        <v>0</v>
      </c>
      <c r="AR830" s="14" t="str">
        <f>+IF('Moloc Pokedex'!AT23&lt;&gt;"",'Moloc Pokedex'!AT23,"")</f>
        <v>PAKARANA,Level,20</v>
      </c>
      <c r="AS830" s="14" t="str">
        <f>+IF('Moloc Pokedex'!AU23&lt;&gt;"",'Moloc Pokedex'!AU23,"")</f>
        <v/>
      </c>
      <c r="AU830" s="14"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
      <c r="A831" s="13">
        <v>830</v>
      </c>
      <c r="B831" s="13" t="s">
        <v>8762</v>
      </c>
      <c r="C831" s="14" t="str">
        <f>+IF('Moloc Pokedex'!E24&lt;&gt;"",'Moloc Pokedex'!E24,"")</f>
        <v>Pakarana</v>
      </c>
      <c r="D831" s="14" t="str">
        <f>+IF('Moloc Pokedex'!F24&lt;&gt;"",'Moloc Pokedex'!F24,"")</f>
        <v>PAKARANA</v>
      </c>
      <c r="E831" s="14" t="str">
        <f>+IF('Moloc Pokedex'!G24&lt;&gt;"",'Moloc Pokedex'!G24,"")</f>
        <v>NORMAL</v>
      </c>
      <c r="F831" s="14" t="str">
        <f>+IF('Moloc Pokedex'!H24&lt;&gt;"",'Moloc Pokedex'!H24,"")</f>
        <v>FERAL</v>
      </c>
      <c r="G831" s="14" t="str">
        <f>+IF('Moloc Pokedex'!I24&lt;&gt;"",'Moloc Pokedex'!I24,"")</f>
        <v>60,90,60,60,60,85</v>
      </c>
      <c r="H831" s="14" t="str">
        <f>+IF('Moloc Pokedex'!J24&lt;&gt;"",'Moloc Pokedex'!J24,"")</f>
        <v>Female50Percent</v>
      </c>
      <c r="I831" s="14" t="str">
        <f>+IF('Moloc Pokedex'!K24&lt;&gt;"",'Moloc Pokedex'!K24,"")</f>
        <v>Medium</v>
      </c>
      <c r="J831" s="14">
        <f>+IF('Moloc Pokedex'!L24&lt;&gt;"",'Moloc Pokedex'!L24,"")</f>
        <v>145</v>
      </c>
      <c r="K831" s="14" t="str">
        <f>+IF('Moloc Pokedex'!M24&lt;&gt;"",'Moloc Pokedex'!M24,"")</f>
        <v>0,1,0,0,0,1</v>
      </c>
      <c r="L831" s="14">
        <f>+IF('Moloc Pokedex'!N24&lt;&gt;"",'Moloc Pokedex'!N24,"")</f>
        <v>127</v>
      </c>
      <c r="M831" s="14">
        <f>+IF('Moloc Pokedex'!O24&lt;&gt;"",'Moloc Pokedex'!O24,"")</f>
        <v>70</v>
      </c>
      <c r="N831" s="14" t="str">
        <f>+IF('Moloc Pokedex'!P24&lt;&gt;"",'Moloc Pokedex'!P24,"")</f>
        <v>GUTS,CUTECHARM</v>
      </c>
      <c r="O831" s="14" t="str">
        <f>+IF('Moloc Pokedex'!Q24&lt;&gt;"",'Moloc Pokedex'!Q24,"")</f>
        <v>HUGEPOWER</v>
      </c>
      <c r="P831" s="14" t="str">
        <f>+IF('Moloc Pokedex'!R24&lt;&gt;"",'Moloc Pokedex'!R24,"")</f>
        <v>1,TACKLE,1,LEER,1,GROWL,1,SCARYFACE</v>
      </c>
      <c r="Q831" s="14" t="str">
        <f>+IF('Moloc Pokedex'!S24&lt;&gt;"",'Moloc Pokedex'!S24,"")</f>
        <v>FIREPUNCH,THUNDERPUNCH,ICEPUNCH,SWORDSDANCE,TAUNT,TRICK,GRASSYTERRAIN</v>
      </c>
      <c r="R831" s="14" t="str">
        <f>+IF('Moloc Pokedex'!T24&lt;&gt;"",'Moloc Pokedex'!T24,"")</f>
        <v>Field</v>
      </c>
      <c r="S831" s="14">
        <f>+IF('Moloc Pokedex'!U24&lt;&gt;"",'Moloc Pokedex'!U24,"")</f>
        <v>4080</v>
      </c>
      <c r="T831" s="14">
        <f>+IF('Moloc Pokedex'!V24&lt;&gt;"",'Moloc Pokedex'!V24,"")</f>
        <v>0.1</v>
      </c>
      <c r="U831" s="14">
        <f>+IF('Moloc Pokedex'!W24&lt;&gt;"",'Moloc Pokedex'!W24,"")</f>
        <v>0.1</v>
      </c>
      <c r="V831" s="14" t="str">
        <f>+IF('Moloc Pokedex'!X24&lt;&gt;"",'Moloc Pokedex'!X24,"")</f>
        <v>Purple</v>
      </c>
      <c r="W831" s="14" t="str">
        <f>+IF('Moloc Pokedex'!Y24&lt;&gt;"",'Moloc Pokedex'!Y24,"")</f>
        <v/>
      </c>
      <c r="X831" s="14">
        <f>+IF('Moloc Pokedex'!Z24&lt;&gt;"",'Moloc Pokedex'!Z24,"")</f>
        <v>830</v>
      </c>
      <c r="Y831" s="14">
        <f>+IF('Moloc Pokedex'!AA24&lt;&gt;"",'Moloc Pokedex'!AA24,"")</f>
        <v>0</v>
      </c>
      <c r="Z831" s="14">
        <f>+IF('Moloc Pokedex'!AB24&lt;&gt;"",'Moloc Pokedex'!AB24,"")</f>
        <v>0</v>
      </c>
      <c r="AA831" s="14">
        <f>+IF('Moloc Pokedex'!AC24&lt;&gt;"",'Moloc Pokedex'!AC24,"")</f>
        <v>0</v>
      </c>
      <c r="AB831" s="14">
        <f>+IF('Moloc Pokedex'!AD24&lt;&gt;"",'Moloc Pokedex'!AD24,"")</f>
        <v>0</v>
      </c>
      <c r="AC831" s="14">
        <f>+IF('Moloc Pokedex'!AE24&lt;&gt;"",'Moloc Pokedex'!AE24,"")</f>
        <v>0</v>
      </c>
      <c r="AD831" s="14">
        <f>+IF('Moloc Pokedex'!AF24&lt;&gt;"",'Moloc Pokedex'!AF24,"")</f>
        <v>0</v>
      </c>
      <c r="AE831" s="14">
        <f>+IF('Moloc Pokedex'!AG24&lt;&gt;"",'Moloc Pokedex'!AG24,"")</f>
        <v>0</v>
      </c>
      <c r="AF831" s="14">
        <f>+IF('Moloc Pokedex'!AH24&lt;&gt;"",'Moloc Pokedex'!AH24,"")</f>
        <v>0</v>
      </c>
      <c r="AG831" s="14">
        <f>+IF('Moloc Pokedex'!AI24&lt;&gt;"",'Moloc Pokedex'!AI24,"")</f>
        <v>0</v>
      </c>
      <c r="AH831" s="14" t="str">
        <f>+IF('Moloc Pokedex'!AJ24&lt;&gt;"",'Moloc Pokedex'!AJ24,"")</f>
        <v>830,0,0,0,0,0,0,0,0,0</v>
      </c>
      <c r="AI831" s="14" t="str">
        <f>+IF('Moloc Pokedex'!AK24&lt;&gt;"",'Moloc Pokedex'!AK24,"")</f>
        <v>TODO</v>
      </c>
      <c r="AJ831" s="14" t="str">
        <f>+IF('Moloc Pokedex'!AL24&lt;&gt;"",'Moloc Pokedex'!AL24,"")</f>
        <v>"TO DO"</v>
      </c>
      <c r="AK831" s="14" t="str">
        <f>+IF('Moloc Pokedex'!AM24&lt;&gt;"",'Moloc Pokedex'!AM24,"")</f>
        <v/>
      </c>
      <c r="AL831" s="14" t="str">
        <f>+IF('Moloc Pokedex'!AN24&lt;&gt;"",'Moloc Pokedex'!AN24,"")</f>
        <v/>
      </c>
      <c r="AM831" s="14" t="str">
        <f>+IF('Moloc Pokedex'!AO24&lt;&gt;"",'Moloc Pokedex'!AO24,"")</f>
        <v/>
      </c>
      <c r="AN831" s="14" t="str">
        <f>+IF('Moloc Pokedex'!AP24&lt;&gt;"",'Moloc Pokedex'!AP24,"")</f>
        <v/>
      </c>
      <c r="AO831" s="14">
        <f>+IF('Moloc Pokedex'!AQ24&lt;&gt;"",'Moloc Pokedex'!AQ24,"")</f>
        <v>0</v>
      </c>
      <c r="AP831" s="14">
        <f>+IF('Moloc Pokedex'!AR24&lt;&gt;"",'Moloc Pokedex'!AR24,"")</f>
        <v>25</v>
      </c>
      <c r="AQ831" s="14">
        <f>+IF('Moloc Pokedex'!AS24&lt;&gt;"",'Moloc Pokedex'!AS24,"")</f>
        <v>0</v>
      </c>
      <c r="AR831" s="14" t="str">
        <f>+IF('Moloc Pokedex'!AT24&lt;&gt;"",'Moloc Pokedex'!AT24,"")</f>
        <v/>
      </c>
      <c r="AS831" s="14" t="str">
        <f>+IF('Moloc Pokedex'!AU24&lt;&gt;"",'Moloc Pokedex'!AU24,"")</f>
        <v/>
      </c>
      <c r="AU831" s="14"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
      <c r="A832" s="13">
        <v>831</v>
      </c>
      <c r="B832" s="13" t="s">
        <v>8762</v>
      </c>
      <c r="C832" s="14" t="str">
        <f>+IF('Moloc Pokedex'!E25&lt;&gt;"",'Moloc Pokedex'!E25,"")</f>
        <v>Kakaho</v>
      </c>
      <c r="D832" s="14" t="str">
        <f>+IF('Moloc Pokedex'!F25&lt;&gt;"",'Moloc Pokedex'!F25,"")</f>
        <v>KAKAHO</v>
      </c>
      <c r="E832" s="14" t="str">
        <f>+IF('Moloc Pokedex'!G25&lt;&gt;"",'Moloc Pokedex'!G25,"")</f>
        <v>FIRE</v>
      </c>
      <c r="F832" s="14" t="str">
        <f>+IF('Moloc Pokedex'!H25&lt;&gt;"",'Moloc Pokedex'!H25,"")</f>
        <v/>
      </c>
      <c r="G832" s="14" t="str">
        <f>+IF('Moloc Pokedex'!I25&lt;&gt;"",'Moloc Pokedex'!I25,"")</f>
        <v>30,30,30,30,30,30</v>
      </c>
      <c r="H832" s="14" t="str">
        <f>+IF('Moloc Pokedex'!J25&lt;&gt;"",'Moloc Pokedex'!J25,"")</f>
        <v>Female50Percent</v>
      </c>
      <c r="I832" s="14" t="str">
        <f>+IF('Moloc Pokedex'!K25&lt;&gt;"",'Moloc Pokedex'!K25,"")</f>
        <v>Medium</v>
      </c>
      <c r="J832" s="14">
        <f>+IF('Moloc Pokedex'!L25&lt;&gt;"",'Moloc Pokedex'!L25,"")</f>
        <v>0</v>
      </c>
      <c r="K832" s="14" t="str">
        <f>+IF('Moloc Pokedex'!M25&lt;&gt;"",'Moloc Pokedex'!M25,"")</f>
        <v>0,0,0,0,0,0</v>
      </c>
      <c r="L832" s="14">
        <f>+IF('Moloc Pokedex'!N25&lt;&gt;"",'Moloc Pokedex'!N25,"")</f>
        <v>255</v>
      </c>
      <c r="M832" s="14">
        <f>+IF('Moloc Pokedex'!O25&lt;&gt;"",'Moloc Pokedex'!O25,"")</f>
        <v>70</v>
      </c>
      <c r="N832" s="14" t="str">
        <f>+IF('Moloc Pokedex'!P25&lt;&gt;"",'Moloc Pokedex'!P25,"")</f>
        <v>RUNAWAY</v>
      </c>
      <c r="O832" s="14" t="str">
        <f>+IF('Moloc Pokedex'!Q25&lt;&gt;"",'Moloc Pokedex'!Q25,"")</f>
        <v/>
      </c>
      <c r="P832" s="14" t="str">
        <f>+IF('Moloc Pokedex'!R25&lt;&gt;"",'Moloc Pokedex'!R25,"")</f>
        <v>1,TACKLE,1,LEER,1,GROWL,1,SCARYFACE</v>
      </c>
      <c r="Q832" s="14" t="str">
        <f>+IF('Moloc Pokedex'!S25&lt;&gt;"",'Moloc Pokedex'!S25,"")</f>
        <v>FIREPUNCH,THUNDERPUNCH,ICEPUNCH,SWORDSDANCE,TAUNT,TRICK,GRASSYTERRAIN</v>
      </c>
      <c r="R832" s="14" t="str">
        <f>+IF('Moloc Pokedex'!T25&lt;&gt;"",'Moloc Pokedex'!T25,"")</f>
        <v>Field</v>
      </c>
      <c r="S832" s="14">
        <f>+IF('Moloc Pokedex'!U25&lt;&gt;"",'Moloc Pokedex'!U25,"")</f>
        <v>4080</v>
      </c>
      <c r="T832" s="14">
        <f>+IF('Moloc Pokedex'!V25&lt;&gt;"",'Moloc Pokedex'!V25,"")</f>
        <v>0.1</v>
      </c>
      <c r="U832" s="14">
        <f>+IF('Moloc Pokedex'!W25&lt;&gt;"",'Moloc Pokedex'!W25,"")</f>
        <v>0.1</v>
      </c>
      <c r="V832" s="14" t="str">
        <f>+IF('Moloc Pokedex'!X25&lt;&gt;"",'Moloc Pokedex'!X25,"")</f>
        <v>Brown</v>
      </c>
      <c r="W832" s="14" t="str">
        <f>+IF('Moloc Pokedex'!Y25&lt;&gt;"",'Moloc Pokedex'!Y25,"")</f>
        <v/>
      </c>
      <c r="X832" s="14">
        <f>+IF('Moloc Pokedex'!Z25&lt;&gt;"",'Moloc Pokedex'!Z25,"")</f>
        <v>831</v>
      </c>
      <c r="Y832" s="14">
        <f>+IF('Moloc Pokedex'!AA25&lt;&gt;"",'Moloc Pokedex'!AA25,"")</f>
        <v>0</v>
      </c>
      <c r="Z832" s="14">
        <f>+IF('Moloc Pokedex'!AB25&lt;&gt;"",'Moloc Pokedex'!AB25,"")</f>
        <v>0</v>
      </c>
      <c r="AA832" s="14">
        <f>+IF('Moloc Pokedex'!AC25&lt;&gt;"",'Moloc Pokedex'!AC25,"")</f>
        <v>0</v>
      </c>
      <c r="AB832" s="14">
        <f>+IF('Moloc Pokedex'!AD25&lt;&gt;"",'Moloc Pokedex'!AD25,"")</f>
        <v>0</v>
      </c>
      <c r="AC832" s="14">
        <f>+IF('Moloc Pokedex'!AE25&lt;&gt;"",'Moloc Pokedex'!AE25,"")</f>
        <v>0</v>
      </c>
      <c r="AD832" s="14">
        <f>+IF('Moloc Pokedex'!AF25&lt;&gt;"",'Moloc Pokedex'!AF25,"")</f>
        <v>0</v>
      </c>
      <c r="AE832" s="14">
        <f>+IF('Moloc Pokedex'!AG25&lt;&gt;"",'Moloc Pokedex'!AG25,"")</f>
        <v>0</v>
      </c>
      <c r="AF832" s="14">
        <f>+IF('Moloc Pokedex'!AH25&lt;&gt;"",'Moloc Pokedex'!AH25,"")</f>
        <v>0</v>
      </c>
      <c r="AG832" s="14">
        <f>+IF('Moloc Pokedex'!AI25&lt;&gt;"",'Moloc Pokedex'!AI25,"")</f>
        <v>0</v>
      </c>
      <c r="AH832" s="14" t="str">
        <f>+IF('Moloc Pokedex'!AJ25&lt;&gt;"",'Moloc Pokedex'!AJ25,"")</f>
        <v>831,0,0,0,0,0,0,0,0,0</v>
      </c>
      <c r="AI832" s="14" t="str">
        <f>+IF('Moloc Pokedex'!AK25&lt;&gt;"",'Moloc Pokedex'!AK25,"")</f>
        <v>TODO</v>
      </c>
      <c r="AJ832" s="14" t="str">
        <f>+IF('Moloc Pokedex'!AL25&lt;&gt;"",'Moloc Pokedex'!AL25,"")</f>
        <v>"TO DO"</v>
      </c>
      <c r="AK832" s="14" t="str">
        <f>+IF('Moloc Pokedex'!AM25&lt;&gt;"",'Moloc Pokedex'!AM25,"")</f>
        <v/>
      </c>
      <c r="AL832" s="14" t="str">
        <f>+IF('Moloc Pokedex'!AN25&lt;&gt;"",'Moloc Pokedex'!AN25,"")</f>
        <v/>
      </c>
      <c r="AM832" s="14" t="str">
        <f>+IF('Moloc Pokedex'!AO25&lt;&gt;"",'Moloc Pokedex'!AO25,"")</f>
        <v/>
      </c>
      <c r="AN832" s="14" t="str">
        <f>+IF('Moloc Pokedex'!AP25&lt;&gt;"",'Moloc Pokedex'!AP25,"")</f>
        <v/>
      </c>
      <c r="AO832" s="14">
        <f>+IF('Moloc Pokedex'!AQ25&lt;&gt;"",'Moloc Pokedex'!AQ25,"")</f>
        <v>0</v>
      </c>
      <c r="AP832" s="14">
        <f>+IF('Moloc Pokedex'!AR25&lt;&gt;"",'Moloc Pokedex'!AR25,"")</f>
        <v>25</v>
      </c>
      <c r="AQ832" s="14">
        <f>+IF('Moloc Pokedex'!AS25&lt;&gt;"",'Moloc Pokedex'!AS25,"")</f>
        <v>0</v>
      </c>
      <c r="AR832" s="14" t="str">
        <f>+IF('Moloc Pokedex'!AT25&lt;&gt;"",'Moloc Pokedex'!AT25,"")</f>
        <v>UAKARI,Level,25</v>
      </c>
      <c r="AS832" s="14" t="str">
        <f>+IF('Moloc Pokedex'!AU25&lt;&gt;"",'Moloc Pokedex'!AU25,"")</f>
        <v/>
      </c>
      <c r="AU832" s="14"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
      <c r="A833" s="13">
        <v>832</v>
      </c>
      <c r="B833" s="13" t="s">
        <v>8762</v>
      </c>
      <c r="C833" s="14" t="str">
        <f>+IF('Moloc Pokedex'!E26&lt;&gt;"",'Moloc Pokedex'!E26,"")</f>
        <v>Uakari</v>
      </c>
      <c r="D833" s="14" t="str">
        <f>+IF('Moloc Pokedex'!F26&lt;&gt;"",'Moloc Pokedex'!F26,"")</f>
        <v>UAKARI</v>
      </c>
      <c r="E833" s="14" t="str">
        <f>+IF('Moloc Pokedex'!G26&lt;&gt;"",'Moloc Pokedex'!G26,"")</f>
        <v>FIRE</v>
      </c>
      <c r="F833" s="14" t="str">
        <f>+IF('Moloc Pokedex'!H26&lt;&gt;"",'Moloc Pokedex'!H26,"")</f>
        <v>PSYCHIC</v>
      </c>
      <c r="G833" s="14" t="str">
        <f>+IF('Moloc Pokedex'!I26&lt;&gt;"",'Moloc Pokedex'!I26,"")</f>
        <v>30,30,30,30,30,30</v>
      </c>
      <c r="H833" s="14" t="str">
        <f>+IF('Moloc Pokedex'!J26&lt;&gt;"",'Moloc Pokedex'!J26,"")</f>
        <v>Female50Percent</v>
      </c>
      <c r="I833" s="14" t="str">
        <f>+IF('Moloc Pokedex'!K26&lt;&gt;"",'Moloc Pokedex'!K26,"")</f>
        <v>Medium</v>
      </c>
      <c r="J833" s="14">
        <f>+IF('Moloc Pokedex'!L26&lt;&gt;"",'Moloc Pokedex'!L26,"")</f>
        <v>0</v>
      </c>
      <c r="K833" s="14" t="str">
        <f>+IF('Moloc Pokedex'!M26&lt;&gt;"",'Moloc Pokedex'!M26,"")</f>
        <v>0,0,0,0,0,0</v>
      </c>
      <c r="L833" s="14">
        <f>+IF('Moloc Pokedex'!N26&lt;&gt;"",'Moloc Pokedex'!N26,"")</f>
        <v>255</v>
      </c>
      <c r="M833" s="14">
        <f>+IF('Moloc Pokedex'!O26&lt;&gt;"",'Moloc Pokedex'!O26,"")</f>
        <v>70</v>
      </c>
      <c r="N833" s="14" t="str">
        <f>+IF('Moloc Pokedex'!P26&lt;&gt;"",'Moloc Pokedex'!P26,"")</f>
        <v>RUNAWAY</v>
      </c>
      <c r="O833" s="14" t="str">
        <f>+IF('Moloc Pokedex'!Q26&lt;&gt;"",'Moloc Pokedex'!Q26,"")</f>
        <v/>
      </c>
      <c r="P833" s="14" t="str">
        <f>+IF('Moloc Pokedex'!R26&lt;&gt;"",'Moloc Pokedex'!R26,"")</f>
        <v>1,TACKLE,1,LEER,1,GROWL,1,SCARYFACE</v>
      </c>
      <c r="Q833" s="14" t="str">
        <f>+IF('Moloc Pokedex'!S26&lt;&gt;"",'Moloc Pokedex'!S26,"")</f>
        <v>FIREPUNCH,THUNDERPUNCH,ICEPUNCH,SWORDSDANCE,TAUNT,TRICK,GRASSYTERRAIN</v>
      </c>
      <c r="R833" s="14" t="str">
        <f>+IF('Moloc Pokedex'!T26&lt;&gt;"",'Moloc Pokedex'!T26,"")</f>
        <v>Field</v>
      </c>
      <c r="S833" s="14">
        <f>+IF('Moloc Pokedex'!U26&lt;&gt;"",'Moloc Pokedex'!U26,"")</f>
        <v>4080</v>
      </c>
      <c r="T833" s="14">
        <f>+IF('Moloc Pokedex'!V26&lt;&gt;"",'Moloc Pokedex'!V26,"")</f>
        <v>0.1</v>
      </c>
      <c r="U833" s="14">
        <f>+IF('Moloc Pokedex'!W26&lt;&gt;"",'Moloc Pokedex'!W26,"")</f>
        <v>0.1</v>
      </c>
      <c r="V833" s="14" t="str">
        <f>+IF('Moloc Pokedex'!X26&lt;&gt;"",'Moloc Pokedex'!X26,"")</f>
        <v>Brown</v>
      </c>
      <c r="W833" s="14" t="str">
        <f>+IF('Moloc Pokedex'!Y26&lt;&gt;"",'Moloc Pokedex'!Y26,"")</f>
        <v/>
      </c>
      <c r="X833" s="14">
        <f>+IF('Moloc Pokedex'!Z26&lt;&gt;"",'Moloc Pokedex'!Z26,"")</f>
        <v>832</v>
      </c>
      <c r="Y833" s="14">
        <f>+IF('Moloc Pokedex'!AA26&lt;&gt;"",'Moloc Pokedex'!AA26,"")</f>
        <v>0</v>
      </c>
      <c r="Z833" s="14">
        <f>+IF('Moloc Pokedex'!AB26&lt;&gt;"",'Moloc Pokedex'!AB26,"")</f>
        <v>0</v>
      </c>
      <c r="AA833" s="14">
        <f>+IF('Moloc Pokedex'!AC26&lt;&gt;"",'Moloc Pokedex'!AC26,"")</f>
        <v>0</v>
      </c>
      <c r="AB833" s="14">
        <f>+IF('Moloc Pokedex'!AD26&lt;&gt;"",'Moloc Pokedex'!AD26,"")</f>
        <v>0</v>
      </c>
      <c r="AC833" s="14">
        <f>+IF('Moloc Pokedex'!AE26&lt;&gt;"",'Moloc Pokedex'!AE26,"")</f>
        <v>0</v>
      </c>
      <c r="AD833" s="14">
        <f>+IF('Moloc Pokedex'!AF26&lt;&gt;"",'Moloc Pokedex'!AF26,"")</f>
        <v>0</v>
      </c>
      <c r="AE833" s="14">
        <f>+IF('Moloc Pokedex'!AG26&lt;&gt;"",'Moloc Pokedex'!AG26,"")</f>
        <v>0</v>
      </c>
      <c r="AF833" s="14">
        <f>+IF('Moloc Pokedex'!AH26&lt;&gt;"",'Moloc Pokedex'!AH26,"")</f>
        <v>0</v>
      </c>
      <c r="AG833" s="14">
        <f>+IF('Moloc Pokedex'!AI26&lt;&gt;"",'Moloc Pokedex'!AI26,"")</f>
        <v>0</v>
      </c>
      <c r="AH833" s="14" t="str">
        <f>+IF('Moloc Pokedex'!AJ26&lt;&gt;"",'Moloc Pokedex'!AJ26,"")</f>
        <v>832,0,0,0,0,0,0,0,0,0</v>
      </c>
      <c r="AI833" s="14" t="str">
        <f>+IF('Moloc Pokedex'!AK26&lt;&gt;"",'Moloc Pokedex'!AK26,"")</f>
        <v>TODO</v>
      </c>
      <c r="AJ833" s="14" t="str">
        <f>+IF('Moloc Pokedex'!AL26&lt;&gt;"",'Moloc Pokedex'!AL26,"")</f>
        <v>"TO DO"</v>
      </c>
      <c r="AK833" s="14" t="str">
        <f>+IF('Moloc Pokedex'!AM26&lt;&gt;"",'Moloc Pokedex'!AM26,"")</f>
        <v/>
      </c>
      <c r="AL833" s="14" t="str">
        <f>+IF('Moloc Pokedex'!AN26&lt;&gt;"",'Moloc Pokedex'!AN26,"")</f>
        <v/>
      </c>
      <c r="AM833" s="14" t="str">
        <f>+IF('Moloc Pokedex'!AO26&lt;&gt;"",'Moloc Pokedex'!AO26,"")</f>
        <v/>
      </c>
      <c r="AN833" s="14" t="str">
        <f>+IF('Moloc Pokedex'!AP26&lt;&gt;"",'Moloc Pokedex'!AP26,"")</f>
        <v/>
      </c>
      <c r="AO833" s="14">
        <f>+IF('Moloc Pokedex'!AQ26&lt;&gt;"",'Moloc Pokedex'!AQ26,"")</f>
        <v>0</v>
      </c>
      <c r="AP833" s="14">
        <f>+IF('Moloc Pokedex'!AR26&lt;&gt;"",'Moloc Pokedex'!AR26,"")</f>
        <v>25</v>
      </c>
      <c r="AQ833" s="14">
        <f>+IF('Moloc Pokedex'!AS26&lt;&gt;"",'Moloc Pokedex'!AS26,"")</f>
        <v>0</v>
      </c>
      <c r="AR833" s="14" t="str">
        <f>+IF('Moloc Pokedex'!AT26&lt;&gt;"",'Moloc Pokedex'!AT26,"")</f>
        <v/>
      </c>
      <c r="AS833" s="14" t="str">
        <f>+IF('Moloc Pokedex'!AU26&lt;&gt;"",'Moloc Pokedex'!AU26,"")</f>
        <v/>
      </c>
      <c r="AU833" s="14"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
      <c r="A834" s="13">
        <v>833</v>
      </c>
      <c r="C834" s="14" t="str">
        <f>+IF('Moloc Pokedex'!E27&lt;&gt;"",'Moloc Pokedex'!E27,"")</f>
        <v>Epinefilus</v>
      </c>
      <c r="D834" s="14" t="str">
        <f>+IF('Moloc Pokedex'!F27&lt;&gt;"",'Moloc Pokedex'!F27,"")</f>
        <v>EPINEFILUS</v>
      </c>
      <c r="E834" s="14" t="str">
        <f>+IF('Moloc Pokedex'!G27&lt;&gt;"",'Moloc Pokedex'!G27,"")</f>
        <v>GRASS</v>
      </c>
      <c r="F834" s="14" t="str">
        <f>+IF('Moloc Pokedex'!H27&lt;&gt;"",'Moloc Pokedex'!H27,"")</f>
        <v>FERAL</v>
      </c>
      <c r="G834" s="14" t="str">
        <f>+IF('Moloc Pokedex'!I27&lt;&gt;"",'Moloc Pokedex'!I27,"")</f>
        <v>30,30,30,30,30,30</v>
      </c>
      <c r="H834" s="14" t="str">
        <f>+IF('Moloc Pokedex'!J27&lt;&gt;"",'Moloc Pokedex'!J27,"")</f>
        <v>Female50Percent</v>
      </c>
      <c r="I834" s="14" t="str">
        <f>+IF('Moloc Pokedex'!K27&lt;&gt;"",'Moloc Pokedex'!K27,"")</f>
        <v>Medium</v>
      </c>
      <c r="J834" s="14">
        <f>+IF('Moloc Pokedex'!L27&lt;&gt;"",'Moloc Pokedex'!L27,"")</f>
        <v>0</v>
      </c>
      <c r="K834" s="14" t="str">
        <f>+IF('Moloc Pokedex'!M27&lt;&gt;"",'Moloc Pokedex'!M27,"")</f>
        <v>0,0,0,0,0,0</v>
      </c>
      <c r="L834" s="14">
        <f>+IF('Moloc Pokedex'!N27&lt;&gt;"",'Moloc Pokedex'!N27,"")</f>
        <v>255</v>
      </c>
      <c r="M834" s="14">
        <f>+IF('Moloc Pokedex'!O27&lt;&gt;"",'Moloc Pokedex'!O27,"")</f>
        <v>70</v>
      </c>
      <c r="N834" s="14" t="str">
        <f>+IF('Moloc Pokedex'!P27&lt;&gt;"",'Moloc Pokedex'!P27,"")</f>
        <v>RUNAWAY</v>
      </c>
      <c r="O834" s="14" t="str">
        <f>+IF('Moloc Pokedex'!Q27&lt;&gt;"",'Moloc Pokedex'!Q27,"")</f>
        <v/>
      </c>
      <c r="P834" s="14" t="str">
        <f>+IF('Moloc Pokedex'!R27&lt;&gt;"",'Moloc Pokedex'!R27,"")</f>
        <v>1,TACKLE,1,LEER,1,GROWL,1,SCARYFACE</v>
      </c>
      <c r="Q834" s="14" t="str">
        <f>+IF('Moloc Pokedex'!S27&lt;&gt;"",'Moloc Pokedex'!S27,"")</f>
        <v>FIREPUNCH,THUNDERPUNCH,ICEPUNCH,SWORDSDANCE,TAUNT,TRICK,GRASSYTERRAIN</v>
      </c>
      <c r="R834" s="14" t="str">
        <f>+IF('Moloc Pokedex'!T27&lt;&gt;"",'Moloc Pokedex'!T27,"")</f>
        <v>Field</v>
      </c>
      <c r="S834" s="14">
        <f>+IF('Moloc Pokedex'!U27&lt;&gt;"",'Moloc Pokedex'!U27,"")</f>
        <v>4080</v>
      </c>
      <c r="T834" s="14">
        <f>+IF('Moloc Pokedex'!V27&lt;&gt;"",'Moloc Pokedex'!V27,"")</f>
        <v>0.1</v>
      </c>
      <c r="U834" s="14">
        <f>+IF('Moloc Pokedex'!W27&lt;&gt;"",'Moloc Pokedex'!W27,"")</f>
        <v>0.1</v>
      </c>
      <c r="V834" s="14" t="str">
        <f>+IF('Moloc Pokedex'!X27&lt;&gt;"",'Moloc Pokedex'!X27,"")</f>
        <v>Brown</v>
      </c>
      <c r="W834" s="14" t="str">
        <f>+IF('Moloc Pokedex'!Y27&lt;&gt;"",'Moloc Pokedex'!Y27,"")</f>
        <v/>
      </c>
      <c r="X834" s="14">
        <f>+IF('Moloc Pokedex'!Z27&lt;&gt;"",'Moloc Pokedex'!Z27,"")</f>
        <v>833</v>
      </c>
      <c r="Y834" s="14">
        <f>+IF('Moloc Pokedex'!AA27&lt;&gt;"",'Moloc Pokedex'!AA27,"")</f>
        <v>0</v>
      </c>
      <c r="Z834" s="14">
        <f>+IF('Moloc Pokedex'!AB27&lt;&gt;"",'Moloc Pokedex'!AB27,"")</f>
        <v>0</v>
      </c>
      <c r="AA834" s="14">
        <f>+IF('Moloc Pokedex'!AC27&lt;&gt;"",'Moloc Pokedex'!AC27,"")</f>
        <v>0</v>
      </c>
      <c r="AB834" s="14">
        <f>+IF('Moloc Pokedex'!AD27&lt;&gt;"",'Moloc Pokedex'!AD27,"")</f>
        <v>0</v>
      </c>
      <c r="AC834" s="14">
        <f>+IF('Moloc Pokedex'!AE27&lt;&gt;"",'Moloc Pokedex'!AE27,"")</f>
        <v>0</v>
      </c>
      <c r="AD834" s="14">
        <f>+IF('Moloc Pokedex'!AF27&lt;&gt;"",'Moloc Pokedex'!AF27,"")</f>
        <v>0</v>
      </c>
      <c r="AE834" s="14">
        <f>+IF('Moloc Pokedex'!AG27&lt;&gt;"",'Moloc Pokedex'!AG27,"")</f>
        <v>0</v>
      </c>
      <c r="AF834" s="14">
        <f>+IF('Moloc Pokedex'!AH27&lt;&gt;"",'Moloc Pokedex'!AH27,"")</f>
        <v>0</v>
      </c>
      <c r="AG834" s="14">
        <f>+IF('Moloc Pokedex'!AI27&lt;&gt;"",'Moloc Pokedex'!AI27,"")</f>
        <v>0</v>
      </c>
      <c r="AH834" s="14" t="str">
        <f>+IF('Moloc Pokedex'!AJ27&lt;&gt;"",'Moloc Pokedex'!AJ27,"")</f>
        <v>833,0,0,0,0,0,0,0,0,0</v>
      </c>
      <c r="AI834" s="14" t="str">
        <f>+IF('Moloc Pokedex'!AK27&lt;&gt;"",'Moloc Pokedex'!AK27,"")</f>
        <v>TODO</v>
      </c>
      <c r="AJ834" s="14" t="str">
        <f>+IF('Moloc Pokedex'!AL27&lt;&gt;"",'Moloc Pokedex'!AL27,"")</f>
        <v>"TO DO"</v>
      </c>
      <c r="AK834" s="14" t="str">
        <f>+IF('Moloc Pokedex'!AM27&lt;&gt;"",'Moloc Pokedex'!AM27,"")</f>
        <v/>
      </c>
      <c r="AL834" s="14" t="str">
        <f>+IF('Moloc Pokedex'!AN27&lt;&gt;"",'Moloc Pokedex'!AN27,"")</f>
        <v/>
      </c>
      <c r="AM834" s="14" t="str">
        <f>+IF('Moloc Pokedex'!AO27&lt;&gt;"",'Moloc Pokedex'!AO27,"")</f>
        <v/>
      </c>
      <c r="AN834" s="14" t="str">
        <f>+IF('Moloc Pokedex'!AP27&lt;&gt;"",'Moloc Pokedex'!AP27,"")</f>
        <v/>
      </c>
      <c r="AO834" s="14">
        <f>+IF('Moloc Pokedex'!AQ27&lt;&gt;"",'Moloc Pokedex'!AQ27,"")</f>
        <v>0</v>
      </c>
      <c r="AP834" s="14">
        <f>+IF('Moloc Pokedex'!AR27&lt;&gt;"",'Moloc Pokedex'!AR27,"")</f>
        <v>25</v>
      </c>
      <c r="AQ834" s="14">
        <f>+IF('Moloc Pokedex'!AS27&lt;&gt;"",'Moloc Pokedex'!AS27,"")</f>
        <v>0</v>
      </c>
      <c r="AR834" s="14" t="str">
        <f>+IF('Moloc Pokedex'!AT27&lt;&gt;"",'Moloc Pokedex'!AT27,"")</f>
        <v>ERYTROLAMPRU,Level,30</v>
      </c>
      <c r="AS834" s="14" t="str">
        <f>+IF('Moloc Pokedex'!AU27&lt;&gt;"",'Moloc Pokedex'!AU27,"")</f>
        <v/>
      </c>
      <c r="AU834" s="14"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
      <c r="A835" s="13">
        <v>834</v>
      </c>
      <c r="C835" s="14" t="str">
        <f>+IF('Moloc Pokedex'!E28&lt;&gt;"",'Moloc Pokedex'!E28,"")</f>
        <v>Erytrolampru</v>
      </c>
      <c r="D835" s="14" t="str">
        <f>+IF('Moloc Pokedex'!F28&lt;&gt;"",'Moloc Pokedex'!F28,"")</f>
        <v>ERYTROLAMPRU</v>
      </c>
      <c r="E835" s="14" t="str">
        <f>+IF('Moloc Pokedex'!G28&lt;&gt;"",'Moloc Pokedex'!G28,"")</f>
        <v>GRASS</v>
      </c>
      <c r="F835" s="14" t="str">
        <f>+IF('Moloc Pokedex'!H28&lt;&gt;"",'Moloc Pokedex'!H28,"")</f>
        <v>FERAL</v>
      </c>
      <c r="G835" s="14" t="str">
        <f>+IF('Moloc Pokedex'!I28&lt;&gt;"",'Moloc Pokedex'!I28,"")</f>
        <v>30,30,30,30,30,30</v>
      </c>
      <c r="H835" s="14" t="str">
        <f>+IF('Moloc Pokedex'!J28&lt;&gt;"",'Moloc Pokedex'!J28,"")</f>
        <v>Female50Percent</v>
      </c>
      <c r="I835" s="14" t="str">
        <f>+IF('Moloc Pokedex'!K28&lt;&gt;"",'Moloc Pokedex'!K28,"")</f>
        <v>Medium</v>
      </c>
      <c r="J835" s="14">
        <f>+IF('Moloc Pokedex'!L28&lt;&gt;"",'Moloc Pokedex'!L28,"")</f>
        <v>0</v>
      </c>
      <c r="K835" s="14" t="str">
        <f>+IF('Moloc Pokedex'!M28&lt;&gt;"",'Moloc Pokedex'!M28,"")</f>
        <v>0,0,0,0,0,0</v>
      </c>
      <c r="L835" s="14">
        <f>+IF('Moloc Pokedex'!N28&lt;&gt;"",'Moloc Pokedex'!N28,"")</f>
        <v>255</v>
      </c>
      <c r="M835" s="14">
        <f>+IF('Moloc Pokedex'!O28&lt;&gt;"",'Moloc Pokedex'!O28,"")</f>
        <v>70</v>
      </c>
      <c r="N835" s="14" t="str">
        <f>+IF('Moloc Pokedex'!P28&lt;&gt;"",'Moloc Pokedex'!P28,"")</f>
        <v>RUNAWAY</v>
      </c>
      <c r="O835" s="14" t="str">
        <f>+IF('Moloc Pokedex'!Q28&lt;&gt;"",'Moloc Pokedex'!Q28,"")</f>
        <v/>
      </c>
      <c r="P835" s="14" t="str">
        <f>+IF('Moloc Pokedex'!R28&lt;&gt;"",'Moloc Pokedex'!R28,"")</f>
        <v>1,TACKLE,1,LEER,1,GROWL,1,SCARYFACE</v>
      </c>
      <c r="Q835" s="14" t="str">
        <f>+IF('Moloc Pokedex'!S28&lt;&gt;"",'Moloc Pokedex'!S28,"")</f>
        <v>FIREPUNCH,THUNDERPUNCH,ICEPUNCH,SWORDSDANCE,TAUNT,TRICK,GRASSYTERRAIN</v>
      </c>
      <c r="R835" s="14" t="str">
        <f>+IF('Moloc Pokedex'!T28&lt;&gt;"",'Moloc Pokedex'!T28,"")</f>
        <v>Field</v>
      </c>
      <c r="S835" s="14">
        <f>+IF('Moloc Pokedex'!U28&lt;&gt;"",'Moloc Pokedex'!U28,"")</f>
        <v>4080</v>
      </c>
      <c r="T835" s="14">
        <f>+IF('Moloc Pokedex'!V28&lt;&gt;"",'Moloc Pokedex'!V28,"")</f>
        <v>0.1</v>
      </c>
      <c r="U835" s="14">
        <f>+IF('Moloc Pokedex'!W28&lt;&gt;"",'Moloc Pokedex'!W28,"")</f>
        <v>0.1</v>
      </c>
      <c r="V835" s="14" t="str">
        <f>+IF('Moloc Pokedex'!X28&lt;&gt;"",'Moloc Pokedex'!X28,"")</f>
        <v>Brown</v>
      </c>
      <c r="W835" s="14" t="str">
        <f>+IF('Moloc Pokedex'!Y28&lt;&gt;"",'Moloc Pokedex'!Y28,"")</f>
        <v/>
      </c>
      <c r="X835" s="14">
        <f>+IF('Moloc Pokedex'!Z28&lt;&gt;"",'Moloc Pokedex'!Z28,"")</f>
        <v>834</v>
      </c>
      <c r="Y835" s="14">
        <f>+IF('Moloc Pokedex'!AA28&lt;&gt;"",'Moloc Pokedex'!AA28,"")</f>
        <v>0</v>
      </c>
      <c r="Z835" s="14">
        <f>+IF('Moloc Pokedex'!AB28&lt;&gt;"",'Moloc Pokedex'!AB28,"")</f>
        <v>0</v>
      </c>
      <c r="AA835" s="14">
        <f>+IF('Moloc Pokedex'!AC28&lt;&gt;"",'Moloc Pokedex'!AC28,"")</f>
        <v>0</v>
      </c>
      <c r="AB835" s="14">
        <f>+IF('Moloc Pokedex'!AD28&lt;&gt;"",'Moloc Pokedex'!AD28,"")</f>
        <v>0</v>
      </c>
      <c r="AC835" s="14">
        <f>+IF('Moloc Pokedex'!AE28&lt;&gt;"",'Moloc Pokedex'!AE28,"")</f>
        <v>0</v>
      </c>
      <c r="AD835" s="14">
        <f>+IF('Moloc Pokedex'!AF28&lt;&gt;"",'Moloc Pokedex'!AF28,"")</f>
        <v>0</v>
      </c>
      <c r="AE835" s="14">
        <f>+IF('Moloc Pokedex'!AG28&lt;&gt;"",'Moloc Pokedex'!AG28,"")</f>
        <v>0</v>
      </c>
      <c r="AF835" s="14">
        <f>+IF('Moloc Pokedex'!AH28&lt;&gt;"",'Moloc Pokedex'!AH28,"")</f>
        <v>0</v>
      </c>
      <c r="AG835" s="14">
        <f>+IF('Moloc Pokedex'!AI28&lt;&gt;"",'Moloc Pokedex'!AI28,"")</f>
        <v>0</v>
      </c>
      <c r="AH835" s="14" t="str">
        <f>+IF('Moloc Pokedex'!AJ28&lt;&gt;"",'Moloc Pokedex'!AJ28,"")</f>
        <v>834,0,0,0,0,0,0,0,0,0</v>
      </c>
      <c r="AI835" s="14" t="str">
        <f>+IF('Moloc Pokedex'!AK28&lt;&gt;"",'Moloc Pokedex'!AK28,"")</f>
        <v>TODO</v>
      </c>
      <c r="AJ835" s="14" t="str">
        <f>+IF('Moloc Pokedex'!AL28&lt;&gt;"",'Moloc Pokedex'!AL28,"")</f>
        <v>"TO DO"</v>
      </c>
      <c r="AK835" s="14" t="str">
        <f>+IF('Moloc Pokedex'!AM28&lt;&gt;"",'Moloc Pokedex'!AM28,"")</f>
        <v/>
      </c>
      <c r="AL835" s="14" t="str">
        <f>+IF('Moloc Pokedex'!AN28&lt;&gt;"",'Moloc Pokedex'!AN28,"")</f>
        <v/>
      </c>
      <c r="AM835" s="14" t="str">
        <f>+IF('Moloc Pokedex'!AO28&lt;&gt;"",'Moloc Pokedex'!AO28,"")</f>
        <v/>
      </c>
      <c r="AN835" s="14" t="str">
        <f>+IF('Moloc Pokedex'!AP28&lt;&gt;"",'Moloc Pokedex'!AP28,"")</f>
        <v/>
      </c>
      <c r="AO835" s="14">
        <f>+IF('Moloc Pokedex'!AQ28&lt;&gt;"",'Moloc Pokedex'!AQ28,"")</f>
        <v>0</v>
      </c>
      <c r="AP835" s="14">
        <f>+IF('Moloc Pokedex'!AR28&lt;&gt;"",'Moloc Pokedex'!AR28,"")</f>
        <v>25</v>
      </c>
      <c r="AQ835" s="14">
        <f>+IF('Moloc Pokedex'!AS28&lt;&gt;"",'Moloc Pokedex'!AS28,"")</f>
        <v>0</v>
      </c>
      <c r="AR835" s="14" t="str">
        <f>+IF('Moloc Pokedex'!AT28&lt;&gt;"",'Moloc Pokedex'!AT28,"")</f>
        <v/>
      </c>
      <c r="AS835" s="14" t="str">
        <f>+IF('Moloc Pokedex'!AU28&lt;&gt;"",'Moloc Pokedex'!AU28,"")</f>
        <v/>
      </c>
      <c r="AU835" s="14"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
      <c r="A836" s="13">
        <v>835</v>
      </c>
      <c r="B836" s="13" t="s">
        <v>8762</v>
      </c>
      <c r="C836" s="14" t="str">
        <f>+IF('Moloc Pokedex'!E29&lt;&gt;"",'Moloc Pokedex'!E29,"")</f>
        <v>Cuipot</v>
      </c>
      <c r="D836" s="14" t="str">
        <f>+IF('Moloc Pokedex'!F29&lt;&gt;"",'Moloc Pokedex'!F29,"")</f>
        <v>CUIPOT</v>
      </c>
      <c r="E836" s="14" t="str">
        <f>+IF('Moloc Pokedex'!G29&lt;&gt;"",'Moloc Pokedex'!G29,"")</f>
        <v>ELECTRIC</v>
      </c>
      <c r="F836" s="14" t="str">
        <f>+IF('Moloc Pokedex'!H29&lt;&gt;"",'Moloc Pokedex'!H29,"")</f>
        <v>FIGHTING</v>
      </c>
      <c r="G836" s="14" t="str">
        <f>+IF('Moloc Pokedex'!I29&lt;&gt;"",'Moloc Pokedex'!I29,"")</f>
        <v>30,30,30,30,30,30</v>
      </c>
      <c r="H836" s="14" t="str">
        <f>+IF('Moloc Pokedex'!J29&lt;&gt;"",'Moloc Pokedex'!J29,"")</f>
        <v>Female50Percent</v>
      </c>
      <c r="I836" s="14" t="str">
        <f>+IF('Moloc Pokedex'!K29&lt;&gt;"",'Moloc Pokedex'!K29,"")</f>
        <v>Medium</v>
      </c>
      <c r="J836" s="14">
        <f>+IF('Moloc Pokedex'!L29&lt;&gt;"",'Moloc Pokedex'!L29,"")</f>
        <v>0</v>
      </c>
      <c r="K836" s="14" t="str">
        <f>+IF('Moloc Pokedex'!M29&lt;&gt;"",'Moloc Pokedex'!M29,"")</f>
        <v>0,0,0,0,0,0</v>
      </c>
      <c r="L836" s="14">
        <f>+IF('Moloc Pokedex'!N29&lt;&gt;"",'Moloc Pokedex'!N29,"")</f>
        <v>255</v>
      </c>
      <c r="M836" s="14">
        <f>+IF('Moloc Pokedex'!O29&lt;&gt;"",'Moloc Pokedex'!O29,"")</f>
        <v>70</v>
      </c>
      <c r="N836" s="14" t="str">
        <f>+IF('Moloc Pokedex'!P29&lt;&gt;"",'Moloc Pokedex'!P29,"")</f>
        <v>RUNAWAY</v>
      </c>
      <c r="O836" s="14" t="str">
        <f>+IF('Moloc Pokedex'!Q29&lt;&gt;"",'Moloc Pokedex'!Q29,"")</f>
        <v/>
      </c>
      <c r="P836" s="14" t="str">
        <f>+IF('Moloc Pokedex'!R29&lt;&gt;"",'Moloc Pokedex'!R29,"")</f>
        <v>1,TACKLE,1,LEER,1,GROWL,1,SCARYFACE</v>
      </c>
      <c r="Q836" s="14" t="str">
        <f>+IF('Moloc Pokedex'!S29&lt;&gt;"",'Moloc Pokedex'!S29,"")</f>
        <v>FIREPUNCH,THUNDERPUNCH,ICEPUNCH,SWORDSDANCE,TAUNT,TRICK,GRASSYTERRAIN</v>
      </c>
      <c r="R836" s="14" t="str">
        <f>+IF('Moloc Pokedex'!T29&lt;&gt;"",'Moloc Pokedex'!T29,"")</f>
        <v>Field</v>
      </c>
      <c r="S836" s="14">
        <f>+IF('Moloc Pokedex'!U29&lt;&gt;"",'Moloc Pokedex'!U29,"")</f>
        <v>4080</v>
      </c>
      <c r="T836" s="14">
        <f>+IF('Moloc Pokedex'!V29&lt;&gt;"",'Moloc Pokedex'!V29,"")</f>
        <v>0.1</v>
      </c>
      <c r="U836" s="14">
        <f>+IF('Moloc Pokedex'!W29&lt;&gt;"",'Moloc Pokedex'!W29,"")</f>
        <v>0.1</v>
      </c>
      <c r="V836" s="14" t="str">
        <f>+IF('Moloc Pokedex'!X29&lt;&gt;"",'Moloc Pokedex'!X29,"")</f>
        <v>Brown</v>
      </c>
      <c r="W836" s="14" t="str">
        <f>+IF('Moloc Pokedex'!Y29&lt;&gt;"",'Moloc Pokedex'!Y29,"")</f>
        <v/>
      </c>
      <c r="X836" s="14">
        <f>+IF('Moloc Pokedex'!Z29&lt;&gt;"",'Moloc Pokedex'!Z29,"")</f>
        <v>835</v>
      </c>
      <c r="Y836" s="14">
        <f>+IF('Moloc Pokedex'!AA29&lt;&gt;"",'Moloc Pokedex'!AA29,"")</f>
        <v>0</v>
      </c>
      <c r="Z836" s="14">
        <f>+IF('Moloc Pokedex'!AB29&lt;&gt;"",'Moloc Pokedex'!AB29,"")</f>
        <v>0</v>
      </c>
      <c r="AA836" s="14">
        <f>+IF('Moloc Pokedex'!AC29&lt;&gt;"",'Moloc Pokedex'!AC29,"")</f>
        <v>0</v>
      </c>
      <c r="AB836" s="14">
        <f>+IF('Moloc Pokedex'!AD29&lt;&gt;"",'Moloc Pokedex'!AD29,"")</f>
        <v>0</v>
      </c>
      <c r="AC836" s="14">
        <f>+IF('Moloc Pokedex'!AE29&lt;&gt;"",'Moloc Pokedex'!AE29,"")</f>
        <v>0</v>
      </c>
      <c r="AD836" s="14">
        <f>+IF('Moloc Pokedex'!AF29&lt;&gt;"",'Moloc Pokedex'!AF29,"")</f>
        <v>0</v>
      </c>
      <c r="AE836" s="14">
        <f>+IF('Moloc Pokedex'!AG29&lt;&gt;"",'Moloc Pokedex'!AG29,"")</f>
        <v>0</v>
      </c>
      <c r="AF836" s="14">
        <f>+IF('Moloc Pokedex'!AH29&lt;&gt;"",'Moloc Pokedex'!AH29,"")</f>
        <v>0</v>
      </c>
      <c r="AG836" s="14">
        <f>+IF('Moloc Pokedex'!AI29&lt;&gt;"",'Moloc Pokedex'!AI29,"")</f>
        <v>0</v>
      </c>
      <c r="AH836" s="14" t="str">
        <f>+IF('Moloc Pokedex'!AJ29&lt;&gt;"",'Moloc Pokedex'!AJ29,"")</f>
        <v>835,0,0,0,0,0,0,0,0,0</v>
      </c>
      <c r="AI836" s="14" t="str">
        <f>+IF('Moloc Pokedex'!AK29&lt;&gt;"",'Moloc Pokedex'!AK29,"")</f>
        <v>TODO</v>
      </c>
      <c r="AJ836" s="14" t="str">
        <f>+IF('Moloc Pokedex'!AL29&lt;&gt;"",'Moloc Pokedex'!AL29,"")</f>
        <v>"TO DO"</v>
      </c>
      <c r="AK836" s="14" t="str">
        <f>+IF('Moloc Pokedex'!AM29&lt;&gt;"",'Moloc Pokedex'!AM29,"")</f>
        <v/>
      </c>
      <c r="AL836" s="14" t="str">
        <f>+IF('Moloc Pokedex'!AN29&lt;&gt;"",'Moloc Pokedex'!AN29,"")</f>
        <v/>
      </c>
      <c r="AM836" s="14" t="str">
        <f>+IF('Moloc Pokedex'!AO29&lt;&gt;"",'Moloc Pokedex'!AO29,"")</f>
        <v/>
      </c>
      <c r="AN836" s="14" t="str">
        <f>+IF('Moloc Pokedex'!AP29&lt;&gt;"",'Moloc Pokedex'!AP29,"")</f>
        <v/>
      </c>
      <c r="AO836" s="14">
        <f>+IF('Moloc Pokedex'!AQ29&lt;&gt;"",'Moloc Pokedex'!AQ29,"")</f>
        <v>0</v>
      </c>
      <c r="AP836" s="14">
        <f>+IF('Moloc Pokedex'!AR29&lt;&gt;"",'Moloc Pokedex'!AR29,"")</f>
        <v>25</v>
      </c>
      <c r="AQ836" s="14">
        <f>+IF('Moloc Pokedex'!AS29&lt;&gt;"",'Moloc Pokedex'!AS29,"")</f>
        <v>0</v>
      </c>
      <c r="AR836" s="14" t="str">
        <f>+IF('Moloc Pokedex'!AT29&lt;&gt;"",'Moloc Pokedex'!AT29,"")</f>
        <v>ECOPOT,Happiness,</v>
      </c>
      <c r="AS836" s="14" t="str">
        <f>+IF('Moloc Pokedex'!AU29&lt;&gt;"",'Moloc Pokedex'!AU29,"")</f>
        <v/>
      </c>
      <c r="AU836" s="14"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
      <c r="A837" s="13">
        <v>836</v>
      </c>
      <c r="B837" s="13" t="s">
        <v>8762</v>
      </c>
      <c r="C837" s="14" t="str">
        <f>+IF('Moloc Pokedex'!E30&lt;&gt;"",'Moloc Pokedex'!E30,"")</f>
        <v>Ecopot</v>
      </c>
      <c r="D837" s="14" t="str">
        <f>+IF('Moloc Pokedex'!F30&lt;&gt;"",'Moloc Pokedex'!F30,"")</f>
        <v>ECOPOT</v>
      </c>
      <c r="E837" s="14" t="str">
        <f>+IF('Moloc Pokedex'!G30&lt;&gt;"",'Moloc Pokedex'!G30,"")</f>
        <v>ELECTRIC</v>
      </c>
      <c r="F837" s="14" t="str">
        <f>+IF('Moloc Pokedex'!H30&lt;&gt;"",'Moloc Pokedex'!H30,"")</f>
        <v>FIGHTING</v>
      </c>
      <c r="G837" s="14" t="str">
        <f>+IF('Moloc Pokedex'!I30&lt;&gt;"",'Moloc Pokedex'!I30,"")</f>
        <v>30,30,30,30,30,30</v>
      </c>
      <c r="H837" s="14" t="str">
        <f>+IF('Moloc Pokedex'!J30&lt;&gt;"",'Moloc Pokedex'!J30,"")</f>
        <v>Female50Percent</v>
      </c>
      <c r="I837" s="14" t="str">
        <f>+IF('Moloc Pokedex'!K30&lt;&gt;"",'Moloc Pokedex'!K30,"")</f>
        <v>Medium</v>
      </c>
      <c r="J837" s="14">
        <f>+IF('Moloc Pokedex'!L30&lt;&gt;"",'Moloc Pokedex'!L30,"")</f>
        <v>0</v>
      </c>
      <c r="K837" s="14" t="str">
        <f>+IF('Moloc Pokedex'!M30&lt;&gt;"",'Moloc Pokedex'!M30,"")</f>
        <v>0,0,0,0,0,0</v>
      </c>
      <c r="L837" s="14">
        <f>+IF('Moloc Pokedex'!N30&lt;&gt;"",'Moloc Pokedex'!N30,"")</f>
        <v>255</v>
      </c>
      <c r="M837" s="14">
        <f>+IF('Moloc Pokedex'!O30&lt;&gt;"",'Moloc Pokedex'!O30,"")</f>
        <v>70</v>
      </c>
      <c r="N837" s="14" t="str">
        <f>+IF('Moloc Pokedex'!P30&lt;&gt;"",'Moloc Pokedex'!P30,"")</f>
        <v>RUNAWAY</v>
      </c>
      <c r="O837" s="14" t="str">
        <f>+IF('Moloc Pokedex'!Q30&lt;&gt;"",'Moloc Pokedex'!Q30,"")</f>
        <v/>
      </c>
      <c r="P837" s="14" t="str">
        <f>+IF('Moloc Pokedex'!R30&lt;&gt;"",'Moloc Pokedex'!R30,"")</f>
        <v>1,TACKLE,1,LEER,1,GROWL,1,SCARYFACE</v>
      </c>
      <c r="Q837" s="14" t="str">
        <f>+IF('Moloc Pokedex'!S30&lt;&gt;"",'Moloc Pokedex'!S30,"")</f>
        <v>FIREPUNCH,THUNDERPUNCH,ICEPUNCH,SWORDSDANCE,TAUNT,TRICK,GRASSYTERRAIN</v>
      </c>
      <c r="R837" s="14" t="str">
        <f>+IF('Moloc Pokedex'!T30&lt;&gt;"",'Moloc Pokedex'!T30,"")</f>
        <v>Field</v>
      </c>
      <c r="S837" s="14">
        <f>+IF('Moloc Pokedex'!U30&lt;&gt;"",'Moloc Pokedex'!U30,"")</f>
        <v>4080</v>
      </c>
      <c r="T837" s="14">
        <f>+IF('Moloc Pokedex'!V30&lt;&gt;"",'Moloc Pokedex'!V30,"")</f>
        <v>0.1</v>
      </c>
      <c r="U837" s="14">
        <f>+IF('Moloc Pokedex'!W30&lt;&gt;"",'Moloc Pokedex'!W30,"")</f>
        <v>0.1</v>
      </c>
      <c r="V837" s="14" t="str">
        <f>+IF('Moloc Pokedex'!X30&lt;&gt;"",'Moloc Pokedex'!X30,"")</f>
        <v>Brown</v>
      </c>
      <c r="W837" s="14" t="str">
        <f>+IF('Moloc Pokedex'!Y30&lt;&gt;"",'Moloc Pokedex'!Y30,"")</f>
        <v/>
      </c>
      <c r="X837" s="14">
        <f>+IF('Moloc Pokedex'!Z30&lt;&gt;"",'Moloc Pokedex'!Z30,"")</f>
        <v>836</v>
      </c>
      <c r="Y837" s="14">
        <f>+IF('Moloc Pokedex'!AA30&lt;&gt;"",'Moloc Pokedex'!AA30,"")</f>
        <v>0</v>
      </c>
      <c r="Z837" s="14">
        <f>+IF('Moloc Pokedex'!AB30&lt;&gt;"",'Moloc Pokedex'!AB30,"")</f>
        <v>0</v>
      </c>
      <c r="AA837" s="14">
        <f>+IF('Moloc Pokedex'!AC30&lt;&gt;"",'Moloc Pokedex'!AC30,"")</f>
        <v>0</v>
      </c>
      <c r="AB837" s="14">
        <f>+IF('Moloc Pokedex'!AD30&lt;&gt;"",'Moloc Pokedex'!AD30,"")</f>
        <v>0</v>
      </c>
      <c r="AC837" s="14">
        <f>+IF('Moloc Pokedex'!AE30&lt;&gt;"",'Moloc Pokedex'!AE30,"")</f>
        <v>0</v>
      </c>
      <c r="AD837" s="14">
        <f>+IF('Moloc Pokedex'!AF30&lt;&gt;"",'Moloc Pokedex'!AF30,"")</f>
        <v>0</v>
      </c>
      <c r="AE837" s="14">
        <f>+IF('Moloc Pokedex'!AG30&lt;&gt;"",'Moloc Pokedex'!AG30,"")</f>
        <v>0</v>
      </c>
      <c r="AF837" s="14">
        <f>+IF('Moloc Pokedex'!AH30&lt;&gt;"",'Moloc Pokedex'!AH30,"")</f>
        <v>0</v>
      </c>
      <c r="AG837" s="14">
        <f>+IF('Moloc Pokedex'!AI30&lt;&gt;"",'Moloc Pokedex'!AI30,"")</f>
        <v>0</v>
      </c>
      <c r="AH837" s="14" t="str">
        <f>+IF('Moloc Pokedex'!AJ30&lt;&gt;"",'Moloc Pokedex'!AJ30,"")</f>
        <v>836,0,0,0,0,0,0,0,0,0</v>
      </c>
      <c r="AI837" s="14" t="str">
        <f>+IF('Moloc Pokedex'!AK30&lt;&gt;"",'Moloc Pokedex'!AK30,"")</f>
        <v>TODO</v>
      </c>
      <c r="AJ837" s="14" t="str">
        <f>+IF('Moloc Pokedex'!AL30&lt;&gt;"",'Moloc Pokedex'!AL30,"")</f>
        <v>"TO DO"</v>
      </c>
      <c r="AK837" s="14" t="str">
        <f>+IF('Moloc Pokedex'!AM30&lt;&gt;"",'Moloc Pokedex'!AM30,"")</f>
        <v/>
      </c>
      <c r="AL837" s="14" t="str">
        <f>+IF('Moloc Pokedex'!AN30&lt;&gt;"",'Moloc Pokedex'!AN30,"")</f>
        <v/>
      </c>
      <c r="AM837" s="14" t="str">
        <f>+IF('Moloc Pokedex'!AO30&lt;&gt;"",'Moloc Pokedex'!AO30,"")</f>
        <v/>
      </c>
      <c r="AN837" s="14" t="str">
        <f>+IF('Moloc Pokedex'!AP30&lt;&gt;"",'Moloc Pokedex'!AP30,"")</f>
        <v/>
      </c>
      <c r="AO837" s="14">
        <f>+IF('Moloc Pokedex'!AQ30&lt;&gt;"",'Moloc Pokedex'!AQ30,"")</f>
        <v>0</v>
      </c>
      <c r="AP837" s="14">
        <f>+IF('Moloc Pokedex'!AR30&lt;&gt;"",'Moloc Pokedex'!AR30,"")</f>
        <v>25</v>
      </c>
      <c r="AQ837" s="14">
        <f>+IF('Moloc Pokedex'!AS30&lt;&gt;"",'Moloc Pokedex'!AS30,"")</f>
        <v>0</v>
      </c>
      <c r="AR837" s="14" t="str">
        <f>+IF('Moloc Pokedex'!AT30&lt;&gt;"",'Moloc Pokedex'!AT30,"")</f>
        <v/>
      </c>
      <c r="AS837" s="14" t="str">
        <f>+IF('Moloc Pokedex'!AU30&lt;&gt;"",'Moloc Pokedex'!AU30,"")</f>
        <v/>
      </c>
      <c r="AU837" s="14"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
      <c r="A838" s="13">
        <v>837</v>
      </c>
      <c r="C838" s="14" t="str">
        <f>+IF('Moloc Pokedex'!E31&lt;&gt;"",'Moloc Pokedex'!E31,"")</f>
        <v>Meles</v>
      </c>
      <c r="D838" s="14" t="str">
        <f>+IF('Moloc Pokedex'!F31&lt;&gt;"",'Moloc Pokedex'!F31,"")</f>
        <v>MELES</v>
      </c>
      <c r="E838" s="14" t="str">
        <f>+IF('Moloc Pokedex'!G31&lt;&gt;"",'Moloc Pokedex'!G31,"")</f>
        <v>GROUND</v>
      </c>
      <c r="F838" s="14" t="str">
        <f>+IF('Moloc Pokedex'!H31&lt;&gt;"",'Moloc Pokedex'!H31,"")</f>
        <v>FAIRY</v>
      </c>
      <c r="G838" s="14" t="str">
        <f>+IF('Moloc Pokedex'!I31&lt;&gt;"",'Moloc Pokedex'!I31,"")</f>
        <v>30,30,30,30,30,30</v>
      </c>
      <c r="H838" s="14" t="str">
        <f>+IF('Moloc Pokedex'!J31&lt;&gt;"",'Moloc Pokedex'!J31,"")</f>
        <v>Female50Percent</v>
      </c>
      <c r="I838" s="14" t="str">
        <f>+IF('Moloc Pokedex'!K31&lt;&gt;"",'Moloc Pokedex'!K31,"")</f>
        <v>Medium</v>
      </c>
      <c r="J838" s="14">
        <f>+IF('Moloc Pokedex'!L31&lt;&gt;"",'Moloc Pokedex'!L31,"")</f>
        <v>0</v>
      </c>
      <c r="K838" s="14" t="str">
        <f>+IF('Moloc Pokedex'!M31&lt;&gt;"",'Moloc Pokedex'!M31,"")</f>
        <v>0,0,0,0,0,0</v>
      </c>
      <c r="L838" s="14">
        <f>+IF('Moloc Pokedex'!N31&lt;&gt;"",'Moloc Pokedex'!N31,"")</f>
        <v>255</v>
      </c>
      <c r="M838" s="14">
        <f>+IF('Moloc Pokedex'!O31&lt;&gt;"",'Moloc Pokedex'!O31,"")</f>
        <v>70</v>
      </c>
      <c r="N838" s="14" t="str">
        <f>+IF('Moloc Pokedex'!P31&lt;&gt;"",'Moloc Pokedex'!P31,"")</f>
        <v>RUNAWAY</v>
      </c>
      <c r="O838" s="14" t="str">
        <f>+IF('Moloc Pokedex'!Q31&lt;&gt;"",'Moloc Pokedex'!Q31,"")</f>
        <v/>
      </c>
      <c r="P838" s="14" t="str">
        <f>+IF('Moloc Pokedex'!R31&lt;&gt;"",'Moloc Pokedex'!R31,"")</f>
        <v>1,TACKLE,1,LEER,1,GROWL,1,SCARYFACE</v>
      </c>
      <c r="Q838" s="14" t="str">
        <f>+IF('Moloc Pokedex'!S31&lt;&gt;"",'Moloc Pokedex'!S31,"")</f>
        <v>FIREPUNCH,THUNDERPUNCH,ICEPUNCH,SWORDSDANCE,TAUNT,TRICK,GRASSYTERRAIN</v>
      </c>
      <c r="R838" s="14" t="str">
        <f>+IF('Moloc Pokedex'!T31&lt;&gt;"",'Moloc Pokedex'!T31,"")</f>
        <v>Field</v>
      </c>
      <c r="S838" s="14">
        <f>+IF('Moloc Pokedex'!U31&lt;&gt;"",'Moloc Pokedex'!U31,"")</f>
        <v>4080</v>
      </c>
      <c r="T838" s="14">
        <f>+IF('Moloc Pokedex'!V31&lt;&gt;"",'Moloc Pokedex'!V31,"")</f>
        <v>0.1</v>
      </c>
      <c r="U838" s="14">
        <f>+IF('Moloc Pokedex'!W31&lt;&gt;"",'Moloc Pokedex'!W31,"")</f>
        <v>0.1</v>
      </c>
      <c r="V838" s="14" t="str">
        <f>+IF('Moloc Pokedex'!X31&lt;&gt;"",'Moloc Pokedex'!X31,"")</f>
        <v>Brown</v>
      </c>
      <c r="W838" s="14" t="str">
        <f>+IF('Moloc Pokedex'!Y31&lt;&gt;"",'Moloc Pokedex'!Y31,"")</f>
        <v/>
      </c>
      <c r="X838" s="14">
        <f>+IF('Moloc Pokedex'!Z31&lt;&gt;"",'Moloc Pokedex'!Z31,"")</f>
        <v>837</v>
      </c>
      <c r="Y838" s="14">
        <f>+IF('Moloc Pokedex'!AA31&lt;&gt;"",'Moloc Pokedex'!AA31,"")</f>
        <v>0</v>
      </c>
      <c r="Z838" s="14">
        <f>+IF('Moloc Pokedex'!AB31&lt;&gt;"",'Moloc Pokedex'!AB31,"")</f>
        <v>0</v>
      </c>
      <c r="AA838" s="14">
        <f>+IF('Moloc Pokedex'!AC31&lt;&gt;"",'Moloc Pokedex'!AC31,"")</f>
        <v>0</v>
      </c>
      <c r="AB838" s="14">
        <f>+IF('Moloc Pokedex'!AD31&lt;&gt;"",'Moloc Pokedex'!AD31,"")</f>
        <v>0</v>
      </c>
      <c r="AC838" s="14">
        <f>+IF('Moloc Pokedex'!AE31&lt;&gt;"",'Moloc Pokedex'!AE31,"")</f>
        <v>0</v>
      </c>
      <c r="AD838" s="14">
        <f>+IF('Moloc Pokedex'!AF31&lt;&gt;"",'Moloc Pokedex'!AF31,"")</f>
        <v>0</v>
      </c>
      <c r="AE838" s="14">
        <f>+IF('Moloc Pokedex'!AG31&lt;&gt;"",'Moloc Pokedex'!AG31,"")</f>
        <v>0</v>
      </c>
      <c r="AF838" s="14">
        <f>+IF('Moloc Pokedex'!AH31&lt;&gt;"",'Moloc Pokedex'!AH31,"")</f>
        <v>0</v>
      </c>
      <c r="AG838" s="14">
        <f>+IF('Moloc Pokedex'!AI31&lt;&gt;"",'Moloc Pokedex'!AI31,"")</f>
        <v>0</v>
      </c>
      <c r="AH838" s="14" t="str">
        <f>+IF('Moloc Pokedex'!AJ31&lt;&gt;"",'Moloc Pokedex'!AJ31,"")</f>
        <v>837,0,0,0,0,0,0,0,0,0</v>
      </c>
      <c r="AI838" s="14" t="str">
        <f>+IF('Moloc Pokedex'!AK31&lt;&gt;"",'Moloc Pokedex'!AK31,"")</f>
        <v>TODO</v>
      </c>
      <c r="AJ838" s="14" t="str">
        <f>+IF('Moloc Pokedex'!AL31&lt;&gt;"",'Moloc Pokedex'!AL31,"")</f>
        <v>"TO DO"</v>
      </c>
      <c r="AK838" s="14" t="str">
        <f>+IF('Moloc Pokedex'!AM31&lt;&gt;"",'Moloc Pokedex'!AM31,"")</f>
        <v/>
      </c>
      <c r="AL838" s="14" t="str">
        <f>+IF('Moloc Pokedex'!AN31&lt;&gt;"",'Moloc Pokedex'!AN31,"")</f>
        <v/>
      </c>
      <c r="AM838" s="14" t="str">
        <f>+IF('Moloc Pokedex'!AO31&lt;&gt;"",'Moloc Pokedex'!AO31,"")</f>
        <v/>
      </c>
      <c r="AN838" s="14" t="str">
        <f>+IF('Moloc Pokedex'!AP31&lt;&gt;"",'Moloc Pokedex'!AP31,"")</f>
        <v/>
      </c>
      <c r="AO838" s="14">
        <f>+IF('Moloc Pokedex'!AQ31&lt;&gt;"",'Moloc Pokedex'!AQ31,"")</f>
        <v>0</v>
      </c>
      <c r="AP838" s="14">
        <f>+IF('Moloc Pokedex'!AR31&lt;&gt;"",'Moloc Pokedex'!AR31,"")</f>
        <v>25</v>
      </c>
      <c r="AQ838" s="14">
        <f>+IF('Moloc Pokedex'!AS31&lt;&gt;"",'Moloc Pokedex'!AS31,"")</f>
        <v>0</v>
      </c>
      <c r="AR838" s="14" t="str">
        <f>+IF('Moloc Pokedex'!AT31&lt;&gt;"",'Moloc Pokedex'!AT31,"")</f>
        <v>BAUSON,LevelMale,36,HONDGEY,LevelFemale,36</v>
      </c>
      <c r="AS838" s="14" t="str">
        <f>+IF('Moloc Pokedex'!AU31&lt;&gt;"",'Moloc Pokedex'!AU31,"")</f>
        <v/>
      </c>
      <c r="AU838" s="14"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
      <c r="A839" s="13">
        <v>838</v>
      </c>
      <c r="C839" s="14" t="str">
        <f>+IF('Moloc Pokedex'!E32&lt;&gt;"",'Moloc Pokedex'!E32,"")</f>
        <v>Bauson</v>
      </c>
      <c r="D839" s="14" t="str">
        <f>+IF('Moloc Pokedex'!F32&lt;&gt;"",'Moloc Pokedex'!F32,"")</f>
        <v>BAUSON</v>
      </c>
      <c r="E839" s="14" t="str">
        <f>+IF('Moloc Pokedex'!G32&lt;&gt;"",'Moloc Pokedex'!G32,"")</f>
        <v>GROUND</v>
      </c>
      <c r="F839" s="14" t="str">
        <f>+IF('Moloc Pokedex'!H32&lt;&gt;"",'Moloc Pokedex'!H32,"")</f>
        <v>FAIRY</v>
      </c>
      <c r="G839" s="14" t="str">
        <f>+IF('Moloc Pokedex'!I32&lt;&gt;"",'Moloc Pokedex'!I32,"")</f>
        <v>30,30,30,30,30,30</v>
      </c>
      <c r="H839" s="14" t="str">
        <f>+IF('Moloc Pokedex'!J32&lt;&gt;"",'Moloc Pokedex'!J32,"")</f>
        <v>Female50Percent</v>
      </c>
      <c r="I839" s="14" t="str">
        <f>+IF('Moloc Pokedex'!K32&lt;&gt;"",'Moloc Pokedex'!K32,"")</f>
        <v>Medium</v>
      </c>
      <c r="J839" s="14">
        <f>+IF('Moloc Pokedex'!L32&lt;&gt;"",'Moloc Pokedex'!L32,"")</f>
        <v>0</v>
      </c>
      <c r="K839" s="14" t="str">
        <f>+IF('Moloc Pokedex'!M32&lt;&gt;"",'Moloc Pokedex'!M32,"")</f>
        <v>0,0,0,0,0,0</v>
      </c>
      <c r="L839" s="14">
        <f>+IF('Moloc Pokedex'!N32&lt;&gt;"",'Moloc Pokedex'!N32,"")</f>
        <v>255</v>
      </c>
      <c r="M839" s="14">
        <f>+IF('Moloc Pokedex'!O32&lt;&gt;"",'Moloc Pokedex'!O32,"")</f>
        <v>70</v>
      </c>
      <c r="N839" s="14" t="str">
        <f>+IF('Moloc Pokedex'!P32&lt;&gt;"",'Moloc Pokedex'!P32,"")</f>
        <v>RUNAWAY</v>
      </c>
      <c r="O839" s="14" t="str">
        <f>+IF('Moloc Pokedex'!Q32&lt;&gt;"",'Moloc Pokedex'!Q32,"")</f>
        <v/>
      </c>
      <c r="P839" s="14" t="str">
        <f>+IF('Moloc Pokedex'!R32&lt;&gt;"",'Moloc Pokedex'!R32,"")</f>
        <v>1,TACKLE,1,LEER,1,GROWL,1,SCARYFACE</v>
      </c>
      <c r="Q839" s="14" t="str">
        <f>+IF('Moloc Pokedex'!S32&lt;&gt;"",'Moloc Pokedex'!S32,"")</f>
        <v>FIREPUNCH,THUNDERPUNCH,ICEPUNCH,SWORDSDANCE,TAUNT,TRICK,GRASSYTERRAIN</v>
      </c>
      <c r="R839" s="14" t="str">
        <f>+IF('Moloc Pokedex'!T32&lt;&gt;"",'Moloc Pokedex'!T32,"")</f>
        <v>Field</v>
      </c>
      <c r="S839" s="14">
        <f>+IF('Moloc Pokedex'!U32&lt;&gt;"",'Moloc Pokedex'!U32,"")</f>
        <v>4080</v>
      </c>
      <c r="T839" s="14">
        <f>+IF('Moloc Pokedex'!V32&lt;&gt;"",'Moloc Pokedex'!V32,"")</f>
        <v>0.1</v>
      </c>
      <c r="U839" s="14">
        <f>+IF('Moloc Pokedex'!W32&lt;&gt;"",'Moloc Pokedex'!W32,"")</f>
        <v>0.1</v>
      </c>
      <c r="V839" s="14" t="str">
        <f>+IF('Moloc Pokedex'!X32&lt;&gt;"",'Moloc Pokedex'!X32,"")</f>
        <v>Brown</v>
      </c>
      <c r="W839" s="14" t="str">
        <f>+IF('Moloc Pokedex'!Y32&lt;&gt;"",'Moloc Pokedex'!Y32,"")</f>
        <v/>
      </c>
      <c r="X839" s="14">
        <f>+IF('Moloc Pokedex'!Z32&lt;&gt;"",'Moloc Pokedex'!Z32,"")</f>
        <v>838</v>
      </c>
      <c r="Y839" s="14">
        <f>+IF('Moloc Pokedex'!AA32&lt;&gt;"",'Moloc Pokedex'!AA32,"")</f>
        <v>0</v>
      </c>
      <c r="Z839" s="14">
        <f>+IF('Moloc Pokedex'!AB32&lt;&gt;"",'Moloc Pokedex'!AB32,"")</f>
        <v>0</v>
      </c>
      <c r="AA839" s="14">
        <f>+IF('Moloc Pokedex'!AC32&lt;&gt;"",'Moloc Pokedex'!AC32,"")</f>
        <v>0</v>
      </c>
      <c r="AB839" s="14">
        <f>+IF('Moloc Pokedex'!AD32&lt;&gt;"",'Moloc Pokedex'!AD32,"")</f>
        <v>0</v>
      </c>
      <c r="AC839" s="14">
        <f>+IF('Moloc Pokedex'!AE32&lt;&gt;"",'Moloc Pokedex'!AE32,"")</f>
        <v>0</v>
      </c>
      <c r="AD839" s="14">
        <f>+IF('Moloc Pokedex'!AF32&lt;&gt;"",'Moloc Pokedex'!AF32,"")</f>
        <v>0</v>
      </c>
      <c r="AE839" s="14">
        <f>+IF('Moloc Pokedex'!AG32&lt;&gt;"",'Moloc Pokedex'!AG32,"")</f>
        <v>0</v>
      </c>
      <c r="AF839" s="14">
        <f>+IF('Moloc Pokedex'!AH32&lt;&gt;"",'Moloc Pokedex'!AH32,"")</f>
        <v>0</v>
      </c>
      <c r="AG839" s="14">
        <f>+IF('Moloc Pokedex'!AI32&lt;&gt;"",'Moloc Pokedex'!AI32,"")</f>
        <v>0</v>
      </c>
      <c r="AH839" s="14" t="str">
        <f>+IF('Moloc Pokedex'!AJ32&lt;&gt;"",'Moloc Pokedex'!AJ32,"")</f>
        <v>838,0,0,0,0,0,0,0,0,0</v>
      </c>
      <c r="AI839" s="14" t="str">
        <f>+IF('Moloc Pokedex'!AK32&lt;&gt;"",'Moloc Pokedex'!AK32,"")</f>
        <v>TODO</v>
      </c>
      <c r="AJ839" s="14" t="str">
        <f>+IF('Moloc Pokedex'!AL32&lt;&gt;"",'Moloc Pokedex'!AL32,"")</f>
        <v>"TO DO"</v>
      </c>
      <c r="AK839" s="14" t="str">
        <f>+IF('Moloc Pokedex'!AM32&lt;&gt;"",'Moloc Pokedex'!AM32,"")</f>
        <v/>
      </c>
      <c r="AL839" s="14" t="str">
        <f>+IF('Moloc Pokedex'!AN32&lt;&gt;"",'Moloc Pokedex'!AN32,"")</f>
        <v/>
      </c>
      <c r="AM839" s="14" t="str">
        <f>+IF('Moloc Pokedex'!AO32&lt;&gt;"",'Moloc Pokedex'!AO32,"")</f>
        <v/>
      </c>
      <c r="AN839" s="14" t="str">
        <f>+IF('Moloc Pokedex'!AP32&lt;&gt;"",'Moloc Pokedex'!AP32,"")</f>
        <v/>
      </c>
      <c r="AO839" s="14">
        <f>+IF('Moloc Pokedex'!AQ32&lt;&gt;"",'Moloc Pokedex'!AQ32,"")</f>
        <v>0</v>
      </c>
      <c r="AP839" s="14">
        <f>+IF('Moloc Pokedex'!AR32&lt;&gt;"",'Moloc Pokedex'!AR32,"")</f>
        <v>25</v>
      </c>
      <c r="AQ839" s="14">
        <f>+IF('Moloc Pokedex'!AS32&lt;&gt;"",'Moloc Pokedex'!AS32,"")</f>
        <v>0</v>
      </c>
      <c r="AR839" s="14" t="str">
        <f>+IF('Moloc Pokedex'!AT32&lt;&gt;"",'Moloc Pokedex'!AT32,"")</f>
        <v/>
      </c>
      <c r="AS839" s="14" t="str">
        <f>+IF('Moloc Pokedex'!AU32&lt;&gt;"",'Moloc Pokedex'!AU32,"")</f>
        <v/>
      </c>
      <c r="AU839" s="14"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
      <c r="A840" s="13">
        <v>839</v>
      </c>
      <c r="C840" s="14" t="str">
        <f>+IF('Moloc Pokedex'!E33&lt;&gt;"",'Moloc Pokedex'!E33,"")</f>
        <v>Hondgey</v>
      </c>
      <c r="D840" s="14" t="str">
        <f>+IF('Moloc Pokedex'!F33&lt;&gt;"",'Moloc Pokedex'!F33,"")</f>
        <v>HONDGEY</v>
      </c>
      <c r="E840" s="14" t="str">
        <f>+IF('Moloc Pokedex'!G33&lt;&gt;"",'Moloc Pokedex'!G33,"")</f>
        <v>GROUND</v>
      </c>
      <c r="F840" s="14" t="str">
        <f>+IF('Moloc Pokedex'!H33&lt;&gt;"",'Moloc Pokedex'!H33,"")</f>
        <v>FAIRY</v>
      </c>
      <c r="G840" s="14" t="str">
        <f>+IF('Moloc Pokedex'!I33&lt;&gt;"",'Moloc Pokedex'!I33,"")</f>
        <v>30,30,30,30,30,30</v>
      </c>
      <c r="H840" s="14" t="str">
        <f>+IF('Moloc Pokedex'!J33&lt;&gt;"",'Moloc Pokedex'!J33,"")</f>
        <v>Female50Percent</v>
      </c>
      <c r="I840" s="14" t="str">
        <f>+IF('Moloc Pokedex'!K33&lt;&gt;"",'Moloc Pokedex'!K33,"")</f>
        <v>Medium</v>
      </c>
      <c r="J840" s="14">
        <f>+IF('Moloc Pokedex'!L33&lt;&gt;"",'Moloc Pokedex'!L33,"")</f>
        <v>0</v>
      </c>
      <c r="K840" s="14" t="str">
        <f>+IF('Moloc Pokedex'!M33&lt;&gt;"",'Moloc Pokedex'!M33,"")</f>
        <v>0,0,0,0,0,0</v>
      </c>
      <c r="L840" s="14">
        <f>+IF('Moloc Pokedex'!N33&lt;&gt;"",'Moloc Pokedex'!N33,"")</f>
        <v>255</v>
      </c>
      <c r="M840" s="14">
        <f>+IF('Moloc Pokedex'!O33&lt;&gt;"",'Moloc Pokedex'!O33,"")</f>
        <v>70</v>
      </c>
      <c r="N840" s="14" t="str">
        <f>+IF('Moloc Pokedex'!P33&lt;&gt;"",'Moloc Pokedex'!P33,"")</f>
        <v>RUNAWAY</v>
      </c>
      <c r="O840" s="14" t="str">
        <f>+IF('Moloc Pokedex'!Q33&lt;&gt;"",'Moloc Pokedex'!Q33,"")</f>
        <v/>
      </c>
      <c r="P840" s="14" t="str">
        <f>+IF('Moloc Pokedex'!R33&lt;&gt;"",'Moloc Pokedex'!R33,"")</f>
        <v>1,TACKLE,1,LEER,1,GROWL,1,SCARYFACE</v>
      </c>
      <c r="Q840" s="14" t="str">
        <f>+IF('Moloc Pokedex'!S33&lt;&gt;"",'Moloc Pokedex'!S33,"")</f>
        <v>FIREPUNCH,THUNDERPUNCH,ICEPUNCH,SWORDSDANCE,TAUNT,TRICK,GRASSYTERRAIN</v>
      </c>
      <c r="R840" s="14" t="str">
        <f>+IF('Moloc Pokedex'!T33&lt;&gt;"",'Moloc Pokedex'!T33,"")</f>
        <v>Field</v>
      </c>
      <c r="S840" s="14">
        <f>+IF('Moloc Pokedex'!U33&lt;&gt;"",'Moloc Pokedex'!U33,"")</f>
        <v>4080</v>
      </c>
      <c r="T840" s="14">
        <f>+IF('Moloc Pokedex'!V33&lt;&gt;"",'Moloc Pokedex'!V33,"")</f>
        <v>0.1</v>
      </c>
      <c r="U840" s="14">
        <f>+IF('Moloc Pokedex'!W33&lt;&gt;"",'Moloc Pokedex'!W33,"")</f>
        <v>0.1</v>
      </c>
      <c r="V840" s="14" t="str">
        <f>+IF('Moloc Pokedex'!X33&lt;&gt;"",'Moloc Pokedex'!X33,"")</f>
        <v>Brown</v>
      </c>
      <c r="W840" s="14" t="str">
        <f>+IF('Moloc Pokedex'!Y33&lt;&gt;"",'Moloc Pokedex'!Y33,"")</f>
        <v/>
      </c>
      <c r="X840" s="14">
        <f>+IF('Moloc Pokedex'!Z33&lt;&gt;"",'Moloc Pokedex'!Z33,"")</f>
        <v>839</v>
      </c>
      <c r="Y840" s="14">
        <f>+IF('Moloc Pokedex'!AA33&lt;&gt;"",'Moloc Pokedex'!AA33,"")</f>
        <v>0</v>
      </c>
      <c r="Z840" s="14">
        <f>+IF('Moloc Pokedex'!AB33&lt;&gt;"",'Moloc Pokedex'!AB33,"")</f>
        <v>0</v>
      </c>
      <c r="AA840" s="14">
        <f>+IF('Moloc Pokedex'!AC33&lt;&gt;"",'Moloc Pokedex'!AC33,"")</f>
        <v>0</v>
      </c>
      <c r="AB840" s="14">
        <f>+IF('Moloc Pokedex'!AD33&lt;&gt;"",'Moloc Pokedex'!AD33,"")</f>
        <v>0</v>
      </c>
      <c r="AC840" s="14">
        <f>+IF('Moloc Pokedex'!AE33&lt;&gt;"",'Moloc Pokedex'!AE33,"")</f>
        <v>0</v>
      </c>
      <c r="AD840" s="14">
        <f>+IF('Moloc Pokedex'!AF33&lt;&gt;"",'Moloc Pokedex'!AF33,"")</f>
        <v>0</v>
      </c>
      <c r="AE840" s="14">
        <f>+IF('Moloc Pokedex'!AG33&lt;&gt;"",'Moloc Pokedex'!AG33,"")</f>
        <v>0</v>
      </c>
      <c r="AF840" s="14">
        <f>+IF('Moloc Pokedex'!AH33&lt;&gt;"",'Moloc Pokedex'!AH33,"")</f>
        <v>0</v>
      </c>
      <c r="AG840" s="14">
        <f>+IF('Moloc Pokedex'!AI33&lt;&gt;"",'Moloc Pokedex'!AI33,"")</f>
        <v>0</v>
      </c>
      <c r="AH840" s="14" t="str">
        <f>+IF('Moloc Pokedex'!AJ33&lt;&gt;"",'Moloc Pokedex'!AJ33,"")</f>
        <v>839,0,0,0,0,0,0,0,0,0</v>
      </c>
      <c r="AI840" s="14" t="str">
        <f>+IF('Moloc Pokedex'!AK33&lt;&gt;"",'Moloc Pokedex'!AK33,"")</f>
        <v>TODO</v>
      </c>
      <c r="AJ840" s="14" t="str">
        <f>+IF('Moloc Pokedex'!AL33&lt;&gt;"",'Moloc Pokedex'!AL33,"")</f>
        <v>"TO DO"</v>
      </c>
      <c r="AK840" s="14" t="str">
        <f>+IF('Moloc Pokedex'!AM33&lt;&gt;"",'Moloc Pokedex'!AM33,"")</f>
        <v/>
      </c>
      <c r="AL840" s="14" t="str">
        <f>+IF('Moloc Pokedex'!AN33&lt;&gt;"",'Moloc Pokedex'!AN33,"")</f>
        <v/>
      </c>
      <c r="AM840" s="14" t="str">
        <f>+IF('Moloc Pokedex'!AO33&lt;&gt;"",'Moloc Pokedex'!AO33,"")</f>
        <v/>
      </c>
      <c r="AN840" s="14" t="str">
        <f>+IF('Moloc Pokedex'!AP33&lt;&gt;"",'Moloc Pokedex'!AP33,"")</f>
        <v/>
      </c>
      <c r="AO840" s="14">
        <f>+IF('Moloc Pokedex'!AQ33&lt;&gt;"",'Moloc Pokedex'!AQ33,"")</f>
        <v>0</v>
      </c>
      <c r="AP840" s="14">
        <f>+IF('Moloc Pokedex'!AR33&lt;&gt;"",'Moloc Pokedex'!AR33,"")</f>
        <v>25</v>
      </c>
      <c r="AQ840" s="14">
        <f>+IF('Moloc Pokedex'!AS33&lt;&gt;"",'Moloc Pokedex'!AS33,"")</f>
        <v>0</v>
      </c>
      <c r="AR840" s="14" t="str">
        <f>+IF('Moloc Pokedex'!AT33&lt;&gt;"",'Moloc Pokedex'!AT33,"")</f>
        <v/>
      </c>
      <c r="AS840" s="14" t="str">
        <f>+IF('Moloc Pokedex'!AU33&lt;&gt;"",'Moloc Pokedex'!AU33,"")</f>
        <v/>
      </c>
      <c r="AU840" s="14"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
      <c r="A841" s="13">
        <v>840</v>
      </c>
      <c r="B841" s="13" t="s">
        <v>8762</v>
      </c>
      <c r="C841" s="14" t="str">
        <f>+IF('Moloc Pokedex'!E34&lt;&gt;"",'Moloc Pokedex'!E34,"")</f>
        <v>Koata</v>
      </c>
      <c r="D841" s="14" t="str">
        <f>+IF('Moloc Pokedex'!F34&lt;&gt;"",'Moloc Pokedex'!F34,"")</f>
        <v>KOATA</v>
      </c>
      <c r="E841" s="14" t="str">
        <f>+IF('Moloc Pokedex'!G34&lt;&gt;"",'Moloc Pokedex'!G34,"")</f>
        <v>NORMAL</v>
      </c>
      <c r="F841" s="14" t="str">
        <f>+IF('Moloc Pokedex'!H34&lt;&gt;"",'Moloc Pokedex'!H34,"")</f>
        <v/>
      </c>
      <c r="G841" s="14" t="str">
        <f>+IF('Moloc Pokedex'!I34&lt;&gt;"",'Moloc Pokedex'!I34,"")</f>
        <v>30,30,30,30,30,30</v>
      </c>
      <c r="H841" s="14" t="str">
        <f>+IF('Moloc Pokedex'!J34&lt;&gt;"",'Moloc Pokedex'!J34,"")</f>
        <v>Female50Percent</v>
      </c>
      <c r="I841" s="14" t="str">
        <f>+IF('Moloc Pokedex'!K34&lt;&gt;"",'Moloc Pokedex'!K34,"")</f>
        <v>Medium</v>
      </c>
      <c r="J841" s="14">
        <f>+IF('Moloc Pokedex'!L34&lt;&gt;"",'Moloc Pokedex'!L34,"")</f>
        <v>0</v>
      </c>
      <c r="K841" s="14" t="str">
        <f>+IF('Moloc Pokedex'!M34&lt;&gt;"",'Moloc Pokedex'!M34,"")</f>
        <v>0,0,0,0,0,0</v>
      </c>
      <c r="L841" s="14">
        <f>+IF('Moloc Pokedex'!N34&lt;&gt;"",'Moloc Pokedex'!N34,"")</f>
        <v>255</v>
      </c>
      <c r="M841" s="14">
        <f>+IF('Moloc Pokedex'!O34&lt;&gt;"",'Moloc Pokedex'!O34,"")</f>
        <v>70</v>
      </c>
      <c r="N841" s="14" t="str">
        <f>+IF('Moloc Pokedex'!P34&lt;&gt;"",'Moloc Pokedex'!P34,"")</f>
        <v>RUNAWAY</v>
      </c>
      <c r="O841" s="14" t="str">
        <f>+IF('Moloc Pokedex'!Q34&lt;&gt;"",'Moloc Pokedex'!Q34,"")</f>
        <v/>
      </c>
      <c r="P841" s="14" t="str">
        <f>+IF('Moloc Pokedex'!R34&lt;&gt;"",'Moloc Pokedex'!R34,"")</f>
        <v>1,TACKLE,1,LEER,1,GROWL,1,SCARYFACE</v>
      </c>
      <c r="Q841" s="14" t="str">
        <f>+IF('Moloc Pokedex'!S34&lt;&gt;"",'Moloc Pokedex'!S34,"")</f>
        <v>FIREPUNCH,THUNDERPUNCH,ICEPUNCH,SWORDSDANCE,TAUNT,TRICK,GRASSYTERRAIN</v>
      </c>
      <c r="R841" s="14" t="str">
        <f>+IF('Moloc Pokedex'!T34&lt;&gt;"",'Moloc Pokedex'!T34,"")</f>
        <v>Field</v>
      </c>
      <c r="S841" s="14">
        <f>+IF('Moloc Pokedex'!U34&lt;&gt;"",'Moloc Pokedex'!U34,"")</f>
        <v>4080</v>
      </c>
      <c r="T841" s="14">
        <f>+IF('Moloc Pokedex'!V34&lt;&gt;"",'Moloc Pokedex'!V34,"")</f>
        <v>0.1</v>
      </c>
      <c r="U841" s="14">
        <f>+IF('Moloc Pokedex'!W34&lt;&gt;"",'Moloc Pokedex'!W34,"")</f>
        <v>0.1</v>
      </c>
      <c r="V841" s="14" t="str">
        <f>+IF('Moloc Pokedex'!X34&lt;&gt;"",'Moloc Pokedex'!X34,"")</f>
        <v>Brown</v>
      </c>
      <c r="W841" s="14" t="str">
        <f>+IF('Moloc Pokedex'!Y34&lt;&gt;"",'Moloc Pokedex'!Y34,"")</f>
        <v/>
      </c>
      <c r="X841" s="14">
        <f>+IF('Moloc Pokedex'!Z34&lt;&gt;"",'Moloc Pokedex'!Z34,"")</f>
        <v>840</v>
      </c>
      <c r="Y841" s="14">
        <f>+IF('Moloc Pokedex'!AA34&lt;&gt;"",'Moloc Pokedex'!AA34,"")</f>
        <v>0</v>
      </c>
      <c r="Z841" s="14">
        <f>+IF('Moloc Pokedex'!AB34&lt;&gt;"",'Moloc Pokedex'!AB34,"")</f>
        <v>0</v>
      </c>
      <c r="AA841" s="14">
        <f>+IF('Moloc Pokedex'!AC34&lt;&gt;"",'Moloc Pokedex'!AC34,"")</f>
        <v>0</v>
      </c>
      <c r="AB841" s="14">
        <f>+IF('Moloc Pokedex'!AD34&lt;&gt;"",'Moloc Pokedex'!AD34,"")</f>
        <v>0</v>
      </c>
      <c r="AC841" s="14">
        <f>+IF('Moloc Pokedex'!AE34&lt;&gt;"",'Moloc Pokedex'!AE34,"")</f>
        <v>0</v>
      </c>
      <c r="AD841" s="14">
        <f>+IF('Moloc Pokedex'!AF34&lt;&gt;"",'Moloc Pokedex'!AF34,"")</f>
        <v>0</v>
      </c>
      <c r="AE841" s="14">
        <f>+IF('Moloc Pokedex'!AG34&lt;&gt;"",'Moloc Pokedex'!AG34,"")</f>
        <v>0</v>
      </c>
      <c r="AF841" s="14">
        <f>+IF('Moloc Pokedex'!AH34&lt;&gt;"",'Moloc Pokedex'!AH34,"")</f>
        <v>0</v>
      </c>
      <c r="AG841" s="14">
        <f>+IF('Moloc Pokedex'!AI34&lt;&gt;"",'Moloc Pokedex'!AI34,"")</f>
        <v>0</v>
      </c>
      <c r="AH841" s="14" t="str">
        <f>+IF('Moloc Pokedex'!AJ34&lt;&gt;"",'Moloc Pokedex'!AJ34,"")</f>
        <v>840,0,0,0,0,0,0,0,0,0</v>
      </c>
      <c r="AI841" s="14" t="str">
        <f>+IF('Moloc Pokedex'!AK34&lt;&gt;"",'Moloc Pokedex'!AK34,"")</f>
        <v>TODO</v>
      </c>
      <c r="AJ841" s="14" t="str">
        <f>+IF('Moloc Pokedex'!AL34&lt;&gt;"",'Moloc Pokedex'!AL34,"")</f>
        <v>"TO DO"</v>
      </c>
      <c r="AK841" s="14" t="str">
        <f>+IF('Moloc Pokedex'!AM34&lt;&gt;"",'Moloc Pokedex'!AM34,"")</f>
        <v/>
      </c>
      <c r="AL841" s="14" t="str">
        <f>+IF('Moloc Pokedex'!AN34&lt;&gt;"",'Moloc Pokedex'!AN34,"")</f>
        <v/>
      </c>
      <c r="AM841" s="14" t="str">
        <f>+IF('Moloc Pokedex'!AO34&lt;&gt;"",'Moloc Pokedex'!AO34,"")</f>
        <v/>
      </c>
      <c r="AN841" s="14" t="str">
        <f>+IF('Moloc Pokedex'!AP34&lt;&gt;"",'Moloc Pokedex'!AP34,"")</f>
        <v/>
      </c>
      <c r="AO841" s="14">
        <f>+IF('Moloc Pokedex'!AQ34&lt;&gt;"",'Moloc Pokedex'!AQ34,"")</f>
        <v>0</v>
      </c>
      <c r="AP841" s="14">
        <f>+IF('Moloc Pokedex'!AR34&lt;&gt;"",'Moloc Pokedex'!AR34,"")</f>
        <v>25</v>
      </c>
      <c r="AQ841" s="14">
        <f>+IF('Moloc Pokedex'!AS34&lt;&gt;"",'Moloc Pokedex'!AS34,"")</f>
        <v>0</v>
      </c>
      <c r="AR841" s="14" t="str">
        <f>+IF('Moloc Pokedex'!AT34&lt;&gt;"",'Moloc Pokedex'!AT34,"")</f>
        <v>ATELO,Level,35</v>
      </c>
      <c r="AS841" s="14" t="str">
        <f>+IF('Moloc Pokedex'!AU34&lt;&gt;"",'Moloc Pokedex'!AU34,"")</f>
        <v/>
      </c>
      <c r="AU841" s="14"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
      <c r="A842" s="13">
        <v>841</v>
      </c>
      <c r="B842" s="13" t="s">
        <v>8762</v>
      </c>
      <c r="C842" s="14" t="str">
        <f>+IF('Moloc Pokedex'!E35&lt;&gt;"",'Moloc Pokedex'!E35,"")</f>
        <v>Atelo</v>
      </c>
      <c r="D842" s="14" t="str">
        <f>+IF('Moloc Pokedex'!F35&lt;&gt;"",'Moloc Pokedex'!F35,"")</f>
        <v>ATELO</v>
      </c>
      <c r="E842" s="14" t="str">
        <f>+IF('Moloc Pokedex'!G35&lt;&gt;"",'Moloc Pokedex'!G35,"")</f>
        <v>NORMAL</v>
      </c>
      <c r="F842" s="14" t="str">
        <f>+IF('Moloc Pokedex'!H35&lt;&gt;"",'Moloc Pokedex'!H35,"")</f>
        <v/>
      </c>
      <c r="G842" s="14" t="str">
        <f>+IF('Moloc Pokedex'!I35&lt;&gt;"",'Moloc Pokedex'!I35,"")</f>
        <v>30,30,30,30,30,30</v>
      </c>
      <c r="H842" s="14" t="str">
        <f>+IF('Moloc Pokedex'!J35&lt;&gt;"",'Moloc Pokedex'!J35,"")</f>
        <v>Female50Percent</v>
      </c>
      <c r="I842" s="14" t="str">
        <f>+IF('Moloc Pokedex'!K35&lt;&gt;"",'Moloc Pokedex'!K35,"")</f>
        <v>Medium</v>
      </c>
      <c r="J842" s="14">
        <f>+IF('Moloc Pokedex'!L35&lt;&gt;"",'Moloc Pokedex'!L35,"")</f>
        <v>0</v>
      </c>
      <c r="K842" s="14" t="str">
        <f>+IF('Moloc Pokedex'!M35&lt;&gt;"",'Moloc Pokedex'!M35,"")</f>
        <v>0,0,0,0,0,0</v>
      </c>
      <c r="L842" s="14">
        <f>+IF('Moloc Pokedex'!N35&lt;&gt;"",'Moloc Pokedex'!N35,"")</f>
        <v>255</v>
      </c>
      <c r="M842" s="14">
        <f>+IF('Moloc Pokedex'!O35&lt;&gt;"",'Moloc Pokedex'!O35,"")</f>
        <v>70</v>
      </c>
      <c r="N842" s="14" t="str">
        <f>+IF('Moloc Pokedex'!P35&lt;&gt;"",'Moloc Pokedex'!P35,"")</f>
        <v>RUNAWAY</v>
      </c>
      <c r="O842" s="14" t="str">
        <f>+IF('Moloc Pokedex'!Q35&lt;&gt;"",'Moloc Pokedex'!Q35,"")</f>
        <v/>
      </c>
      <c r="P842" s="14" t="str">
        <f>+IF('Moloc Pokedex'!R35&lt;&gt;"",'Moloc Pokedex'!R35,"")</f>
        <v>1,TACKLE,1,LEER,1,GROWL,1,SCARYFACE</v>
      </c>
      <c r="Q842" s="14" t="str">
        <f>+IF('Moloc Pokedex'!S35&lt;&gt;"",'Moloc Pokedex'!S35,"")</f>
        <v>FIREPUNCH,THUNDERPUNCH,ICEPUNCH,SWORDSDANCE,TAUNT,TRICK,GRASSYTERRAIN</v>
      </c>
      <c r="R842" s="14" t="str">
        <f>+IF('Moloc Pokedex'!T35&lt;&gt;"",'Moloc Pokedex'!T35,"")</f>
        <v>Field</v>
      </c>
      <c r="S842" s="14">
        <f>+IF('Moloc Pokedex'!U35&lt;&gt;"",'Moloc Pokedex'!U35,"")</f>
        <v>4080</v>
      </c>
      <c r="T842" s="14">
        <f>+IF('Moloc Pokedex'!V35&lt;&gt;"",'Moloc Pokedex'!V35,"")</f>
        <v>0.1</v>
      </c>
      <c r="U842" s="14">
        <f>+IF('Moloc Pokedex'!W35&lt;&gt;"",'Moloc Pokedex'!W35,"")</f>
        <v>0.1</v>
      </c>
      <c r="V842" s="14" t="str">
        <f>+IF('Moloc Pokedex'!X35&lt;&gt;"",'Moloc Pokedex'!X35,"")</f>
        <v>Brown</v>
      </c>
      <c r="W842" s="14" t="str">
        <f>+IF('Moloc Pokedex'!Y35&lt;&gt;"",'Moloc Pokedex'!Y35,"")</f>
        <v/>
      </c>
      <c r="X842" s="14">
        <f>+IF('Moloc Pokedex'!Z35&lt;&gt;"",'Moloc Pokedex'!Z35,"")</f>
        <v>841</v>
      </c>
      <c r="Y842" s="14">
        <f>+IF('Moloc Pokedex'!AA35&lt;&gt;"",'Moloc Pokedex'!AA35,"")</f>
        <v>0</v>
      </c>
      <c r="Z842" s="14">
        <f>+IF('Moloc Pokedex'!AB35&lt;&gt;"",'Moloc Pokedex'!AB35,"")</f>
        <v>0</v>
      </c>
      <c r="AA842" s="14">
        <f>+IF('Moloc Pokedex'!AC35&lt;&gt;"",'Moloc Pokedex'!AC35,"")</f>
        <v>0</v>
      </c>
      <c r="AB842" s="14">
        <f>+IF('Moloc Pokedex'!AD35&lt;&gt;"",'Moloc Pokedex'!AD35,"")</f>
        <v>0</v>
      </c>
      <c r="AC842" s="14">
        <f>+IF('Moloc Pokedex'!AE35&lt;&gt;"",'Moloc Pokedex'!AE35,"")</f>
        <v>0</v>
      </c>
      <c r="AD842" s="14">
        <f>+IF('Moloc Pokedex'!AF35&lt;&gt;"",'Moloc Pokedex'!AF35,"")</f>
        <v>0</v>
      </c>
      <c r="AE842" s="14">
        <f>+IF('Moloc Pokedex'!AG35&lt;&gt;"",'Moloc Pokedex'!AG35,"")</f>
        <v>0</v>
      </c>
      <c r="AF842" s="14">
        <f>+IF('Moloc Pokedex'!AH35&lt;&gt;"",'Moloc Pokedex'!AH35,"")</f>
        <v>0</v>
      </c>
      <c r="AG842" s="14">
        <f>+IF('Moloc Pokedex'!AI35&lt;&gt;"",'Moloc Pokedex'!AI35,"")</f>
        <v>0</v>
      </c>
      <c r="AH842" s="14" t="str">
        <f>+IF('Moloc Pokedex'!AJ35&lt;&gt;"",'Moloc Pokedex'!AJ35,"")</f>
        <v>841,0,0,0,0,0,0,0,0,0</v>
      </c>
      <c r="AI842" s="14" t="str">
        <f>+IF('Moloc Pokedex'!AK35&lt;&gt;"",'Moloc Pokedex'!AK35,"")</f>
        <v>TODO</v>
      </c>
      <c r="AJ842" s="14" t="str">
        <f>+IF('Moloc Pokedex'!AL35&lt;&gt;"",'Moloc Pokedex'!AL35,"")</f>
        <v>"TO DO"</v>
      </c>
      <c r="AK842" s="14" t="str">
        <f>+IF('Moloc Pokedex'!AM35&lt;&gt;"",'Moloc Pokedex'!AM35,"")</f>
        <v/>
      </c>
      <c r="AL842" s="14" t="str">
        <f>+IF('Moloc Pokedex'!AN35&lt;&gt;"",'Moloc Pokedex'!AN35,"")</f>
        <v/>
      </c>
      <c r="AM842" s="14" t="str">
        <f>+IF('Moloc Pokedex'!AO35&lt;&gt;"",'Moloc Pokedex'!AO35,"")</f>
        <v/>
      </c>
      <c r="AN842" s="14" t="str">
        <f>+IF('Moloc Pokedex'!AP35&lt;&gt;"",'Moloc Pokedex'!AP35,"")</f>
        <v/>
      </c>
      <c r="AO842" s="14">
        <f>+IF('Moloc Pokedex'!AQ35&lt;&gt;"",'Moloc Pokedex'!AQ35,"")</f>
        <v>0</v>
      </c>
      <c r="AP842" s="14">
        <f>+IF('Moloc Pokedex'!AR35&lt;&gt;"",'Moloc Pokedex'!AR35,"")</f>
        <v>25</v>
      </c>
      <c r="AQ842" s="14">
        <f>+IF('Moloc Pokedex'!AS35&lt;&gt;"",'Moloc Pokedex'!AS35,"")</f>
        <v>0</v>
      </c>
      <c r="AR842" s="14" t="str">
        <f>+IF('Moloc Pokedex'!AT35&lt;&gt;"",'Moloc Pokedex'!AT35,"")</f>
        <v>MONKIDER,LevelType,BUG,MONKORI,LevelType,POISON,MONKICE,LevelType,ICE,MONKTONE,LevelType,ROCK,</v>
      </c>
      <c r="AS842" s="14" t="str">
        <f>+IF('Moloc Pokedex'!AU35&lt;&gt;"",'Moloc Pokedex'!AU35,"")</f>
        <v/>
      </c>
      <c r="AU842" s="14"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
      <c r="A843" s="13">
        <v>842</v>
      </c>
      <c r="C843" s="14" t="str">
        <f>+IF('Moloc Pokedex'!E36&lt;&gt;"",'Moloc Pokedex'!E36,"")</f>
        <v>Monkider</v>
      </c>
      <c r="D843" s="14" t="str">
        <f>+IF('Moloc Pokedex'!F36&lt;&gt;"",'Moloc Pokedex'!F36,"")</f>
        <v>MONKIDER</v>
      </c>
      <c r="E843" s="14" t="str">
        <f>+IF('Moloc Pokedex'!G36&lt;&gt;"",'Moloc Pokedex'!G36,"")</f>
        <v>NORMAL</v>
      </c>
      <c r="F843" s="14" t="str">
        <f>+IF('Moloc Pokedex'!H36&lt;&gt;"",'Moloc Pokedex'!H36,"")</f>
        <v>BUG</v>
      </c>
      <c r="G843" s="14" t="str">
        <f>+IF('Moloc Pokedex'!I36&lt;&gt;"",'Moloc Pokedex'!I36,"")</f>
        <v>30,30,30,30,30,30</v>
      </c>
      <c r="H843" s="14" t="str">
        <f>+IF('Moloc Pokedex'!J36&lt;&gt;"",'Moloc Pokedex'!J36,"")</f>
        <v>Female50Percent</v>
      </c>
      <c r="I843" s="14" t="str">
        <f>+IF('Moloc Pokedex'!K36&lt;&gt;"",'Moloc Pokedex'!K36,"")</f>
        <v>Medium</v>
      </c>
      <c r="J843" s="14">
        <f>+IF('Moloc Pokedex'!L36&lt;&gt;"",'Moloc Pokedex'!L36,"")</f>
        <v>0</v>
      </c>
      <c r="K843" s="14" t="str">
        <f>+IF('Moloc Pokedex'!M36&lt;&gt;"",'Moloc Pokedex'!M36,"")</f>
        <v>0,0,0,0,0,0</v>
      </c>
      <c r="L843" s="14">
        <f>+IF('Moloc Pokedex'!N36&lt;&gt;"",'Moloc Pokedex'!N36,"")</f>
        <v>255</v>
      </c>
      <c r="M843" s="14">
        <f>+IF('Moloc Pokedex'!O36&lt;&gt;"",'Moloc Pokedex'!O36,"")</f>
        <v>70</v>
      </c>
      <c r="N843" s="14" t="str">
        <f>+IF('Moloc Pokedex'!P36&lt;&gt;"",'Moloc Pokedex'!P36,"")</f>
        <v>RUNAWAY</v>
      </c>
      <c r="O843" s="14" t="str">
        <f>+IF('Moloc Pokedex'!Q36&lt;&gt;"",'Moloc Pokedex'!Q36,"")</f>
        <v/>
      </c>
      <c r="P843" s="14" t="str">
        <f>+IF('Moloc Pokedex'!R36&lt;&gt;"",'Moloc Pokedex'!R36,"")</f>
        <v>1,TACKLE,1,LEER,1,GROWL,1,SCARYFACE</v>
      </c>
      <c r="Q843" s="14" t="str">
        <f>+IF('Moloc Pokedex'!S36&lt;&gt;"",'Moloc Pokedex'!S36,"")</f>
        <v>FIREPUNCH,THUNDERPUNCH,ICEPUNCH,SWORDSDANCE,TAUNT,TRICK,GRASSYTERRAIN</v>
      </c>
      <c r="R843" s="14" t="str">
        <f>+IF('Moloc Pokedex'!T36&lt;&gt;"",'Moloc Pokedex'!T36,"")</f>
        <v>Field</v>
      </c>
      <c r="S843" s="14">
        <f>+IF('Moloc Pokedex'!U36&lt;&gt;"",'Moloc Pokedex'!U36,"")</f>
        <v>4080</v>
      </c>
      <c r="T843" s="14">
        <f>+IF('Moloc Pokedex'!V36&lt;&gt;"",'Moloc Pokedex'!V36,"")</f>
        <v>0.1</v>
      </c>
      <c r="U843" s="14">
        <f>+IF('Moloc Pokedex'!W36&lt;&gt;"",'Moloc Pokedex'!W36,"")</f>
        <v>0.1</v>
      </c>
      <c r="V843" s="14" t="str">
        <f>+IF('Moloc Pokedex'!X36&lt;&gt;"",'Moloc Pokedex'!X36,"")</f>
        <v>Brown</v>
      </c>
      <c r="W843" s="14" t="str">
        <f>+IF('Moloc Pokedex'!Y36&lt;&gt;"",'Moloc Pokedex'!Y36,"")</f>
        <v/>
      </c>
      <c r="X843" s="14">
        <f>+IF('Moloc Pokedex'!Z36&lt;&gt;"",'Moloc Pokedex'!Z36,"")</f>
        <v>842</v>
      </c>
      <c r="Y843" s="14">
        <f>+IF('Moloc Pokedex'!AA36&lt;&gt;"",'Moloc Pokedex'!AA36,"")</f>
        <v>0</v>
      </c>
      <c r="Z843" s="14">
        <f>+IF('Moloc Pokedex'!AB36&lt;&gt;"",'Moloc Pokedex'!AB36,"")</f>
        <v>0</v>
      </c>
      <c r="AA843" s="14">
        <f>+IF('Moloc Pokedex'!AC36&lt;&gt;"",'Moloc Pokedex'!AC36,"")</f>
        <v>0</v>
      </c>
      <c r="AB843" s="14">
        <f>+IF('Moloc Pokedex'!AD36&lt;&gt;"",'Moloc Pokedex'!AD36,"")</f>
        <v>0</v>
      </c>
      <c r="AC843" s="14">
        <f>+IF('Moloc Pokedex'!AE36&lt;&gt;"",'Moloc Pokedex'!AE36,"")</f>
        <v>0</v>
      </c>
      <c r="AD843" s="14">
        <f>+IF('Moloc Pokedex'!AF36&lt;&gt;"",'Moloc Pokedex'!AF36,"")</f>
        <v>0</v>
      </c>
      <c r="AE843" s="14">
        <f>+IF('Moloc Pokedex'!AG36&lt;&gt;"",'Moloc Pokedex'!AG36,"")</f>
        <v>0</v>
      </c>
      <c r="AF843" s="14">
        <f>+IF('Moloc Pokedex'!AH36&lt;&gt;"",'Moloc Pokedex'!AH36,"")</f>
        <v>0</v>
      </c>
      <c r="AG843" s="14">
        <f>+IF('Moloc Pokedex'!AI36&lt;&gt;"",'Moloc Pokedex'!AI36,"")</f>
        <v>0</v>
      </c>
      <c r="AH843" s="14" t="str">
        <f>+IF('Moloc Pokedex'!AJ36&lt;&gt;"",'Moloc Pokedex'!AJ36,"")</f>
        <v>842,0,0,0,0,0,0,0,0,0</v>
      </c>
      <c r="AI843" s="14" t="str">
        <f>+IF('Moloc Pokedex'!AK36&lt;&gt;"",'Moloc Pokedex'!AK36,"")</f>
        <v>TODO</v>
      </c>
      <c r="AJ843" s="14" t="str">
        <f>+IF('Moloc Pokedex'!AL36&lt;&gt;"",'Moloc Pokedex'!AL36,"")</f>
        <v>"TO DO"</v>
      </c>
      <c r="AK843" s="14" t="str">
        <f>+IF('Moloc Pokedex'!AM36&lt;&gt;"",'Moloc Pokedex'!AM36,"")</f>
        <v/>
      </c>
      <c r="AL843" s="14" t="str">
        <f>+IF('Moloc Pokedex'!AN36&lt;&gt;"",'Moloc Pokedex'!AN36,"")</f>
        <v/>
      </c>
      <c r="AM843" s="14" t="str">
        <f>+IF('Moloc Pokedex'!AO36&lt;&gt;"",'Moloc Pokedex'!AO36,"")</f>
        <v/>
      </c>
      <c r="AN843" s="14" t="str">
        <f>+IF('Moloc Pokedex'!AP36&lt;&gt;"",'Moloc Pokedex'!AP36,"")</f>
        <v/>
      </c>
      <c r="AO843" s="14">
        <f>+IF('Moloc Pokedex'!AQ36&lt;&gt;"",'Moloc Pokedex'!AQ36,"")</f>
        <v>0</v>
      </c>
      <c r="AP843" s="14">
        <f>+IF('Moloc Pokedex'!AR36&lt;&gt;"",'Moloc Pokedex'!AR36,"")</f>
        <v>25</v>
      </c>
      <c r="AQ843" s="14">
        <f>+IF('Moloc Pokedex'!AS36&lt;&gt;"",'Moloc Pokedex'!AS36,"")</f>
        <v>0</v>
      </c>
      <c r="AR843" s="14" t="str">
        <f>+IF('Moloc Pokedex'!AT36&lt;&gt;"",'Moloc Pokedex'!AT36,"")</f>
        <v/>
      </c>
      <c r="AS843" s="14" t="str">
        <f>+IF('Moloc Pokedex'!AU36&lt;&gt;"",'Moloc Pokedex'!AU36,"")</f>
        <v/>
      </c>
      <c r="AU843" s="14"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
      <c r="A844" s="13">
        <v>843</v>
      </c>
      <c r="C844" s="14" t="str">
        <f>+IF('Moloc Pokedex'!E37&lt;&gt;"",'Moloc Pokedex'!E37,"")</f>
        <v>Monkori</v>
      </c>
      <c r="D844" s="14" t="str">
        <f>+IF('Moloc Pokedex'!F37&lt;&gt;"",'Moloc Pokedex'!F37,"")</f>
        <v>MONKORI</v>
      </c>
      <c r="E844" s="14" t="str">
        <f>+IF('Moloc Pokedex'!G37&lt;&gt;"",'Moloc Pokedex'!G37,"")</f>
        <v>NORMAL</v>
      </c>
      <c r="F844" s="14" t="str">
        <f>+IF('Moloc Pokedex'!H37&lt;&gt;"",'Moloc Pokedex'!H37,"")</f>
        <v>POISON</v>
      </c>
      <c r="G844" s="14" t="str">
        <f>+IF('Moloc Pokedex'!I37&lt;&gt;"",'Moloc Pokedex'!I37,"")</f>
        <v>30,30,30,30,30,30</v>
      </c>
      <c r="H844" s="14" t="str">
        <f>+IF('Moloc Pokedex'!J37&lt;&gt;"",'Moloc Pokedex'!J37,"")</f>
        <v>Female50Percent</v>
      </c>
      <c r="I844" s="14" t="str">
        <f>+IF('Moloc Pokedex'!K37&lt;&gt;"",'Moloc Pokedex'!K37,"")</f>
        <v>Medium</v>
      </c>
      <c r="J844" s="14">
        <f>+IF('Moloc Pokedex'!L37&lt;&gt;"",'Moloc Pokedex'!L37,"")</f>
        <v>0</v>
      </c>
      <c r="K844" s="14" t="str">
        <f>+IF('Moloc Pokedex'!M37&lt;&gt;"",'Moloc Pokedex'!M37,"")</f>
        <v>0,0,0,0,0,0</v>
      </c>
      <c r="L844" s="14">
        <f>+IF('Moloc Pokedex'!N37&lt;&gt;"",'Moloc Pokedex'!N37,"")</f>
        <v>255</v>
      </c>
      <c r="M844" s="14">
        <f>+IF('Moloc Pokedex'!O37&lt;&gt;"",'Moloc Pokedex'!O37,"")</f>
        <v>70</v>
      </c>
      <c r="N844" s="14" t="str">
        <f>+IF('Moloc Pokedex'!P37&lt;&gt;"",'Moloc Pokedex'!P37,"")</f>
        <v>RUNAWAY</v>
      </c>
      <c r="O844" s="14" t="str">
        <f>+IF('Moloc Pokedex'!Q37&lt;&gt;"",'Moloc Pokedex'!Q37,"")</f>
        <v/>
      </c>
      <c r="P844" s="14" t="str">
        <f>+IF('Moloc Pokedex'!R37&lt;&gt;"",'Moloc Pokedex'!R37,"")</f>
        <v>1,TACKLE,1,LEER,1,GROWL,1,SCARYFACE</v>
      </c>
      <c r="Q844" s="14" t="str">
        <f>+IF('Moloc Pokedex'!S37&lt;&gt;"",'Moloc Pokedex'!S37,"")</f>
        <v>FIREPUNCH,THUNDERPUNCH,ICEPUNCH,SWORDSDANCE,TAUNT,TRICK,GRASSYTERRAIN</v>
      </c>
      <c r="R844" s="14" t="str">
        <f>+IF('Moloc Pokedex'!T37&lt;&gt;"",'Moloc Pokedex'!T37,"")</f>
        <v>Field</v>
      </c>
      <c r="S844" s="14">
        <f>+IF('Moloc Pokedex'!U37&lt;&gt;"",'Moloc Pokedex'!U37,"")</f>
        <v>4080</v>
      </c>
      <c r="T844" s="14">
        <f>+IF('Moloc Pokedex'!V37&lt;&gt;"",'Moloc Pokedex'!V37,"")</f>
        <v>0.1</v>
      </c>
      <c r="U844" s="14">
        <f>+IF('Moloc Pokedex'!W37&lt;&gt;"",'Moloc Pokedex'!W37,"")</f>
        <v>0.1</v>
      </c>
      <c r="V844" s="14" t="str">
        <f>+IF('Moloc Pokedex'!X37&lt;&gt;"",'Moloc Pokedex'!X37,"")</f>
        <v>Brown</v>
      </c>
      <c r="W844" s="14" t="str">
        <f>+IF('Moloc Pokedex'!Y37&lt;&gt;"",'Moloc Pokedex'!Y37,"")</f>
        <v/>
      </c>
      <c r="X844" s="14">
        <f>+IF('Moloc Pokedex'!Z37&lt;&gt;"",'Moloc Pokedex'!Z37,"")</f>
        <v>843</v>
      </c>
      <c r="Y844" s="14">
        <f>+IF('Moloc Pokedex'!AA37&lt;&gt;"",'Moloc Pokedex'!AA37,"")</f>
        <v>0</v>
      </c>
      <c r="Z844" s="14">
        <f>+IF('Moloc Pokedex'!AB37&lt;&gt;"",'Moloc Pokedex'!AB37,"")</f>
        <v>0</v>
      </c>
      <c r="AA844" s="14">
        <f>+IF('Moloc Pokedex'!AC37&lt;&gt;"",'Moloc Pokedex'!AC37,"")</f>
        <v>0</v>
      </c>
      <c r="AB844" s="14">
        <f>+IF('Moloc Pokedex'!AD37&lt;&gt;"",'Moloc Pokedex'!AD37,"")</f>
        <v>0</v>
      </c>
      <c r="AC844" s="14">
        <f>+IF('Moloc Pokedex'!AE37&lt;&gt;"",'Moloc Pokedex'!AE37,"")</f>
        <v>0</v>
      </c>
      <c r="AD844" s="14">
        <f>+IF('Moloc Pokedex'!AF37&lt;&gt;"",'Moloc Pokedex'!AF37,"")</f>
        <v>0</v>
      </c>
      <c r="AE844" s="14">
        <f>+IF('Moloc Pokedex'!AG37&lt;&gt;"",'Moloc Pokedex'!AG37,"")</f>
        <v>0</v>
      </c>
      <c r="AF844" s="14">
        <f>+IF('Moloc Pokedex'!AH37&lt;&gt;"",'Moloc Pokedex'!AH37,"")</f>
        <v>0</v>
      </c>
      <c r="AG844" s="14">
        <f>+IF('Moloc Pokedex'!AI37&lt;&gt;"",'Moloc Pokedex'!AI37,"")</f>
        <v>0</v>
      </c>
      <c r="AH844" s="14" t="str">
        <f>+IF('Moloc Pokedex'!AJ37&lt;&gt;"",'Moloc Pokedex'!AJ37,"")</f>
        <v>843,0,0,0,0,0,0,0,0,0</v>
      </c>
      <c r="AI844" s="14" t="str">
        <f>+IF('Moloc Pokedex'!AK37&lt;&gt;"",'Moloc Pokedex'!AK37,"")</f>
        <v>TODO</v>
      </c>
      <c r="AJ844" s="14" t="str">
        <f>+IF('Moloc Pokedex'!AL37&lt;&gt;"",'Moloc Pokedex'!AL37,"")</f>
        <v>"TO DO"</v>
      </c>
      <c r="AK844" s="14" t="str">
        <f>+IF('Moloc Pokedex'!AM37&lt;&gt;"",'Moloc Pokedex'!AM37,"")</f>
        <v/>
      </c>
      <c r="AL844" s="14" t="str">
        <f>+IF('Moloc Pokedex'!AN37&lt;&gt;"",'Moloc Pokedex'!AN37,"")</f>
        <v/>
      </c>
      <c r="AM844" s="14" t="str">
        <f>+IF('Moloc Pokedex'!AO37&lt;&gt;"",'Moloc Pokedex'!AO37,"")</f>
        <v/>
      </c>
      <c r="AN844" s="14" t="str">
        <f>+IF('Moloc Pokedex'!AP37&lt;&gt;"",'Moloc Pokedex'!AP37,"")</f>
        <v/>
      </c>
      <c r="AO844" s="14">
        <f>+IF('Moloc Pokedex'!AQ37&lt;&gt;"",'Moloc Pokedex'!AQ37,"")</f>
        <v>0</v>
      </c>
      <c r="AP844" s="14">
        <f>+IF('Moloc Pokedex'!AR37&lt;&gt;"",'Moloc Pokedex'!AR37,"")</f>
        <v>25</v>
      </c>
      <c r="AQ844" s="14">
        <f>+IF('Moloc Pokedex'!AS37&lt;&gt;"",'Moloc Pokedex'!AS37,"")</f>
        <v>0</v>
      </c>
      <c r="AR844" s="14" t="str">
        <f>+IF('Moloc Pokedex'!AT37&lt;&gt;"",'Moloc Pokedex'!AT37,"")</f>
        <v/>
      </c>
      <c r="AS844" s="14" t="str">
        <f>+IF('Moloc Pokedex'!AU37&lt;&gt;"",'Moloc Pokedex'!AU37,"")</f>
        <v/>
      </c>
      <c r="AU844" s="14"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
      <c r="A845" s="13">
        <v>844</v>
      </c>
      <c r="C845" s="14" t="str">
        <f>+IF('Moloc Pokedex'!E38&lt;&gt;"",'Moloc Pokedex'!E38,"")</f>
        <v>Monkice</v>
      </c>
      <c r="D845" s="14" t="str">
        <f>+IF('Moloc Pokedex'!F38&lt;&gt;"",'Moloc Pokedex'!F38,"")</f>
        <v>MONKICE</v>
      </c>
      <c r="E845" s="14" t="str">
        <f>+IF('Moloc Pokedex'!G38&lt;&gt;"",'Moloc Pokedex'!G38,"")</f>
        <v>NORMAL</v>
      </c>
      <c r="F845" s="14" t="str">
        <f>+IF('Moloc Pokedex'!H38&lt;&gt;"",'Moloc Pokedex'!H38,"")</f>
        <v>ICE</v>
      </c>
      <c r="G845" s="14" t="str">
        <f>+IF('Moloc Pokedex'!I38&lt;&gt;"",'Moloc Pokedex'!I38,"")</f>
        <v>30,30,30,30,30,30</v>
      </c>
      <c r="H845" s="14" t="str">
        <f>+IF('Moloc Pokedex'!J38&lt;&gt;"",'Moloc Pokedex'!J38,"")</f>
        <v>Female50Percent</v>
      </c>
      <c r="I845" s="14" t="str">
        <f>+IF('Moloc Pokedex'!K38&lt;&gt;"",'Moloc Pokedex'!K38,"")</f>
        <v>Medium</v>
      </c>
      <c r="J845" s="14">
        <f>+IF('Moloc Pokedex'!L38&lt;&gt;"",'Moloc Pokedex'!L38,"")</f>
        <v>0</v>
      </c>
      <c r="K845" s="14" t="str">
        <f>+IF('Moloc Pokedex'!M38&lt;&gt;"",'Moloc Pokedex'!M38,"")</f>
        <v>0,0,0,0,0,0</v>
      </c>
      <c r="L845" s="14">
        <f>+IF('Moloc Pokedex'!N38&lt;&gt;"",'Moloc Pokedex'!N38,"")</f>
        <v>255</v>
      </c>
      <c r="M845" s="14">
        <f>+IF('Moloc Pokedex'!O38&lt;&gt;"",'Moloc Pokedex'!O38,"")</f>
        <v>70</v>
      </c>
      <c r="N845" s="14" t="str">
        <f>+IF('Moloc Pokedex'!P38&lt;&gt;"",'Moloc Pokedex'!P38,"")</f>
        <v>RUNAWAY</v>
      </c>
      <c r="O845" s="14" t="str">
        <f>+IF('Moloc Pokedex'!Q38&lt;&gt;"",'Moloc Pokedex'!Q38,"")</f>
        <v/>
      </c>
      <c r="P845" s="14" t="str">
        <f>+IF('Moloc Pokedex'!R38&lt;&gt;"",'Moloc Pokedex'!R38,"")</f>
        <v>1,TACKLE,1,LEER,1,GROWL,1,SCARYFACE</v>
      </c>
      <c r="Q845" s="14" t="str">
        <f>+IF('Moloc Pokedex'!S38&lt;&gt;"",'Moloc Pokedex'!S38,"")</f>
        <v>FIREPUNCH,THUNDERPUNCH,ICEPUNCH,SWORDSDANCE,TAUNT,TRICK,GRASSYTERRAIN</v>
      </c>
      <c r="R845" s="14" t="str">
        <f>+IF('Moloc Pokedex'!T38&lt;&gt;"",'Moloc Pokedex'!T38,"")</f>
        <v>Field</v>
      </c>
      <c r="S845" s="14">
        <f>+IF('Moloc Pokedex'!U38&lt;&gt;"",'Moloc Pokedex'!U38,"")</f>
        <v>4080</v>
      </c>
      <c r="T845" s="14">
        <f>+IF('Moloc Pokedex'!V38&lt;&gt;"",'Moloc Pokedex'!V38,"")</f>
        <v>0.1</v>
      </c>
      <c r="U845" s="14">
        <f>+IF('Moloc Pokedex'!W38&lt;&gt;"",'Moloc Pokedex'!W38,"")</f>
        <v>0.1</v>
      </c>
      <c r="V845" s="14" t="str">
        <f>+IF('Moloc Pokedex'!X38&lt;&gt;"",'Moloc Pokedex'!X38,"")</f>
        <v>Brown</v>
      </c>
      <c r="W845" s="14" t="str">
        <f>+IF('Moloc Pokedex'!Y38&lt;&gt;"",'Moloc Pokedex'!Y38,"")</f>
        <v/>
      </c>
      <c r="X845" s="14">
        <f>+IF('Moloc Pokedex'!Z38&lt;&gt;"",'Moloc Pokedex'!Z38,"")</f>
        <v>844</v>
      </c>
      <c r="Y845" s="14">
        <f>+IF('Moloc Pokedex'!AA38&lt;&gt;"",'Moloc Pokedex'!AA38,"")</f>
        <v>0</v>
      </c>
      <c r="Z845" s="14">
        <f>+IF('Moloc Pokedex'!AB38&lt;&gt;"",'Moloc Pokedex'!AB38,"")</f>
        <v>0</v>
      </c>
      <c r="AA845" s="14">
        <f>+IF('Moloc Pokedex'!AC38&lt;&gt;"",'Moloc Pokedex'!AC38,"")</f>
        <v>0</v>
      </c>
      <c r="AB845" s="14">
        <f>+IF('Moloc Pokedex'!AD38&lt;&gt;"",'Moloc Pokedex'!AD38,"")</f>
        <v>0</v>
      </c>
      <c r="AC845" s="14">
        <f>+IF('Moloc Pokedex'!AE38&lt;&gt;"",'Moloc Pokedex'!AE38,"")</f>
        <v>0</v>
      </c>
      <c r="AD845" s="14">
        <f>+IF('Moloc Pokedex'!AF38&lt;&gt;"",'Moloc Pokedex'!AF38,"")</f>
        <v>0</v>
      </c>
      <c r="AE845" s="14">
        <f>+IF('Moloc Pokedex'!AG38&lt;&gt;"",'Moloc Pokedex'!AG38,"")</f>
        <v>0</v>
      </c>
      <c r="AF845" s="14">
        <f>+IF('Moloc Pokedex'!AH38&lt;&gt;"",'Moloc Pokedex'!AH38,"")</f>
        <v>0</v>
      </c>
      <c r="AG845" s="14">
        <f>+IF('Moloc Pokedex'!AI38&lt;&gt;"",'Moloc Pokedex'!AI38,"")</f>
        <v>0</v>
      </c>
      <c r="AH845" s="14" t="str">
        <f>+IF('Moloc Pokedex'!AJ38&lt;&gt;"",'Moloc Pokedex'!AJ38,"")</f>
        <v>844,0,0,0,0,0,0,0,0,0</v>
      </c>
      <c r="AI845" s="14" t="str">
        <f>+IF('Moloc Pokedex'!AK38&lt;&gt;"",'Moloc Pokedex'!AK38,"")</f>
        <v>TODO</v>
      </c>
      <c r="AJ845" s="14" t="str">
        <f>+IF('Moloc Pokedex'!AL38&lt;&gt;"",'Moloc Pokedex'!AL38,"")</f>
        <v>"TO DO"</v>
      </c>
      <c r="AK845" s="14" t="str">
        <f>+IF('Moloc Pokedex'!AM38&lt;&gt;"",'Moloc Pokedex'!AM38,"")</f>
        <v/>
      </c>
      <c r="AL845" s="14" t="str">
        <f>+IF('Moloc Pokedex'!AN38&lt;&gt;"",'Moloc Pokedex'!AN38,"")</f>
        <v/>
      </c>
      <c r="AM845" s="14" t="str">
        <f>+IF('Moloc Pokedex'!AO38&lt;&gt;"",'Moloc Pokedex'!AO38,"")</f>
        <v/>
      </c>
      <c r="AN845" s="14" t="str">
        <f>+IF('Moloc Pokedex'!AP38&lt;&gt;"",'Moloc Pokedex'!AP38,"")</f>
        <v/>
      </c>
      <c r="AO845" s="14">
        <f>+IF('Moloc Pokedex'!AQ38&lt;&gt;"",'Moloc Pokedex'!AQ38,"")</f>
        <v>0</v>
      </c>
      <c r="AP845" s="14">
        <f>+IF('Moloc Pokedex'!AR38&lt;&gt;"",'Moloc Pokedex'!AR38,"")</f>
        <v>25</v>
      </c>
      <c r="AQ845" s="14">
        <f>+IF('Moloc Pokedex'!AS38&lt;&gt;"",'Moloc Pokedex'!AS38,"")</f>
        <v>0</v>
      </c>
      <c r="AR845" s="14" t="str">
        <f>+IF('Moloc Pokedex'!AT38&lt;&gt;"",'Moloc Pokedex'!AT38,"")</f>
        <v/>
      </c>
      <c r="AS845" s="14" t="str">
        <f>+IF('Moloc Pokedex'!AU38&lt;&gt;"",'Moloc Pokedex'!AU38,"")</f>
        <v/>
      </c>
      <c r="AU845" s="14"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
      <c r="A846" s="13">
        <v>845</v>
      </c>
      <c r="C846" s="14" t="str">
        <f>+IF('Moloc Pokedex'!E39&lt;&gt;"",'Moloc Pokedex'!E39,"")</f>
        <v>Monktone</v>
      </c>
      <c r="D846" s="14" t="str">
        <f>+IF('Moloc Pokedex'!F39&lt;&gt;"",'Moloc Pokedex'!F39,"")</f>
        <v>MONKTONE</v>
      </c>
      <c r="E846" s="14" t="str">
        <f>+IF('Moloc Pokedex'!G39&lt;&gt;"",'Moloc Pokedex'!G39,"")</f>
        <v>NORMAL</v>
      </c>
      <c r="F846" s="14" t="str">
        <f>+IF('Moloc Pokedex'!H39&lt;&gt;"",'Moloc Pokedex'!H39,"")</f>
        <v>ROCK</v>
      </c>
      <c r="G846" s="14" t="str">
        <f>+IF('Moloc Pokedex'!I39&lt;&gt;"",'Moloc Pokedex'!I39,"")</f>
        <v>30,30,30,30,30,30</v>
      </c>
      <c r="H846" s="14" t="str">
        <f>+IF('Moloc Pokedex'!J39&lt;&gt;"",'Moloc Pokedex'!J39,"")</f>
        <v>Female50Percent</v>
      </c>
      <c r="I846" s="14" t="str">
        <f>+IF('Moloc Pokedex'!K39&lt;&gt;"",'Moloc Pokedex'!K39,"")</f>
        <v>Medium</v>
      </c>
      <c r="J846" s="14">
        <f>+IF('Moloc Pokedex'!L39&lt;&gt;"",'Moloc Pokedex'!L39,"")</f>
        <v>0</v>
      </c>
      <c r="K846" s="14" t="str">
        <f>+IF('Moloc Pokedex'!M39&lt;&gt;"",'Moloc Pokedex'!M39,"")</f>
        <v>0,0,0,0,0,0</v>
      </c>
      <c r="L846" s="14">
        <f>+IF('Moloc Pokedex'!N39&lt;&gt;"",'Moloc Pokedex'!N39,"")</f>
        <v>255</v>
      </c>
      <c r="M846" s="14">
        <f>+IF('Moloc Pokedex'!O39&lt;&gt;"",'Moloc Pokedex'!O39,"")</f>
        <v>70</v>
      </c>
      <c r="N846" s="14" t="str">
        <f>+IF('Moloc Pokedex'!P39&lt;&gt;"",'Moloc Pokedex'!P39,"")</f>
        <v>RUNAWAY</v>
      </c>
      <c r="O846" s="14" t="str">
        <f>+IF('Moloc Pokedex'!Q39&lt;&gt;"",'Moloc Pokedex'!Q39,"")</f>
        <v/>
      </c>
      <c r="P846" s="14" t="str">
        <f>+IF('Moloc Pokedex'!R39&lt;&gt;"",'Moloc Pokedex'!R39,"")</f>
        <v>1,TACKLE,1,LEER,1,GROWL,1,SCARYFACE</v>
      </c>
      <c r="Q846" s="14" t="str">
        <f>+IF('Moloc Pokedex'!S39&lt;&gt;"",'Moloc Pokedex'!S39,"")</f>
        <v>FIREPUNCH,THUNDERPUNCH,ICEPUNCH,SWORDSDANCE,TAUNT,TRICK,GRASSYTERRAIN</v>
      </c>
      <c r="R846" s="14" t="str">
        <f>+IF('Moloc Pokedex'!T39&lt;&gt;"",'Moloc Pokedex'!T39,"")</f>
        <v>Field</v>
      </c>
      <c r="S846" s="14">
        <f>+IF('Moloc Pokedex'!U39&lt;&gt;"",'Moloc Pokedex'!U39,"")</f>
        <v>4080</v>
      </c>
      <c r="T846" s="14">
        <f>+IF('Moloc Pokedex'!V39&lt;&gt;"",'Moloc Pokedex'!V39,"")</f>
        <v>0.1</v>
      </c>
      <c r="U846" s="14">
        <f>+IF('Moloc Pokedex'!W39&lt;&gt;"",'Moloc Pokedex'!W39,"")</f>
        <v>0.1</v>
      </c>
      <c r="V846" s="14" t="str">
        <f>+IF('Moloc Pokedex'!X39&lt;&gt;"",'Moloc Pokedex'!X39,"")</f>
        <v>Brown</v>
      </c>
      <c r="W846" s="14" t="str">
        <f>+IF('Moloc Pokedex'!Y39&lt;&gt;"",'Moloc Pokedex'!Y39,"")</f>
        <v/>
      </c>
      <c r="X846" s="14">
        <f>+IF('Moloc Pokedex'!Z39&lt;&gt;"",'Moloc Pokedex'!Z39,"")</f>
        <v>845</v>
      </c>
      <c r="Y846" s="14">
        <f>+IF('Moloc Pokedex'!AA39&lt;&gt;"",'Moloc Pokedex'!AA39,"")</f>
        <v>0</v>
      </c>
      <c r="Z846" s="14">
        <f>+IF('Moloc Pokedex'!AB39&lt;&gt;"",'Moloc Pokedex'!AB39,"")</f>
        <v>0</v>
      </c>
      <c r="AA846" s="14">
        <f>+IF('Moloc Pokedex'!AC39&lt;&gt;"",'Moloc Pokedex'!AC39,"")</f>
        <v>0</v>
      </c>
      <c r="AB846" s="14">
        <f>+IF('Moloc Pokedex'!AD39&lt;&gt;"",'Moloc Pokedex'!AD39,"")</f>
        <v>0</v>
      </c>
      <c r="AC846" s="14">
        <f>+IF('Moloc Pokedex'!AE39&lt;&gt;"",'Moloc Pokedex'!AE39,"")</f>
        <v>0</v>
      </c>
      <c r="AD846" s="14">
        <f>+IF('Moloc Pokedex'!AF39&lt;&gt;"",'Moloc Pokedex'!AF39,"")</f>
        <v>0</v>
      </c>
      <c r="AE846" s="14">
        <f>+IF('Moloc Pokedex'!AG39&lt;&gt;"",'Moloc Pokedex'!AG39,"")</f>
        <v>0</v>
      </c>
      <c r="AF846" s="14">
        <f>+IF('Moloc Pokedex'!AH39&lt;&gt;"",'Moloc Pokedex'!AH39,"")</f>
        <v>0</v>
      </c>
      <c r="AG846" s="14">
        <f>+IF('Moloc Pokedex'!AI39&lt;&gt;"",'Moloc Pokedex'!AI39,"")</f>
        <v>0</v>
      </c>
      <c r="AH846" s="14" t="str">
        <f>+IF('Moloc Pokedex'!AJ39&lt;&gt;"",'Moloc Pokedex'!AJ39,"")</f>
        <v>845,0,0,0,0,0,0,0,0,0</v>
      </c>
      <c r="AI846" s="14" t="str">
        <f>+IF('Moloc Pokedex'!AK39&lt;&gt;"",'Moloc Pokedex'!AK39,"")</f>
        <v>TODO</v>
      </c>
      <c r="AJ846" s="14" t="str">
        <f>+IF('Moloc Pokedex'!AL39&lt;&gt;"",'Moloc Pokedex'!AL39,"")</f>
        <v>"TO DO"</v>
      </c>
      <c r="AK846" s="14" t="str">
        <f>+IF('Moloc Pokedex'!AM39&lt;&gt;"",'Moloc Pokedex'!AM39,"")</f>
        <v/>
      </c>
      <c r="AL846" s="14" t="str">
        <f>+IF('Moloc Pokedex'!AN39&lt;&gt;"",'Moloc Pokedex'!AN39,"")</f>
        <v/>
      </c>
      <c r="AM846" s="14" t="str">
        <f>+IF('Moloc Pokedex'!AO39&lt;&gt;"",'Moloc Pokedex'!AO39,"")</f>
        <v/>
      </c>
      <c r="AN846" s="14" t="str">
        <f>+IF('Moloc Pokedex'!AP39&lt;&gt;"",'Moloc Pokedex'!AP39,"")</f>
        <v/>
      </c>
      <c r="AO846" s="14">
        <f>+IF('Moloc Pokedex'!AQ39&lt;&gt;"",'Moloc Pokedex'!AQ39,"")</f>
        <v>0</v>
      </c>
      <c r="AP846" s="14">
        <f>+IF('Moloc Pokedex'!AR39&lt;&gt;"",'Moloc Pokedex'!AR39,"")</f>
        <v>25</v>
      </c>
      <c r="AQ846" s="14">
        <f>+IF('Moloc Pokedex'!AS39&lt;&gt;"",'Moloc Pokedex'!AS39,"")</f>
        <v>0</v>
      </c>
      <c r="AR846" s="14" t="str">
        <f>+IF('Moloc Pokedex'!AT39&lt;&gt;"",'Moloc Pokedex'!AT39,"")</f>
        <v/>
      </c>
      <c r="AS846" s="14" t="str">
        <f>+IF('Moloc Pokedex'!AU39&lt;&gt;"",'Moloc Pokedex'!AU39,"")</f>
        <v/>
      </c>
      <c r="AU846" s="14"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
      <c r="A847" s="13">
        <v>846</v>
      </c>
      <c r="C847" s="14" t="str">
        <f>+IF('Moloc Pokedex'!E40&lt;&gt;"",'Moloc Pokedex'!E40,"")</f>
        <v>Pikibri</v>
      </c>
      <c r="D847" s="14" t="str">
        <f>+IF('Moloc Pokedex'!F40&lt;&gt;"",'Moloc Pokedex'!F40,"")</f>
        <v>PIKIBRI</v>
      </c>
      <c r="E847" s="14" t="str">
        <f>+IF('Moloc Pokedex'!G40&lt;&gt;"",'Moloc Pokedex'!G40,"")</f>
        <v>FLYING</v>
      </c>
      <c r="F847" s="14" t="str">
        <f>+IF('Moloc Pokedex'!H40&lt;&gt;"",'Moloc Pokedex'!H40,"")</f>
        <v>FAIRY</v>
      </c>
      <c r="G847" s="14" t="str">
        <f>+IF('Moloc Pokedex'!I40&lt;&gt;"",'Moloc Pokedex'!I40,"")</f>
        <v>30,30,30,30,30,30</v>
      </c>
      <c r="H847" s="14" t="str">
        <f>+IF('Moloc Pokedex'!J40&lt;&gt;"",'Moloc Pokedex'!J40,"")</f>
        <v>Female50Percent</v>
      </c>
      <c r="I847" s="14" t="str">
        <f>+IF('Moloc Pokedex'!K40&lt;&gt;"",'Moloc Pokedex'!K40,"")</f>
        <v>Medium</v>
      </c>
      <c r="J847" s="14">
        <f>+IF('Moloc Pokedex'!L40&lt;&gt;"",'Moloc Pokedex'!L40,"")</f>
        <v>0</v>
      </c>
      <c r="K847" s="14" t="str">
        <f>+IF('Moloc Pokedex'!M40&lt;&gt;"",'Moloc Pokedex'!M40,"")</f>
        <v>0,0,0,0,0,0</v>
      </c>
      <c r="L847" s="14">
        <f>+IF('Moloc Pokedex'!N40&lt;&gt;"",'Moloc Pokedex'!N40,"")</f>
        <v>255</v>
      </c>
      <c r="M847" s="14">
        <f>+IF('Moloc Pokedex'!O40&lt;&gt;"",'Moloc Pokedex'!O40,"")</f>
        <v>70</v>
      </c>
      <c r="N847" s="14" t="str">
        <f>+IF('Moloc Pokedex'!P40&lt;&gt;"",'Moloc Pokedex'!P40,"")</f>
        <v>RUNAWAY</v>
      </c>
      <c r="O847" s="14" t="str">
        <f>+IF('Moloc Pokedex'!Q40&lt;&gt;"",'Moloc Pokedex'!Q40,"")</f>
        <v/>
      </c>
      <c r="P847" s="14" t="str">
        <f>+IF('Moloc Pokedex'!R40&lt;&gt;"",'Moloc Pokedex'!R40,"")</f>
        <v>1,TACKLE,1,LEER,1,GROWL,1,SCARYFACE</v>
      </c>
      <c r="Q847" s="14" t="str">
        <f>+IF('Moloc Pokedex'!S40&lt;&gt;"",'Moloc Pokedex'!S40,"")</f>
        <v>FIREPUNCH,THUNDERPUNCH,ICEPUNCH,SWORDSDANCE,TAUNT,TRICK,GRASSYTERRAIN</v>
      </c>
      <c r="R847" s="14" t="str">
        <f>+IF('Moloc Pokedex'!T40&lt;&gt;"",'Moloc Pokedex'!T40,"")</f>
        <v>Field</v>
      </c>
      <c r="S847" s="14">
        <f>+IF('Moloc Pokedex'!U40&lt;&gt;"",'Moloc Pokedex'!U40,"")</f>
        <v>4080</v>
      </c>
      <c r="T847" s="14">
        <f>+IF('Moloc Pokedex'!V40&lt;&gt;"",'Moloc Pokedex'!V40,"")</f>
        <v>0.1</v>
      </c>
      <c r="U847" s="14">
        <f>+IF('Moloc Pokedex'!W40&lt;&gt;"",'Moloc Pokedex'!W40,"")</f>
        <v>0.1</v>
      </c>
      <c r="V847" s="14" t="str">
        <f>+IF('Moloc Pokedex'!X40&lt;&gt;"",'Moloc Pokedex'!X40,"")</f>
        <v>Brown</v>
      </c>
      <c r="W847" s="14" t="str">
        <f>+IF('Moloc Pokedex'!Y40&lt;&gt;"",'Moloc Pokedex'!Y40,"")</f>
        <v/>
      </c>
      <c r="X847" s="14">
        <f>+IF('Moloc Pokedex'!Z40&lt;&gt;"",'Moloc Pokedex'!Z40,"")</f>
        <v>846</v>
      </c>
      <c r="Y847" s="14">
        <f>+IF('Moloc Pokedex'!AA40&lt;&gt;"",'Moloc Pokedex'!AA40,"")</f>
        <v>0</v>
      </c>
      <c r="Z847" s="14">
        <f>+IF('Moloc Pokedex'!AB40&lt;&gt;"",'Moloc Pokedex'!AB40,"")</f>
        <v>0</v>
      </c>
      <c r="AA847" s="14">
        <f>+IF('Moloc Pokedex'!AC40&lt;&gt;"",'Moloc Pokedex'!AC40,"")</f>
        <v>0</v>
      </c>
      <c r="AB847" s="14">
        <f>+IF('Moloc Pokedex'!AD40&lt;&gt;"",'Moloc Pokedex'!AD40,"")</f>
        <v>0</v>
      </c>
      <c r="AC847" s="14">
        <f>+IF('Moloc Pokedex'!AE40&lt;&gt;"",'Moloc Pokedex'!AE40,"")</f>
        <v>0</v>
      </c>
      <c r="AD847" s="14">
        <f>+IF('Moloc Pokedex'!AF40&lt;&gt;"",'Moloc Pokedex'!AF40,"")</f>
        <v>0</v>
      </c>
      <c r="AE847" s="14">
        <f>+IF('Moloc Pokedex'!AG40&lt;&gt;"",'Moloc Pokedex'!AG40,"")</f>
        <v>0</v>
      </c>
      <c r="AF847" s="14">
        <f>+IF('Moloc Pokedex'!AH40&lt;&gt;"",'Moloc Pokedex'!AH40,"")</f>
        <v>0</v>
      </c>
      <c r="AG847" s="14">
        <f>+IF('Moloc Pokedex'!AI40&lt;&gt;"",'Moloc Pokedex'!AI40,"")</f>
        <v>0</v>
      </c>
      <c r="AH847" s="14" t="str">
        <f>+IF('Moloc Pokedex'!AJ40&lt;&gt;"",'Moloc Pokedex'!AJ40,"")</f>
        <v>846,0,0,0,0,0,0,0,0,0</v>
      </c>
      <c r="AI847" s="14" t="str">
        <f>+IF('Moloc Pokedex'!AK40&lt;&gt;"",'Moloc Pokedex'!AK40,"")</f>
        <v>TODO</v>
      </c>
      <c r="AJ847" s="14" t="str">
        <f>+IF('Moloc Pokedex'!AL40&lt;&gt;"",'Moloc Pokedex'!AL40,"")</f>
        <v>"TO DO"</v>
      </c>
      <c r="AK847" s="14" t="str">
        <f>+IF('Moloc Pokedex'!AM40&lt;&gt;"",'Moloc Pokedex'!AM40,"")</f>
        <v/>
      </c>
      <c r="AL847" s="14" t="str">
        <f>+IF('Moloc Pokedex'!AN40&lt;&gt;"",'Moloc Pokedex'!AN40,"")</f>
        <v/>
      </c>
      <c r="AM847" s="14" t="str">
        <f>+IF('Moloc Pokedex'!AO40&lt;&gt;"",'Moloc Pokedex'!AO40,"")</f>
        <v/>
      </c>
      <c r="AN847" s="14" t="str">
        <f>+IF('Moloc Pokedex'!AP40&lt;&gt;"",'Moloc Pokedex'!AP40,"")</f>
        <v/>
      </c>
      <c r="AO847" s="14">
        <f>+IF('Moloc Pokedex'!AQ40&lt;&gt;"",'Moloc Pokedex'!AQ40,"")</f>
        <v>0</v>
      </c>
      <c r="AP847" s="14">
        <f>+IF('Moloc Pokedex'!AR40&lt;&gt;"",'Moloc Pokedex'!AR40,"")</f>
        <v>25</v>
      </c>
      <c r="AQ847" s="14">
        <f>+IF('Moloc Pokedex'!AS40&lt;&gt;"",'Moloc Pokedex'!AS40,"")</f>
        <v>0</v>
      </c>
      <c r="AR847" s="14" t="str">
        <f>+IF('Moloc Pokedex'!AT40&lt;&gt;"",'Moloc Pokedex'!AT40,"")</f>
        <v>PIKIBRI,LevelHoldItem,WHIPPEDDREAM,PIKIBRI,TradeItem,WHIPPEDDREAM</v>
      </c>
      <c r="AS847" s="14" t="str">
        <f>+IF('Moloc Pokedex'!AU40&lt;&gt;"",'Moloc Pokedex'!AU40,"")</f>
        <v/>
      </c>
      <c r="AU847" s="14"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
      <c r="A848" s="13">
        <v>847</v>
      </c>
      <c r="C848" s="14" t="str">
        <f>+IF('Moloc Pokedex'!E41&lt;&gt;"",'Moloc Pokedex'!E41,"")</f>
        <v>Hummbri</v>
      </c>
      <c r="D848" s="14" t="str">
        <f>+IF('Moloc Pokedex'!F41&lt;&gt;"",'Moloc Pokedex'!F41,"")</f>
        <v>HUMMBRI</v>
      </c>
      <c r="E848" s="14" t="str">
        <f>+IF('Moloc Pokedex'!G41&lt;&gt;"",'Moloc Pokedex'!G41,"")</f>
        <v>FLYING</v>
      </c>
      <c r="F848" s="14" t="str">
        <f>+IF('Moloc Pokedex'!H41&lt;&gt;"",'Moloc Pokedex'!H41,"")</f>
        <v>FAIRY</v>
      </c>
      <c r="G848" s="14" t="str">
        <f>+IF('Moloc Pokedex'!I41&lt;&gt;"",'Moloc Pokedex'!I41,"")</f>
        <v>30,30,30,30,30,30</v>
      </c>
      <c r="H848" s="14" t="str">
        <f>+IF('Moloc Pokedex'!J41&lt;&gt;"",'Moloc Pokedex'!J41,"")</f>
        <v>Female50Percent</v>
      </c>
      <c r="I848" s="14" t="str">
        <f>+IF('Moloc Pokedex'!K41&lt;&gt;"",'Moloc Pokedex'!K41,"")</f>
        <v>Medium</v>
      </c>
      <c r="J848" s="14">
        <f>+IF('Moloc Pokedex'!L41&lt;&gt;"",'Moloc Pokedex'!L41,"")</f>
        <v>0</v>
      </c>
      <c r="K848" s="14" t="str">
        <f>+IF('Moloc Pokedex'!M41&lt;&gt;"",'Moloc Pokedex'!M41,"")</f>
        <v>0,0,0,0,0,0</v>
      </c>
      <c r="L848" s="14">
        <f>+IF('Moloc Pokedex'!N41&lt;&gt;"",'Moloc Pokedex'!N41,"")</f>
        <v>255</v>
      </c>
      <c r="M848" s="14">
        <f>+IF('Moloc Pokedex'!O41&lt;&gt;"",'Moloc Pokedex'!O41,"")</f>
        <v>70</v>
      </c>
      <c r="N848" s="14" t="str">
        <f>+IF('Moloc Pokedex'!P41&lt;&gt;"",'Moloc Pokedex'!P41,"")</f>
        <v>RUNAWAY</v>
      </c>
      <c r="O848" s="14" t="str">
        <f>+IF('Moloc Pokedex'!Q41&lt;&gt;"",'Moloc Pokedex'!Q41,"")</f>
        <v/>
      </c>
      <c r="P848" s="14" t="str">
        <f>+IF('Moloc Pokedex'!R41&lt;&gt;"",'Moloc Pokedex'!R41,"")</f>
        <v>1,TACKLE,1,LEER,1,GROWL,1,SCARYFACE</v>
      </c>
      <c r="Q848" s="14" t="str">
        <f>+IF('Moloc Pokedex'!S41&lt;&gt;"",'Moloc Pokedex'!S41,"")</f>
        <v>FIREPUNCH,THUNDERPUNCH,ICEPUNCH,SWORDSDANCE,TAUNT,TRICK,GRASSYTERRAIN</v>
      </c>
      <c r="R848" s="14" t="str">
        <f>+IF('Moloc Pokedex'!T41&lt;&gt;"",'Moloc Pokedex'!T41,"")</f>
        <v>Field</v>
      </c>
      <c r="S848" s="14">
        <f>+IF('Moloc Pokedex'!U41&lt;&gt;"",'Moloc Pokedex'!U41,"")</f>
        <v>4080</v>
      </c>
      <c r="T848" s="14">
        <f>+IF('Moloc Pokedex'!V41&lt;&gt;"",'Moloc Pokedex'!V41,"")</f>
        <v>0.1</v>
      </c>
      <c r="U848" s="14">
        <f>+IF('Moloc Pokedex'!W41&lt;&gt;"",'Moloc Pokedex'!W41,"")</f>
        <v>0.1</v>
      </c>
      <c r="V848" s="14" t="str">
        <f>+IF('Moloc Pokedex'!X41&lt;&gt;"",'Moloc Pokedex'!X41,"")</f>
        <v>Brown</v>
      </c>
      <c r="W848" s="14" t="str">
        <f>+IF('Moloc Pokedex'!Y41&lt;&gt;"",'Moloc Pokedex'!Y41,"")</f>
        <v/>
      </c>
      <c r="X848" s="14">
        <f>+IF('Moloc Pokedex'!Z41&lt;&gt;"",'Moloc Pokedex'!Z41,"")</f>
        <v>847</v>
      </c>
      <c r="Y848" s="14">
        <f>+IF('Moloc Pokedex'!AA41&lt;&gt;"",'Moloc Pokedex'!AA41,"")</f>
        <v>0</v>
      </c>
      <c r="Z848" s="14">
        <f>+IF('Moloc Pokedex'!AB41&lt;&gt;"",'Moloc Pokedex'!AB41,"")</f>
        <v>0</v>
      </c>
      <c r="AA848" s="14">
        <f>+IF('Moloc Pokedex'!AC41&lt;&gt;"",'Moloc Pokedex'!AC41,"")</f>
        <v>0</v>
      </c>
      <c r="AB848" s="14">
        <f>+IF('Moloc Pokedex'!AD41&lt;&gt;"",'Moloc Pokedex'!AD41,"")</f>
        <v>0</v>
      </c>
      <c r="AC848" s="14">
        <f>+IF('Moloc Pokedex'!AE41&lt;&gt;"",'Moloc Pokedex'!AE41,"")</f>
        <v>0</v>
      </c>
      <c r="AD848" s="14">
        <f>+IF('Moloc Pokedex'!AF41&lt;&gt;"",'Moloc Pokedex'!AF41,"")</f>
        <v>0</v>
      </c>
      <c r="AE848" s="14">
        <f>+IF('Moloc Pokedex'!AG41&lt;&gt;"",'Moloc Pokedex'!AG41,"")</f>
        <v>0</v>
      </c>
      <c r="AF848" s="14">
        <f>+IF('Moloc Pokedex'!AH41&lt;&gt;"",'Moloc Pokedex'!AH41,"")</f>
        <v>0</v>
      </c>
      <c r="AG848" s="14">
        <f>+IF('Moloc Pokedex'!AI41&lt;&gt;"",'Moloc Pokedex'!AI41,"")</f>
        <v>0</v>
      </c>
      <c r="AH848" s="14" t="str">
        <f>+IF('Moloc Pokedex'!AJ41&lt;&gt;"",'Moloc Pokedex'!AJ41,"")</f>
        <v>847,0,0,0,0,0,0,0,0,0</v>
      </c>
      <c r="AI848" s="14" t="str">
        <f>+IF('Moloc Pokedex'!AK41&lt;&gt;"",'Moloc Pokedex'!AK41,"")</f>
        <v>TODO</v>
      </c>
      <c r="AJ848" s="14" t="str">
        <f>+IF('Moloc Pokedex'!AL41&lt;&gt;"",'Moloc Pokedex'!AL41,"")</f>
        <v>"TO DO"</v>
      </c>
      <c r="AK848" s="14" t="str">
        <f>+IF('Moloc Pokedex'!AM41&lt;&gt;"",'Moloc Pokedex'!AM41,"")</f>
        <v/>
      </c>
      <c r="AL848" s="14" t="str">
        <f>+IF('Moloc Pokedex'!AN41&lt;&gt;"",'Moloc Pokedex'!AN41,"")</f>
        <v/>
      </c>
      <c r="AM848" s="14" t="str">
        <f>+IF('Moloc Pokedex'!AO41&lt;&gt;"",'Moloc Pokedex'!AO41,"")</f>
        <v/>
      </c>
      <c r="AN848" s="14" t="str">
        <f>+IF('Moloc Pokedex'!AP41&lt;&gt;"",'Moloc Pokedex'!AP41,"")</f>
        <v/>
      </c>
      <c r="AO848" s="14">
        <f>+IF('Moloc Pokedex'!AQ41&lt;&gt;"",'Moloc Pokedex'!AQ41,"")</f>
        <v>0</v>
      </c>
      <c r="AP848" s="14">
        <f>+IF('Moloc Pokedex'!AR41&lt;&gt;"",'Moloc Pokedex'!AR41,"")</f>
        <v>25</v>
      </c>
      <c r="AQ848" s="14">
        <f>+IF('Moloc Pokedex'!AS41&lt;&gt;"",'Moloc Pokedex'!AS41,"")</f>
        <v>0</v>
      </c>
      <c r="AR848" s="14" t="str">
        <f>+IF('Moloc Pokedex'!AT41&lt;&gt;"",'Moloc Pokedex'!AT41,"")</f>
        <v/>
      </c>
      <c r="AS848" s="14" t="str">
        <f>+IF('Moloc Pokedex'!AU41&lt;&gt;"",'Moloc Pokedex'!AU41,"")</f>
        <v/>
      </c>
      <c r="AU848" s="14"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
      <c r="A849" s="13">
        <v>848</v>
      </c>
      <c r="C849" s="14" t="str">
        <f>+IF('Moloc Pokedex'!E42&lt;&gt;"",'Moloc Pokedex'!E42,"")</f>
        <v>Tatudillo</v>
      </c>
      <c r="D849" s="14" t="str">
        <f>+IF('Moloc Pokedex'!F42&lt;&gt;"",'Moloc Pokedex'!F42,"")</f>
        <v>TATUDILLO</v>
      </c>
      <c r="E849" s="14" t="str">
        <f>+IF('Moloc Pokedex'!G42&lt;&gt;"",'Moloc Pokedex'!G42,"")</f>
        <v>STEEL</v>
      </c>
      <c r="F849" s="14" t="str">
        <f>+IF('Moloc Pokedex'!H42&lt;&gt;"",'Moloc Pokedex'!H42,"")</f>
        <v>NORMAL</v>
      </c>
      <c r="G849" s="14" t="str">
        <f>+IF('Moloc Pokedex'!I42&lt;&gt;"",'Moloc Pokedex'!I42,"")</f>
        <v>30,30,30,30,30,30</v>
      </c>
      <c r="H849" s="14" t="str">
        <f>+IF('Moloc Pokedex'!J42&lt;&gt;"",'Moloc Pokedex'!J42,"")</f>
        <v>Female50Percent</v>
      </c>
      <c r="I849" s="14" t="str">
        <f>+IF('Moloc Pokedex'!K42&lt;&gt;"",'Moloc Pokedex'!K42,"")</f>
        <v>Medium</v>
      </c>
      <c r="J849" s="14">
        <f>+IF('Moloc Pokedex'!L42&lt;&gt;"",'Moloc Pokedex'!L42,"")</f>
        <v>0</v>
      </c>
      <c r="K849" s="14" t="str">
        <f>+IF('Moloc Pokedex'!M42&lt;&gt;"",'Moloc Pokedex'!M42,"")</f>
        <v>0,0,0,0,0,0</v>
      </c>
      <c r="L849" s="14">
        <f>+IF('Moloc Pokedex'!N42&lt;&gt;"",'Moloc Pokedex'!N42,"")</f>
        <v>255</v>
      </c>
      <c r="M849" s="14">
        <f>+IF('Moloc Pokedex'!O42&lt;&gt;"",'Moloc Pokedex'!O42,"")</f>
        <v>70</v>
      </c>
      <c r="N849" s="14" t="str">
        <f>+IF('Moloc Pokedex'!P42&lt;&gt;"",'Moloc Pokedex'!P42,"")</f>
        <v>RUNAWAY</v>
      </c>
      <c r="O849" s="14" t="str">
        <f>+IF('Moloc Pokedex'!Q42&lt;&gt;"",'Moloc Pokedex'!Q42,"")</f>
        <v/>
      </c>
      <c r="P849" s="14" t="str">
        <f>+IF('Moloc Pokedex'!R42&lt;&gt;"",'Moloc Pokedex'!R42,"")</f>
        <v>1,TACKLE,1,LEER,1,GROWL,1,SCARYFACE</v>
      </c>
      <c r="Q849" s="14" t="str">
        <f>+IF('Moloc Pokedex'!S42&lt;&gt;"",'Moloc Pokedex'!S42,"")</f>
        <v>FIREPUNCH,THUNDERPUNCH,ICEPUNCH,SWORDSDANCE,TAUNT,TRICK,GRASSYTERRAIN</v>
      </c>
      <c r="R849" s="14" t="str">
        <f>+IF('Moloc Pokedex'!T42&lt;&gt;"",'Moloc Pokedex'!T42,"")</f>
        <v>Field</v>
      </c>
      <c r="S849" s="14">
        <f>+IF('Moloc Pokedex'!U42&lt;&gt;"",'Moloc Pokedex'!U42,"")</f>
        <v>4080</v>
      </c>
      <c r="T849" s="14">
        <f>+IF('Moloc Pokedex'!V42&lt;&gt;"",'Moloc Pokedex'!V42,"")</f>
        <v>0.1</v>
      </c>
      <c r="U849" s="14">
        <f>+IF('Moloc Pokedex'!W42&lt;&gt;"",'Moloc Pokedex'!W42,"")</f>
        <v>0.1</v>
      </c>
      <c r="V849" s="14" t="str">
        <f>+IF('Moloc Pokedex'!X42&lt;&gt;"",'Moloc Pokedex'!X42,"")</f>
        <v>Brown</v>
      </c>
      <c r="W849" s="14" t="str">
        <f>+IF('Moloc Pokedex'!Y42&lt;&gt;"",'Moloc Pokedex'!Y42,"")</f>
        <v/>
      </c>
      <c r="X849" s="14">
        <f>+IF('Moloc Pokedex'!Z42&lt;&gt;"",'Moloc Pokedex'!Z42,"")</f>
        <v>848</v>
      </c>
      <c r="Y849" s="14">
        <f>+IF('Moloc Pokedex'!AA42&lt;&gt;"",'Moloc Pokedex'!AA42,"")</f>
        <v>0</v>
      </c>
      <c r="Z849" s="14">
        <f>+IF('Moloc Pokedex'!AB42&lt;&gt;"",'Moloc Pokedex'!AB42,"")</f>
        <v>0</v>
      </c>
      <c r="AA849" s="14">
        <f>+IF('Moloc Pokedex'!AC42&lt;&gt;"",'Moloc Pokedex'!AC42,"")</f>
        <v>0</v>
      </c>
      <c r="AB849" s="14">
        <f>+IF('Moloc Pokedex'!AD42&lt;&gt;"",'Moloc Pokedex'!AD42,"")</f>
        <v>0</v>
      </c>
      <c r="AC849" s="14">
        <f>+IF('Moloc Pokedex'!AE42&lt;&gt;"",'Moloc Pokedex'!AE42,"")</f>
        <v>0</v>
      </c>
      <c r="AD849" s="14">
        <f>+IF('Moloc Pokedex'!AF42&lt;&gt;"",'Moloc Pokedex'!AF42,"")</f>
        <v>0</v>
      </c>
      <c r="AE849" s="14">
        <f>+IF('Moloc Pokedex'!AG42&lt;&gt;"",'Moloc Pokedex'!AG42,"")</f>
        <v>0</v>
      </c>
      <c r="AF849" s="14">
        <f>+IF('Moloc Pokedex'!AH42&lt;&gt;"",'Moloc Pokedex'!AH42,"")</f>
        <v>0</v>
      </c>
      <c r="AG849" s="14">
        <f>+IF('Moloc Pokedex'!AI42&lt;&gt;"",'Moloc Pokedex'!AI42,"")</f>
        <v>0</v>
      </c>
      <c r="AH849" s="14" t="str">
        <f>+IF('Moloc Pokedex'!AJ42&lt;&gt;"",'Moloc Pokedex'!AJ42,"")</f>
        <v>848,0,0,0,0,0,0,0,0,0</v>
      </c>
      <c r="AI849" s="14" t="str">
        <f>+IF('Moloc Pokedex'!AK42&lt;&gt;"",'Moloc Pokedex'!AK42,"")</f>
        <v>TODO</v>
      </c>
      <c r="AJ849" s="14" t="str">
        <f>+IF('Moloc Pokedex'!AL42&lt;&gt;"",'Moloc Pokedex'!AL42,"")</f>
        <v>"TO DO"</v>
      </c>
      <c r="AK849" s="14" t="str">
        <f>+IF('Moloc Pokedex'!AM42&lt;&gt;"",'Moloc Pokedex'!AM42,"")</f>
        <v/>
      </c>
      <c r="AL849" s="14" t="str">
        <f>+IF('Moloc Pokedex'!AN42&lt;&gt;"",'Moloc Pokedex'!AN42,"")</f>
        <v/>
      </c>
      <c r="AM849" s="14" t="str">
        <f>+IF('Moloc Pokedex'!AO42&lt;&gt;"",'Moloc Pokedex'!AO42,"")</f>
        <v/>
      </c>
      <c r="AN849" s="14" t="str">
        <f>+IF('Moloc Pokedex'!AP42&lt;&gt;"",'Moloc Pokedex'!AP42,"")</f>
        <v/>
      </c>
      <c r="AO849" s="14">
        <f>+IF('Moloc Pokedex'!AQ42&lt;&gt;"",'Moloc Pokedex'!AQ42,"")</f>
        <v>0</v>
      </c>
      <c r="AP849" s="14">
        <f>+IF('Moloc Pokedex'!AR42&lt;&gt;"",'Moloc Pokedex'!AR42,"")</f>
        <v>25</v>
      </c>
      <c r="AQ849" s="14">
        <f>+IF('Moloc Pokedex'!AS42&lt;&gt;"",'Moloc Pokedex'!AS42,"")</f>
        <v>0</v>
      </c>
      <c r="AR849" s="14" t="str">
        <f>+IF('Moloc Pokedex'!AT42&lt;&gt;"",'Moloc Pokedex'!AT42,"")</f>
        <v>DASIPODILLO,Level,35</v>
      </c>
      <c r="AS849" s="14" t="str">
        <f>+IF('Moloc Pokedex'!AU42&lt;&gt;"",'Moloc Pokedex'!AU42,"")</f>
        <v/>
      </c>
      <c r="AU849" s="14"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
      <c r="A850" s="13">
        <v>849</v>
      </c>
      <c r="C850" s="14" t="str">
        <f>+IF('Moloc Pokedex'!E43&lt;&gt;"",'Moloc Pokedex'!E43,"")</f>
        <v>Dasipodillo</v>
      </c>
      <c r="D850" s="14" t="str">
        <f>+IF('Moloc Pokedex'!F43&lt;&gt;"",'Moloc Pokedex'!F43,"")</f>
        <v>DASIPODILLO</v>
      </c>
      <c r="E850" s="14" t="str">
        <f>+IF('Moloc Pokedex'!G43&lt;&gt;"",'Moloc Pokedex'!G43,"")</f>
        <v>STEEL</v>
      </c>
      <c r="F850" s="14" t="str">
        <f>+IF('Moloc Pokedex'!H43&lt;&gt;"",'Moloc Pokedex'!H43,"")</f>
        <v>NORMAL</v>
      </c>
      <c r="G850" s="14" t="str">
        <f>+IF('Moloc Pokedex'!I43&lt;&gt;"",'Moloc Pokedex'!I43,"")</f>
        <v>30,30,30,30,30,30</v>
      </c>
      <c r="H850" s="14" t="str">
        <f>+IF('Moloc Pokedex'!J43&lt;&gt;"",'Moloc Pokedex'!J43,"")</f>
        <v>Female50Percent</v>
      </c>
      <c r="I850" s="14" t="str">
        <f>+IF('Moloc Pokedex'!K43&lt;&gt;"",'Moloc Pokedex'!K43,"")</f>
        <v>Medium</v>
      </c>
      <c r="J850" s="14">
        <f>+IF('Moloc Pokedex'!L43&lt;&gt;"",'Moloc Pokedex'!L43,"")</f>
        <v>0</v>
      </c>
      <c r="K850" s="14" t="str">
        <f>+IF('Moloc Pokedex'!M43&lt;&gt;"",'Moloc Pokedex'!M43,"")</f>
        <v>0,0,0,0,0,0</v>
      </c>
      <c r="L850" s="14">
        <f>+IF('Moloc Pokedex'!N43&lt;&gt;"",'Moloc Pokedex'!N43,"")</f>
        <v>255</v>
      </c>
      <c r="M850" s="14">
        <f>+IF('Moloc Pokedex'!O43&lt;&gt;"",'Moloc Pokedex'!O43,"")</f>
        <v>70</v>
      </c>
      <c r="N850" s="14" t="str">
        <f>+IF('Moloc Pokedex'!P43&lt;&gt;"",'Moloc Pokedex'!P43,"")</f>
        <v>RUNAWAY</v>
      </c>
      <c r="O850" s="14" t="str">
        <f>+IF('Moloc Pokedex'!Q43&lt;&gt;"",'Moloc Pokedex'!Q43,"")</f>
        <v/>
      </c>
      <c r="P850" s="14" t="str">
        <f>+IF('Moloc Pokedex'!R43&lt;&gt;"",'Moloc Pokedex'!R43,"")</f>
        <v>1,TACKLE,1,LEER,1,GROWL,1,SCARYFACE</v>
      </c>
      <c r="Q850" s="14" t="str">
        <f>+IF('Moloc Pokedex'!S43&lt;&gt;"",'Moloc Pokedex'!S43,"")</f>
        <v>FIREPUNCH,THUNDERPUNCH,ICEPUNCH,SWORDSDANCE,TAUNT,TRICK,GRASSYTERRAIN</v>
      </c>
      <c r="R850" s="14" t="str">
        <f>+IF('Moloc Pokedex'!T43&lt;&gt;"",'Moloc Pokedex'!T43,"")</f>
        <v>Field</v>
      </c>
      <c r="S850" s="14">
        <f>+IF('Moloc Pokedex'!U43&lt;&gt;"",'Moloc Pokedex'!U43,"")</f>
        <v>4080</v>
      </c>
      <c r="T850" s="14">
        <f>+IF('Moloc Pokedex'!V43&lt;&gt;"",'Moloc Pokedex'!V43,"")</f>
        <v>0.1</v>
      </c>
      <c r="U850" s="14">
        <f>+IF('Moloc Pokedex'!W43&lt;&gt;"",'Moloc Pokedex'!W43,"")</f>
        <v>0.1</v>
      </c>
      <c r="V850" s="14" t="str">
        <f>+IF('Moloc Pokedex'!X43&lt;&gt;"",'Moloc Pokedex'!X43,"")</f>
        <v>Brown</v>
      </c>
      <c r="W850" s="14" t="str">
        <f>+IF('Moloc Pokedex'!Y43&lt;&gt;"",'Moloc Pokedex'!Y43,"")</f>
        <v/>
      </c>
      <c r="X850" s="14">
        <f>+IF('Moloc Pokedex'!Z43&lt;&gt;"",'Moloc Pokedex'!Z43,"")</f>
        <v>849</v>
      </c>
      <c r="Y850" s="14">
        <f>+IF('Moloc Pokedex'!AA43&lt;&gt;"",'Moloc Pokedex'!AA43,"")</f>
        <v>0</v>
      </c>
      <c r="Z850" s="14">
        <f>+IF('Moloc Pokedex'!AB43&lt;&gt;"",'Moloc Pokedex'!AB43,"")</f>
        <v>0</v>
      </c>
      <c r="AA850" s="14">
        <f>+IF('Moloc Pokedex'!AC43&lt;&gt;"",'Moloc Pokedex'!AC43,"")</f>
        <v>0</v>
      </c>
      <c r="AB850" s="14">
        <f>+IF('Moloc Pokedex'!AD43&lt;&gt;"",'Moloc Pokedex'!AD43,"")</f>
        <v>0</v>
      </c>
      <c r="AC850" s="14">
        <f>+IF('Moloc Pokedex'!AE43&lt;&gt;"",'Moloc Pokedex'!AE43,"")</f>
        <v>0</v>
      </c>
      <c r="AD850" s="14">
        <f>+IF('Moloc Pokedex'!AF43&lt;&gt;"",'Moloc Pokedex'!AF43,"")</f>
        <v>0</v>
      </c>
      <c r="AE850" s="14">
        <f>+IF('Moloc Pokedex'!AG43&lt;&gt;"",'Moloc Pokedex'!AG43,"")</f>
        <v>0</v>
      </c>
      <c r="AF850" s="14">
        <f>+IF('Moloc Pokedex'!AH43&lt;&gt;"",'Moloc Pokedex'!AH43,"")</f>
        <v>0</v>
      </c>
      <c r="AG850" s="14">
        <f>+IF('Moloc Pokedex'!AI43&lt;&gt;"",'Moloc Pokedex'!AI43,"")</f>
        <v>0</v>
      </c>
      <c r="AH850" s="14" t="str">
        <f>+IF('Moloc Pokedex'!AJ43&lt;&gt;"",'Moloc Pokedex'!AJ43,"")</f>
        <v>849,0,0,0,0,0,0,0,0,0</v>
      </c>
      <c r="AI850" s="14" t="str">
        <f>+IF('Moloc Pokedex'!AK43&lt;&gt;"",'Moloc Pokedex'!AK43,"")</f>
        <v>TODO</v>
      </c>
      <c r="AJ850" s="14" t="str">
        <f>+IF('Moloc Pokedex'!AL43&lt;&gt;"",'Moloc Pokedex'!AL43,"")</f>
        <v>"TO DO"</v>
      </c>
      <c r="AK850" s="14" t="str">
        <f>+IF('Moloc Pokedex'!AM43&lt;&gt;"",'Moloc Pokedex'!AM43,"")</f>
        <v/>
      </c>
      <c r="AL850" s="14" t="str">
        <f>+IF('Moloc Pokedex'!AN43&lt;&gt;"",'Moloc Pokedex'!AN43,"")</f>
        <v/>
      </c>
      <c r="AM850" s="14" t="str">
        <f>+IF('Moloc Pokedex'!AO43&lt;&gt;"",'Moloc Pokedex'!AO43,"")</f>
        <v/>
      </c>
      <c r="AN850" s="14" t="str">
        <f>+IF('Moloc Pokedex'!AP43&lt;&gt;"",'Moloc Pokedex'!AP43,"")</f>
        <v/>
      </c>
      <c r="AO850" s="14">
        <f>+IF('Moloc Pokedex'!AQ43&lt;&gt;"",'Moloc Pokedex'!AQ43,"")</f>
        <v>0</v>
      </c>
      <c r="AP850" s="14">
        <f>+IF('Moloc Pokedex'!AR43&lt;&gt;"",'Moloc Pokedex'!AR43,"")</f>
        <v>25</v>
      </c>
      <c r="AQ850" s="14">
        <f>+IF('Moloc Pokedex'!AS43&lt;&gt;"",'Moloc Pokedex'!AS43,"")</f>
        <v>0</v>
      </c>
      <c r="AR850" s="14" t="str">
        <f>+IF('Moloc Pokedex'!AT43&lt;&gt;"",'Moloc Pokedex'!AT43,"")</f>
        <v/>
      </c>
      <c r="AS850" s="14" t="str">
        <f>+IF('Moloc Pokedex'!AU43&lt;&gt;"",'Moloc Pokedex'!AU43,"")</f>
        <v/>
      </c>
      <c r="AU850" s="14"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
      <c r="A851" s="13">
        <v>850</v>
      </c>
      <c r="C851" s="14" t="str">
        <f>+IF('Moloc Pokedex'!E44&lt;&gt;"",'Moloc Pokedex'!E44,"")</f>
        <v>Flacopterus</v>
      </c>
      <c r="D851" s="14" t="str">
        <f>+IF('Moloc Pokedex'!F44&lt;&gt;"",'Moloc Pokedex'!F44,"")</f>
        <v>FLACOPTERUS</v>
      </c>
      <c r="E851" s="14" t="str">
        <f>+IF('Moloc Pokedex'!G44&lt;&gt;"",'Moloc Pokedex'!G44,"")</f>
        <v>FLYING</v>
      </c>
      <c r="F851" s="14" t="str">
        <f>+IF('Moloc Pokedex'!H44&lt;&gt;"",'Moloc Pokedex'!H44,"")</f>
        <v>FAIRY</v>
      </c>
      <c r="G851" s="14" t="str">
        <f>+IF('Moloc Pokedex'!I44&lt;&gt;"",'Moloc Pokedex'!I44,"")</f>
        <v>30,30,30,30,30,30</v>
      </c>
      <c r="H851" s="14" t="str">
        <f>+IF('Moloc Pokedex'!J44&lt;&gt;"",'Moloc Pokedex'!J44,"")</f>
        <v>Female50Percent</v>
      </c>
      <c r="I851" s="14" t="str">
        <f>+IF('Moloc Pokedex'!K44&lt;&gt;"",'Moloc Pokedex'!K44,"")</f>
        <v>Medium</v>
      </c>
      <c r="J851" s="14">
        <f>+IF('Moloc Pokedex'!L44&lt;&gt;"",'Moloc Pokedex'!L44,"")</f>
        <v>0</v>
      </c>
      <c r="K851" s="14" t="str">
        <f>+IF('Moloc Pokedex'!M44&lt;&gt;"",'Moloc Pokedex'!M44,"")</f>
        <v>0,0,0,0,0,0</v>
      </c>
      <c r="L851" s="14">
        <f>+IF('Moloc Pokedex'!N44&lt;&gt;"",'Moloc Pokedex'!N44,"")</f>
        <v>255</v>
      </c>
      <c r="M851" s="14">
        <f>+IF('Moloc Pokedex'!O44&lt;&gt;"",'Moloc Pokedex'!O44,"")</f>
        <v>70</v>
      </c>
      <c r="N851" s="14" t="str">
        <f>+IF('Moloc Pokedex'!P44&lt;&gt;"",'Moloc Pokedex'!P44,"")</f>
        <v>RUNAWAY</v>
      </c>
      <c r="O851" s="14" t="str">
        <f>+IF('Moloc Pokedex'!Q44&lt;&gt;"",'Moloc Pokedex'!Q44,"")</f>
        <v/>
      </c>
      <c r="P851" s="14" t="str">
        <f>+IF('Moloc Pokedex'!R44&lt;&gt;"",'Moloc Pokedex'!R44,"")</f>
        <v>1,TACKLE,1,LEER,1,GROWL,1,SCARYFACE</v>
      </c>
      <c r="Q851" s="14" t="str">
        <f>+IF('Moloc Pokedex'!S44&lt;&gt;"",'Moloc Pokedex'!S44,"")</f>
        <v>FIREPUNCH,THUNDERPUNCH,ICEPUNCH,SWORDSDANCE,TAUNT,TRICK,GRASSYTERRAIN</v>
      </c>
      <c r="R851" s="14" t="str">
        <f>+IF('Moloc Pokedex'!T44&lt;&gt;"",'Moloc Pokedex'!T44,"")</f>
        <v>Field</v>
      </c>
      <c r="S851" s="14">
        <f>+IF('Moloc Pokedex'!U44&lt;&gt;"",'Moloc Pokedex'!U44,"")</f>
        <v>4080</v>
      </c>
      <c r="T851" s="14">
        <f>+IF('Moloc Pokedex'!V44&lt;&gt;"",'Moloc Pokedex'!V44,"")</f>
        <v>0.1</v>
      </c>
      <c r="U851" s="14">
        <f>+IF('Moloc Pokedex'!W44&lt;&gt;"",'Moloc Pokedex'!W44,"")</f>
        <v>0.1</v>
      </c>
      <c r="V851" s="14" t="str">
        <f>+IF('Moloc Pokedex'!X44&lt;&gt;"",'Moloc Pokedex'!X44,"")</f>
        <v>Brown</v>
      </c>
      <c r="W851" s="14" t="str">
        <f>+IF('Moloc Pokedex'!Y44&lt;&gt;"",'Moloc Pokedex'!Y44,"")</f>
        <v/>
      </c>
      <c r="X851" s="14">
        <f>+IF('Moloc Pokedex'!Z44&lt;&gt;"",'Moloc Pokedex'!Z44,"")</f>
        <v>850</v>
      </c>
      <c r="Y851" s="14">
        <f>+IF('Moloc Pokedex'!AA44&lt;&gt;"",'Moloc Pokedex'!AA44,"")</f>
        <v>0</v>
      </c>
      <c r="Z851" s="14">
        <f>+IF('Moloc Pokedex'!AB44&lt;&gt;"",'Moloc Pokedex'!AB44,"")</f>
        <v>0</v>
      </c>
      <c r="AA851" s="14">
        <f>+IF('Moloc Pokedex'!AC44&lt;&gt;"",'Moloc Pokedex'!AC44,"")</f>
        <v>0</v>
      </c>
      <c r="AB851" s="14">
        <f>+IF('Moloc Pokedex'!AD44&lt;&gt;"",'Moloc Pokedex'!AD44,"")</f>
        <v>0</v>
      </c>
      <c r="AC851" s="14">
        <f>+IF('Moloc Pokedex'!AE44&lt;&gt;"",'Moloc Pokedex'!AE44,"")</f>
        <v>0</v>
      </c>
      <c r="AD851" s="14">
        <f>+IF('Moloc Pokedex'!AF44&lt;&gt;"",'Moloc Pokedex'!AF44,"")</f>
        <v>0</v>
      </c>
      <c r="AE851" s="14">
        <f>+IF('Moloc Pokedex'!AG44&lt;&gt;"",'Moloc Pokedex'!AG44,"")</f>
        <v>0</v>
      </c>
      <c r="AF851" s="14">
        <f>+IF('Moloc Pokedex'!AH44&lt;&gt;"",'Moloc Pokedex'!AH44,"")</f>
        <v>0</v>
      </c>
      <c r="AG851" s="14">
        <f>+IF('Moloc Pokedex'!AI44&lt;&gt;"",'Moloc Pokedex'!AI44,"")</f>
        <v>0</v>
      </c>
      <c r="AH851" s="14" t="str">
        <f>+IF('Moloc Pokedex'!AJ44&lt;&gt;"",'Moloc Pokedex'!AJ44,"")</f>
        <v>850,0,0,0,0,0,0,0,0,0</v>
      </c>
      <c r="AI851" s="14" t="str">
        <f>+IF('Moloc Pokedex'!AK44&lt;&gt;"",'Moloc Pokedex'!AK44,"")</f>
        <v>TODO</v>
      </c>
      <c r="AJ851" s="14" t="str">
        <f>+IF('Moloc Pokedex'!AL44&lt;&gt;"",'Moloc Pokedex'!AL44,"")</f>
        <v>"TO DO"</v>
      </c>
      <c r="AK851" s="14" t="str">
        <f>+IF('Moloc Pokedex'!AM44&lt;&gt;"",'Moloc Pokedex'!AM44,"")</f>
        <v/>
      </c>
      <c r="AL851" s="14" t="str">
        <f>+IF('Moloc Pokedex'!AN44&lt;&gt;"",'Moloc Pokedex'!AN44,"")</f>
        <v/>
      </c>
      <c r="AM851" s="14" t="str">
        <f>+IF('Moloc Pokedex'!AO44&lt;&gt;"",'Moloc Pokedex'!AO44,"")</f>
        <v/>
      </c>
      <c r="AN851" s="14" t="str">
        <f>+IF('Moloc Pokedex'!AP44&lt;&gt;"",'Moloc Pokedex'!AP44,"")</f>
        <v/>
      </c>
      <c r="AO851" s="14">
        <f>+IF('Moloc Pokedex'!AQ44&lt;&gt;"",'Moloc Pokedex'!AQ44,"")</f>
        <v>0</v>
      </c>
      <c r="AP851" s="14">
        <f>+IF('Moloc Pokedex'!AR44&lt;&gt;"",'Moloc Pokedex'!AR44,"")</f>
        <v>25</v>
      </c>
      <c r="AQ851" s="14">
        <f>+IF('Moloc Pokedex'!AS44&lt;&gt;"",'Moloc Pokedex'!AS44,"")</f>
        <v>0</v>
      </c>
      <c r="AR851" s="14" t="str">
        <f>+IF('Moloc Pokedex'!AT44&lt;&gt;"",'Moloc Pokedex'!AT44,"")</f>
        <v>PHOEMINGO,LevelHoldItem,SACHET,PHOEMINGO,TradeItem,SACHET</v>
      </c>
      <c r="AS851" s="14" t="str">
        <f>+IF('Moloc Pokedex'!AU44&lt;&gt;"",'Moloc Pokedex'!AU44,"")</f>
        <v/>
      </c>
      <c r="AU851" s="14"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
      <c r="A852" s="13">
        <v>851</v>
      </c>
      <c r="C852" s="14" t="str">
        <f>+IF('Moloc Pokedex'!E45&lt;&gt;"",'Moloc Pokedex'!E45,"")</f>
        <v>Phoemingo</v>
      </c>
      <c r="D852" s="14" t="str">
        <f>+IF('Moloc Pokedex'!F45&lt;&gt;"",'Moloc Pokedex'!F45,"")</f>
        <v>PHOEMINGO</v>
      </c>
      <c r="E852" s="14" t="str">
        <f>+IF('Moloc Pokedex'!G45&lt;&gt;"",'Moloc Pokedex'!G45,"")</f>
        <v>FLYING</v>
      </c>
      <c r="F852" s="14" t="str">
        <f>+IF('Moloc Pokedex'!H45&lt;&gt;"",'Moloc Pokedex'!H45,"")</f>
        <v>FAIRY</v>
      </c>
      <c r="G852" s="14" t="str">
        <f>+IF('Moloc Pokedex'!I45&lt;&gt;"",'Moloc Pokedex'!I45,"")</f>
        <v>30,30,30,30,30,30</v>
      </c>
      <c r="H852" s="14" t="str">
        <f>+IF('Moloc Pokedex'!J45&lt;&gt;"",'Moloc Pokedex'!J45,"")</f>
        <v>Female50Percent</v>
      </c>
      <c r="I852" s="14" t="str">
        <f>+IF('Moloc Pokedex'!K45&lt;&gt;"",'Moloc Pokedex'!K45,"")</f>
        <v>Medium</v>
      </c>
      <c r="J852" s="14">
        <f>+IF('Moloc Pokedex'!L45&lt;&gt;"",'Moloc Pokedex'!L45,"")</f>
        <v>0</v>
      </c>
      <c r="K852" s="14" t="str">
        <f>+IF('Moloc Pokedex'!M45&lt;&gt;"",'Moloc Pokedex'!M45,"")</f>
        <v>0,0,0,0,0,0</v>
      </c>
      <c r="L852" s="14">
        <f>+IF('Moloc Pokedex'!N45&lt;&gt;"",'Moloc Pokedex'!N45,"")</f>
        <v>255</v>
      </c>
      <c r="M852" s="14">
        <f>+IF('Moloc Pokedex'!O45&lt;&gt;"",'Moloc Pokedex'!O45,"")</f>
        <v>70</v>
      </c>
      <c r="N852" s="14" t="str">
        <f>+IF('Moloc Pokedex'!P45&lt;&gt;"",'Moloc Pokedex'!P45,"")</f>
        <v>RUNAWAY</v>
      </c>
      <c r="O852" s="14" t="str">
        <f>+IF('Moloc Pokedex'!Q45&lt;&gt;"",'Moloc Pokedex'!Q45,"")</f>
        <v/>
      </c>
      <c r="P852" s="14" t="str">
        <f>+IF('Moloc Pokedex'!R45&lt;&gt;"",'Moloc Pokedex'!R45,"")</f>
        <v>1,TACKLE,1,LEER,1,GROWL,1,SCARYFACE</v>
      </c>
      <c r="Q852" s="14" t="str">
        <f>+IF('Moloc Pokedex'!S45&lt;&gt;"",'Moloc Pokedex'!S45,"")</f>
        <v>FIREPUNCH,THUNDERPUNCH,ICEPUNCH,SWORDSDANCE,TAUNT,TRICK,GRASSYTERRAIN</v>
      </c>
      <c r="R852" s="14" t="str">
        <f>+IF('Moloc Pokedex'!T45&lt;&gt;"",'Moloc Pokedex'!T45,"")</f>
        <v>Field</v>
      </c>
      <c r="S852" s="14">
        <f>+IF('Moloc Pokedex'!U45&lt;&gt;"",'Moloc Pokedex'!U45,"")</f>
        <v>4080</v>
      </c>
      <c r="T852" s="14">
        <f>+IF('Moloc Pokedex'!V45&lt;&gt;"",'Moloc Pokedex'!V45,"")</f>
        <v>0.1</v>
      </c>
      <c r="U852" s="14">
        <f>+IF('Moloc Pokedex'!W45&lt;&gt;"",'Moloc Pokedex'!W45,"")</f>
        <v>0.1</v>
      </c>
      <c r="V852" s="14" t="str">
        <f>+IF('Moloc Pokedex'!X45&lt;&gt;"",'Moloc Pokedex'!X45,"")</f>
        <v>Brown</v>
      </c>
      <c r="W852" s="14" t="str">
        <f>+IF('Moloc Pokedex'!Y45&lt;&gt;"",'Moloc Pokedex'!Y45,"")</f>
        <v/>
      </c>
      <c r="X852" s="14">
        <f>+IF('Moloc Pokedex'!Z45&lt;&gt;"",'Moloc Pokedex'!Z45,"")</f>
        <v>851</v>
      </c>
      <c r="Y852" s="14">
        <f>+IF('Moloc Pokedex'!AA45&lt;&gt;"",'Moloc Pokedex'!AA45,"")</f>
        <v>0</v>
      </c>
      <c r="Z852" s="14">
        <f>+IF('Moloc Pokedex'!AB45&lt;&gt;"",'Moloc Pokedex'!AB45,"")</f>
        <v>0</v>
      </c>
      <c r="AA852" s="14">
        <f>+IF('Moloc Pokedex'!AC45&lt;&gt;"",'Moloc Pokedex'!AC45,"")</f>
        <v>0</v>
      </c>
      <c r="AB852" s="14">
        <f>+IF('Moloc Pokedex'!AD45&lt;&gt;"",'Moloc Pokedex'!AD45,"")</f>
        <v>0</v>
      </c>
      <c r="AC852" s="14">
        <f>+IF('Moloc Pokedex'!AE45&lt;&gt;"",'Moloc Pokedex'!AE45,"")</f>
        <v>0</v>
      </c>
      <c r="AD852" s="14">
        <f>+IF('Moloc Pokedex'!AF45&lt;&gt;"",'Moloc Pokedex'!AF45,"")</f>
        <v>0</v>
      </c>
      <c r="AE852" s="14">
        <f>+IF('Moloc Pokedex'!AG45&lt;&gt;"",'Moloc Pokedex'!AG45,"")</f>
        <v>0</v>
      </c>
      <c r="AF852" s="14">
        <f>+IF('Moloc Pokedex'!AH45&lt;&gt;"",'Moloc Pokedex'!AH45,"")</f>
        <v>0</v>
      </c>
      <c r="AG852" s="14">
        <f>+IF('Moloc Pokedex'!AI45&lt;&gt;"",'Moloc Pokedex'!AI45,"")</f>
        <v>0</v>
      </c>
      <c r="AH852" s="14" t="str">
        <f>+IF('Moloc Pokedex'!AJ45&lt;&gt;"",'Moloc Pokedex'!AJ45,"")</f>
        <v>851,0,0,0,0,0,0,0,0,0</v>
      </c>
      <c r="AI852" s="14" t="str">
        <f>+IF('Moloc Pokedex'!AK45&lt;&gt;"",'Moloc Pokedex'!AK45,"")</f>
        <v>TODO</v>
      </c>
      <c r="AJ852" s="14" t="str">
        <f>+IF('Moloc Pokedex'!AL45&lt;&gt;"",'Moloc Pokedex'!AL45,"")</f>
        <v>"TO DO"</v>
      </c>
      <c r="AK852" s="14" t="str">
        <f>+IF('Moloc Pokedex'!AM45&lt;&gt;"",'Moloc Pokedex'!AM45,"")</f>
        <v/>
      </c>
      <c r="AL852" s="14" t="str">
        <f>+IF('Moloc Pokedex'!AN45&lt;&gt;"",'Moloc Pokedex'!AN45,"")</f>
        <v/>
      </c>
      <c r="AM852" s="14" t="str">
        <f>+IF('Moloc Pokedex'!AO45&lt;&gt;"",'Moloc Pokedex'!AO45,"")</f>
        <v/>
      </c>
      <c r="AN852" s="14" t="str">
        <f>+IF('Moloc Pokedex'!AP45&lt;&gt;"",'Moloc Pokedex'!AP45,"")</f>
        <v/>
      </c>
      <c r="AO852" s="14">
        <f>+IF('Moloc Pokedex'!AQ45&lt;&gt;"",'Moloc Pokedex'!AQ45,"")</f>
        <v>0</v>
      </c>
      <c r="AP852" s="14">
        <f>+IF('Moloc Pokedex'!AR45&lt;&gt;"",'Moloc Pokedex'!AR45,"")</f>
        <v>25</v>
      </c>
      <c r="AQ852" s="14">
        <f>+IF('Moloc Pokedex'!AS45&lt;&gt;"",'Moloc Pokedex'!AS45,"")</f>
        <v>0</v>
      </c>
      <c r="AR852" s="14" t="str">
        <f>+IF('Moloc Pokedex'!AT45&lt;&gt;"",'Moloc Pokedex'!AT45,"")</f>
        <v/>
      </c>
      <c r="AS852" s="14" t="str">
        <f>+IF('Moloc Pokedex'!AU45&lt;&gt;"",'Moloc Pokedex'!AU45,"")</f>
        <v/>
      </c>
      <c r="AU852" s="14"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
      <c r="A853" s="13">
        <v>852</v>
      </c>
      <c r="C853" s="14" t="str">
        <f>+IF('Moloc Pokedex'!E46&lt;&gt;"",'Moloc Pokedex'!E46,"")</f>
        <v>Marinkelle</v>
      </c>
      <c r="D853" s="14" t="str">
        <f>+IF('Moloc Pokedex'!F46&lt;&gt;"",'Moloc Pokedex'!F46,"")</f>
        <v>MARINKELLE</v>
      </c>
      <c r="E853" s="14" t="str">
        <f>+IF('Moloc Pokedex'!G46&lt;&gt;"",'Moloc Pokedex'!G46,"")</f>
        <v>POISON</v>
      </c>
      <c r="F853" s="14" t="str">
        <f>+IF('Moloc Pokedex'!H46&lt;&gt;"",'Moloc Pokedex'!H46,"")</f>
        <v>STEEL</v>
      </c>
      <c r="G853" s="14" t="str">
        <f>+IF('Moloc Pokedex'!I46&lt;&gt;"",'Moloc Pokedex'!I46,"")</f>
        <v>30,30,30,30,30,30</v>
      </c>
      <c r="H853" s="14" t="str">
        <f>+IF('Moloc Pokedex'!J46&lt;&gt;"",'Moloc Pokedex'!J46,"")</f>
        <v>Female50Percent</v>
      </c>
      <c r="I853" s="14" t="str">
        <f>+IF('Moloc Pokedex'!K46&lt;&gt;"",'Moloc Pokedex'!K46,"")</f>
        <v>Medium</v>
      </c>
      <c r="J853" s="14">
        <f>+IF('Moloc Pokedex'!L46&lt;&gt;"",'Moloc Pokedex'!L46,"")</f>
        <v>0</v>
      </c>
      <c r="K853" s="14" t="str">
        <f>+IF('Moloc Pokedex'!M46&lt;&gt;"",'Moloc Pokedex'!M46,"")</f>
        <v>0,0,0,0,0,0</v>
      </c>
      <c r="L853" s="14">
        <f>+IF('Moloc Pokedex'!N46&lt;&gt;"",'Moloc Pokedex'!N46,"")</f>
        <v>255</v>
      </c>
      <c r="M853" s="14">
        <f>+IF('Moloc Pokedex'!O46&lt;&gt;"",'Moloc Pokedex'!O46,"")</f>
        <v>70</v>
      </c>
      <c r="N853" s="14" t="str">
        <f>+IF('Moloc Pokedex'!P46&lt;&gt;"",'Moloc Pokedex'!P46,"")</f>
        <v>RUNAWAY</v>
      </c>
      <c r="O853" s="14" t="str">
        <f>+IF('Moloc Pokedex'!Q46&lt;&gt;"",'Moloc Pokedex'!Q46,"")</f>
        <v/>
      </c>
      <c r="P853" s="14" t="str">
        <f>+IF('Moloc Pokedex'!R46&lt;&gt;"",'Moloc Pokedex'!R46,"")</f>
        <v>1,TACKLE,1,LEER,1,GROWL,1,SCARYFACE</v>
      </c>
      <c r="Q853" s="14" t="str">
        <f>+IF('Moloc Pokedex'!S46&lt;&gt;"",'Moloc Pokedex'!S46,"")</f>
        <v>FIREPUNCH,THUNDERPUNCH,ICEPUNCH,SWORDSDANCE,TAUNT,TRICK,GRASSYTERRAIN</v>
      </c>
      <c r="R853" s="14" t="str">
        <f>+IF('Moloc Pokedex'!T46&lt;&gt;"",'Moloc Pokedex'!T46,"")</f>
        <v>Field</v>
      </c>
      <c r="S853" s="14">
        <f>+IF('Moloc Pokedex'!U46&lt;&gt;"",'Moloc Pokedex'!U46,"")</f>
        <v>4080</v>
      </c>
      <c r="T853" s="14">
        <f>+IF('Moloc Pokedex'!V46&lt;&gt;"",'Moloc Pokedex'!V46,"")</f>
        <v>0.1</v>
      </c>
      <c r="U853" s="14">
        <f>+IF('Moloc Pokedex'!W46&lt;&gt;"",'Moloc Pokedex'!W46,"")</f>
        <v>0.1</v>
      </c>
      <c r="V853" s="14" t="str">
        <f>+IF('Moloc Pokedex'!X46&lt;&gt;"",'Moloc Pokedex'!X46,"")</f>
        <v>Brown</v>
      </c>
      <c r="W853" s="14" t="str">
        <f>+IF('Moloc Pokedex'!Y46&lt;&gt;"",'Moloc Pokedex'!Y46,"")</f>
        <v/>
      </c>
      <c r="X853" s="14">
        <f>+IF('Moloc Pokedex'!Z46&lt;&gt;"",'Moloc Pokedex'!Z46,"")</f>
        <v>852</v>
      </c>
      <c r="Y853" s="14">
        <f>+IF('Moloc Pokedex'!AA46&lt;&gt;"",'Moloc Pokedex'!AA46,"")</f>
        <v>0</v>
      </c>
      <c r="Z853" s="14">
        <f>+IF('Moloc Pokedex'!AB46&lt;&gt;"",'Moloc Pokedex'!AB46,"")</f>
        <v>0</v>
      </c>
      <c r="AA853" s="14">
        <f>+IF('Moloc Pokedex'!AC46&lt;&gt;"",'Moloc Pokedex'!AC46,"")</f>
        <v>0</v>
      </c>
      <c r="AB853" s="14">
        <f>+IF('Moloc Pokedex'!AD46&lt;&gt;"",'Moloc Pokedex'!AD46,"")</f>
        <v>0</v>
      </c>
      <c r="AC853" s="14">
        <f>+IF('Moloc Pokedex'!AE46&lt;&gt;"",'Moloc Pokedex'!AE46,"")</f>
        <v>0</v>
      </c>
      <c r="AD853" s="14">
        <f>+IF('Moloc Pokedex'!AF46&lt;&gt;"",'Moloc Pokedex'!AF46,"")</f>
        <v>0</v>
      </c>
      <c r="AE853" s="14">
        <f>+IF('Moloc Pokedex'!AG46&lt;&gt;"",'Moloc Pokedex'!AG46,"")</f>
        <v>0</v>
      </c>
      <c r="AF853" s="14">
        <f>+IF('Moloc Pokedex'!AH46&lt;&gt;"",'Moloc Pokedex'!AH46,"")</f>
        <v>0</v>
      </c>
      <c r="AG853" s="14">
        <f>+IF('Moloc Pokedex'!AI46&lt;&gt;"",'Moloc Pokedex'!AI46,"")</f>
        <v>0</v>
      </c>
      <c r="AH853" s="14" t="str">
        <f>+IF('Moloc Pokedex'!AJ46&lt;&gt;"",'Moloc Pokedex'!AJ46,"")</f>
        <v>852,0,0,0,0,0,0,0,0,0</v>
      </c>
      <c r="AI853" s="14" t="str">
        <f>+IF('Moloc Pokedex'!AK46&lt;&gt;"",'Moloc Pokedex'!AK46,"")</f>
        <v>TODO</v>
      </c>
      <c r="AJ853" s="14" t="str">
        <f>+IF('Moloc Pokedex'!AL46&lt;&gt;"",'Moloc Pokedex'!AL46,"")</f>
        <v>"TO DO"</v>
      </c>
      <c r="AK853" s="14" t="str">
        <f>+IF('Moloc Pokedex'!AM46&lt;&gt;"",'Moloc Pokedex'!AM46,"")</f>
        <v/>
      </c>
      <c r="AL853" s="14" t="str">
        <f>+IF('Moloc Pokedex'!AN46&lt;&gt;"",'Moloc Pokedex'!AN46,"")</f>
        <v/>
      </c>
      <c r="AM853" s="14" t="str">
        <f>+IF('Moloc Pokedex'!AO46&lt;&gt;"",'Moloc Pokedex'!AO46,"")</f>
        <v/>
      </c>
      <c r="AN853" s="14" t="str">
        <f>+IF('Moloc Pokedex'!AP46&lt;&gt;"",'Moloc Pokedex'!AP46,"")</f>
        <v/>
      </c>
      <c r="AO853" s="14">
        <f>+IF('Moloc Pokedex'!AQ46&lt;&gt;"",'Moloc Pokedex'!AQ46,"")</f>
        <v>0</v>
      </c>
      <c r="AP853" s="14">
        <f>+IF('Moloc Pokedex'!AR46&lt;&gt;"",'Moloc Pokedex'!AR46,"")</f>
        <v>25</v>
      </c>
      <c r="AQ853" s="14">
        <f>+IF('Moloc Pokedex'!AS46&lt;&gt;"",'Moloc Pokedex'!AS46,"")</f>
        <v>0</v>
      </c>
      <c r="AR853" s="14" t="str">
        <f>+IF('Moloc Pokedex'!AT46&lt;&gt;"",'Moloc Pokedex'!AT46,"")</f>
        <v>LONGKORHINA,Level,22</v>
      </c>
      <c r="AS853" s="14" t="str">
        <f>+IF('Moloc Pokedex'!AU46&lt;&gt;"",'Moloc Pokedex'!AU46,"")</f>
        <v/>
      </c>
      <c r="AU853" s="14"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
      <c r="A854" s="13">
        <v>853</v>
      </c>
      <c r="C854" s="14" t="str">
        <f>+IF('Moloc Pokedex'!E47&lt;&gt;"",'Moloc Pokedex'!E47,"")</f>
        <v>Longkorhina</v>
      </c>
      <c r="D854" s="14" t="str">
        <f>+IF('Moloc Pokedex'!F47&lt;&gt;"",'Moloc Pokedex'!F47,"")</f>
        <v>LONGKORHINA</v>
      </c>
      <c r="E854" s="14" t="str">
        <f>+IF('Moloc Pokedex'!G47&lt;&gt;"",'Moloc Pokedex'!G47,"")</f>
        <v>POISON</v>
      </c>
      <c r="F854" s="14" t="str">
        <f>+IF('Moloc Pokedex'!H47&lt;&gt;"",'Moloc Pokedex'!H47,"")</f>
        <v>STEEL</v>
      </c>
      <c r="G854" s="14" t="str">
        <f>+IF('Moloc Pokedex'!I47&lt;&gt;"",'Moloc Pokedex'!I47,"")</f>
        <v>30,30,30,30,30,30</v>
      </c>
      <c r="H854" s="14" t="str">
        <f>+IF('Moloc Pokedex'!J47&lt;&gt;"",'Moloc Pokedex'!J47,"")</f>
        <v>Female50Percent</v>
      </c>
      <c r="I854" s="14" t="str">
        <f>+IF('Moloc Pokedex'!K47&lt;&gt;"",'Moloc Pokedex'!K47,"")</f>
        <v>Medium</v>
      </c>
      <c r="J854" s="14">
        <f>+IF('Moloc Pokedex'!L47&lt;&gt;"",'Moloc Pokedex'!L47,"")</f>
        <v>0</v>
      </c>
      <c r="K854" s="14" t="str">
        <f>+IF('Moloc Pokedex'!M47&lt;&gt;"",'Moloc Pokedex'!M47,"")</f>
        <v>0,0,0,0,0,0</v>
      </c>
      <c r="L854" s="14">
        <f>+IF('Moloc Pokedex'!N47&lt;&gt;"",'Moloc Pokedex'!N47,"")</f>
        <v>255</v>
      </c>
      <c r="M854" s="14">
        <f>+IF('Moloc Pokedex'!O47&lt;&gt;"",'Moloc Pokedex'!O47,"")</f>
        <v>70</v>
      </c>
      <c r="N854" s="14" t="str">
        <f>+IF('Moloc Pokedex'!P47&lt;&gt;"",'Moloc Pokedex'!P47,"")</f>
        <v>RUNAWAY</v>
      </c>
      <c r="O854" s="14" t="str">
        <f>+IF('Moloc Pokedex'!Q47&lt;&gt;"",'Moloc Pokedex'!Q47,"")</f>
        <v/>
      </c>
      <c r="P854" s="14" t="str">
        <f>+IF('Moloc Pokedex'!R47&lt;&gt;"",'Moloc Pokedex'!R47,"")</f>
        <v>1,TACKLE,1,LEER,1,GROWL,1,SCARYFACE</v>
      </c>
      <c r="Q854" s="14" t="str">
        <f>+IF('Moloc Pokedex'!S47&lt;&gt;"",'Moloc Pokedex'!S47,"")</f>
        <v>FIREPUNCH,THUNDERPUNCH,ICEPUNCH,SWORDSDANCE,TAUNT,TRICK,GRASSYTERRAIN</v>
      </c>
      <c r="R854" s="14" t="str">
        <f>+IF('Moloc Pokedex'!T47&lt;&gt;"",'Moloc Pokedex'!T47,"")</f>
        <v>Field</v>
      </c>
      <c r="S854" s="14">
        <f>+IF('Moloc Pokedex'!U47&lt;&gt;"",'Moloc Pokedex'!U47,"")</f>
        <v>4080</v>
      </c>
      <c r="T854" s="14">
        <f>+IF('Moloc Pokedex'!V47&lt;&gt;"",'Moloc Pokedex'!V47,"")</f>
        <v>0.1</v>
      </c>
      <c r="U854" s="14">
        <f>+IF('Moloc Pokedex'!W47&lt;&gt;"",'Moloc Pokedex'!W47,"")</f>
        <v>0.1</v>
      </c>
      <c r="V854" s="14" t="str">
        <f>+IF('Moloc Pokedex'!X47&lt;&gt;"",'Moloc Pokedex'!X47,"")</f>
        <v>Brown</v>
      </c>
      <c r="W854" s="14" t="str">
        <f>+IF('Moloc Pokedex'!Y47&lt;&gt;"",'Moloc Pokedex'!Y47,"")</f>
        <v/>
      </c>
      <c r="X854" s="14">
        <f>+IF('Moloc Pokedex'!Z47&lt;&gt;"",'Moloc Pokedex'!Z47,"")</f>
        <v>853</v>
      </c>
      <c r="Y854" s="14">
        <f>+IF('Moloc Pokedex'!AA47&lt;&gt;"",'Moloc Pokedex'!AA47,"")</f>
        <v>0</v>
      </c>
      <c r="Z854" s="14">
        <f>+IF('Moloc Pokedex'!AB47&lt;&gt;"",'Moloc Pokedex'!AB47,"")</f>
        <v>0</v>
      </c>
      <c r="AA854" s="14">
        <f>+IF('Moloc Pokedex'!AC47&lt;&gt;"",'Moloc Pokedex'!AC47,"")</f>
        <v>0</v>
      </c>
      <c r="AB854" s="14">
        <f>+IF('Moloc Pokedex'!AD47&lt;&gt;"",'Moloc Pokedex'!AD47,"")</f>
        <v>0</v>
      </c>
      <c r="AC854" s="14">
        <f>+IF('Moloc Pokedex'!AE47&lt;&gt;"",'Moloc Pokedex'!AE47,"")</f>
        <v>0</v>
      </c>
      <c r="AD854" s="14">
        <f>+IF('Moloc Pokedex'!AF47&lt;&gt;"",'Moloc Pokedex'!AF47,"")</f>
        <v>0</v>
      </c>
      <c r="AE854" s="14">
        <f>+IF('Moloc Pokedex'!AG47&lt;&gt;"",'Moloc Pokedex'!AG47,"")</f>
        <v>0</v>
      </c>
      <c r="AF854" s="14">
        <f>+IF('Moloc Pokedex'!AH47&lt;&gt;"",'Moloc Pokedex'!AH47,"")</f>
        <v>0</v>
      </c>
      <c r="AG854" s="14">
        <f>+IF('Moloc Pokedex'!AI47&lt;&gt;"",'Moloc Pokedex'!AI47,"")</f>
        <v>0</v>
      </c>
      <c r="AH854" s="14" t="str">
        <f>+IF('Moloc Pokedex'!AJ47&lt;&gt;"",'Moloc Pokedex'!AJ47,"")</f>
        <v>853,0,0,0,0,0,0,0,0,0</v>
      </c>
      <c r="AI854" s="14" t="str">
        <f>+IF('Moloc Pokedex'!AK47&lt;&gt;"",'Moloc Pokedex'!AK47,"")</f>
        <v>TODO</v>
      </c>
      <c r="AJ854" s="14" t="str">
        <f>+IF('Moloc Pokedex'!AL47&lt;&gt;"",'Moloc Pokedex'!AL47,"")</f>
        <v>"TO DO"</v>
      </c>
      <c r="AK854" s="14" t="str">
        <f>+IF('Moloc Pokedex'!AM47&lt;&gt;"",'Moloc Pokedex'!AM47,"")</f>
        <v/>
      </c>
      <c r="AL854" s="14" t="str">
        <f>+IF('Moloc Pokedex'!AN47&lt;&gt;"",'Moloc Pokedex'!AN47,"")</f>
        <v/>
      </c>
      <c r="AM854" s="14" t="str">
        <f>+IF('Moloc Pokedex'!AO47&lt;&gt;"",'Moloc Pokedex'!AO47,"")</f>
        <v/>
      </c>
      <c r="AN854" s="14" t="str">
        <f>+IF('Moloc Pokedex'!AP47&lt;&gt;"",'Moloc Pokedex'!AP47,"")</f>
        <v/>
      </c>
      <c r="AO854" s="14">
        <f>+IF('Moloc Pokedex'!AQ47&lt;&gt;"",'Moloc Pokedex'!AQ47,"")</f>
        <v>0</v>
      </c>
      <c r="AP854" s="14">
        <f>+IF('Moloc Pokedex'!AR47&lt;&gt;"",'Moloc Pokedex'!AR47,"")</f>
        <v>25</v>
      </c>
      <c r="AQ854" s="14">
        <f>+IF('Moloc Pokedex'!AS47&lt;&gt;"",'Moloc Pokedex'!AS47,"")</f>
        <v>0</v>
      </c>
      <c r="AR854" s="14" t="str">
        <f>+IF('Moloc Pokedex'!AT47&lt;&gt;"",'Moloc Pokedex'!AT47,"")</f>
        <v>LONKNIGHT,LevelHoldItem,REAPERCLOTH,LONKNIGHT,TradeItem,REAPERCLOTH</v>
      </c>
      <c r="AS854" s="14" t="str">
        <f>+IF('Moloc Pokedex'!AU47&lt;&gt;"",'Moloc Pokedex'!AU47,"")</f>
        <v/>
      </c>
      <c r="AU854" s="14"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
      <c r="A855" s="13">
        <v>854</v>
      </c>
      <c r="C855" s="14" t="str">
        <f>+IF('Moloc Pokedex'!E48&lt;&gt;"",'Moloc Pokedex'!E48,"")</f>
        <v>Knigthkorinha</v>
      </c>
      <c r="D855" s="14" t="str">
        <f>+IF('Moloc Pokedex'!F48&lt;&gt;"",'Moloc Pokedex'!F48,"")</f>
        <v>LONKNIGHT</v>
      </c>
      <c r="E855" s="14" t="str">
        <f>+IF('Moloc Pokedex'!G48&lt;&gt;"",'Moloc Pokedex'!G48,"")</f>
        <v>POISON</v>
      </c>
      <c r="F855" s="14" t="str">
        <f>+IF('Moloc Pokedex'!H48&lt;&gt;"",'Moloc Pokedex'!H48,"")</f>
        <v>STEEL</v>
      </c>
      <c r="G855" s="14" t="str">
        <f>+IF('Moloc Pokedex'!I48&lt;&gt;"",'Moloc Pokedex'!I48,"")</f>
        <v>30,30,30,30,30,30</v>
      </c>
      <c r="H855" s="14" t="str">
        <f>+IF('Moloc Pokedex'!J48&lt;&gt;"",'Moloc Pokedex'!J48,"")</f>
        <v>Female50Percent</v>
      </c>
      <c r="I855" s="14" t="str">
        <f>+IF('Moloc Pokedex'!K48&lt;&gt;"",'Moloc Pokedex'!K48,"")</f>
        <v>Medium</v>
      </c>
      <c r="J855" s="14">
        <f>+IF('Moloc Pokedex'!L48&lt;&gt;"",'Moloc Pokedex'!L48,"")</f>
        <v>0</v>
      </c>
      <c r="K855" s="14" t="str">
        <f>+IF('Moloc Pokedex'!M48&lt;&gt;"",'Moloc Pokedex'!M48,"")</f>
        <v>0,0,0,0,0,0</v>
      </c>
      <c r="L855" s="14">
        <f>+IF('Moloc Pokedex'!N48&lt;&gt;"",'Moloc Pokedex'!N48,"")</f>
        <v>255</v>
      </c>
      <c r="M855" s="14">
        <f>+IF('Moloc Pokedex'!O48&lt;&gt;"",'Moloc Pokedex'!O48,"")</f>
        <v>70</v>
      </c>
      <c r="N855" s="14" t="str">
        <f>+IF('Moloc Pokedex'!P48&lt;&gt;"",'Moloc Pokedex'!P48,"")</f>
        <v>RUNAWAY</v>
      </c>
      <c r="O855" s="14" t="str">
        <f>+IF('Moloc Pokedex'!Q48&lt;&gt;"",'Moloc Pokedex'!Q48,"")</f>
        <v/>
      </c>
      <c r="P855" s="14" t="str">
        <f>+IF('Moloc Pokedex'!R48&lt;&gt;"",'Moloc Pokedex'!R48,"")</f>
        <v>1,TACKLE,1,LEER,1,GROWL,1,SCARYFACE</v>
      </c>
      <c r="Q855" s="14" t="str">
        <f>+IF('Moloc Pokedex'!S48&lt;&gt;"",'Moloc Pokedex'!S48,"")</f>
        <v>FIREPUNCH,THUNDERPUNCH,ICEPUNCH,SWORDSDANCE,TAUNT,TRICK,GRASSYTERRAIN</v>
      </c>
      <c r="R855" s="14" t="str">
        <f>+IF('Moloc Pokedex'!T48&lt;&gt;"",'Moloc Pokedex'!T48,"")</f>
        <v>Field</v>
      </c>
      <c r="S855" s="14">
        <f>+IF('Moloc Pokedex'!U48&lt;&gt;"",'Moloc Pokedex'!U48,"")</f>
        <v>4080</v>
      </c>
      <c r="T855" s="14">
        <f>+IF('Moloc Pokedex'!V48&lt;&gt;"",'Moloc Pokedex'!V48,"")</f>
        <v>0.1</v>
      </c>
      <c r="U855" s="14">
        <f>+IF('Moloc Pokedex'!W48&lt;&gt;"",'Moloc Pokedex'!W48,"")</f>
        <v>0.1</v>
      </c>
      <c r="V855" s="14" t="str">
        <f>+IF('Moloc Pokedex'!X48&lt;&gt;"",'Moloc Pokedex'!X48,"")</f>
        <v>Brown</v>
      </c>
      <c r="W855" s="14" t="str">
        <f>+IF('Moloc Pokedex'!Y48&lt;&gt;"",'Moloc Pokedex'!Y48,"")</f>
        <v/>
      </c>
      <c r="X855" s="14">
        <f>+IF('Moloc Pokedex'!Z48&lt;&gt;"",'Moloc Pokedex'!Z48,"")</f>
        <v>854</v>
      </c>
      <c r="Y855" s="14">
        <f>+IF('Moloc Pokedex'!AA48&lt;&gt;"",'Moloc Pokedex'!AA48,"")</f>
        <v>0</v>
      </c>
      <c r="Z855" s="14">
        <f>+IF('Moloc Pokedex'!AB48&lt;&gt;"",'Moloc Pokedex'!AB48,"")</f>
        <v>0</v>
      </c>
      <c r="AA855" s="14">
        <f>+IF('Moloc Pokedex'!AC48&lt;&gt;"",'Moloc Pokedex'!AC48,"")</f>
        <v>0</v>
      </c>
      <c r="AB855" s="14">
        <f>+IF('Moloc Pokedex'!AD48&lt;&gt;"",'Moloc Pokedex'!AD48,"")</f>
        <v>0</v>
      </c>
      <c r="AC855" s="14">
        <f>+IF('Moloc Pokedex'!AE48&lt;&gt;"",'Moloc Pokedex'!AE48,"")</f>
        <v>0</v>
      </c>
      <c r="AD855" s="14">
        <f>+IF('Moloc Pokedex'!AF48&lt;&gt;"",'Moloc Pokedex'!AF48,"")</f>
        <v>0</v>
      </c>
      <c r="AE855" s="14">
        <f>+IF('Moloc Pokedex'!AG48&lt;&gt;"",'Moloc Pokedex'!AG48,"")</f>
        <v>0</v>
      </c>
      <c r="AF855" s="14">
        <f>+IF('Moloc Pokedex'!AH48&lt;&gt;"",'Moloc Pokedex'!AH48,"")</f>
        <v>0</v>
      </c>
      <c r="AG855" s="14">
        <f>+IF('Moloc Pokedex'!AI48&lt;&gt;"",'Moloc Pokedex'!AI48,"")</f>
        <v>0</v>
      </c>
      <c r="AH855" s="14" t="str">
        <f>+IF('Moloc Pokedex'!AJ48&lt;&gt;"",'Moloc Pokedex'!AJ48,"")</f>
        <v>854,0,0,0,0,0,0,0,0,0</v>
      </c>
      <c r="AI855" s="14" t="str">
        <f>+IF('Moloc Pokedex'!AK48&lt;&gt;"",'Moloc Pokedex'!AK48,"")</f>
        <v>TODO</v>
      </c>
      <c r="AJ855" s="14" t="str">
        <f>+IF('Moloc Pokedex'!AL48&lt;&gt;"",'Moloc Pokedex'!AL48,"")</f>
        <v>"TO DO"</v>
      </c>
      <c r="AK855" s="14" t="str">
        <f>+IF('Moloc Pokedex'!AM48&lt;&gt;"",'Moloc Pokedex'!AM48,"")</f>
        <v/>
      </c>
      <c r="AL855" s="14" t="str">
        <f>+IF('Moloc Pokedex'!AN48&lt;&gt;"",'Moloc Pokedex'!AN48,"")</f>
        <v/>
      </c>
      <c r="AM855" s="14" t="str">
        <f>+IF('Moloc Pokedex'!AO48&lt;&gt;"",'Moloc Pokedex'!AO48,"")</f>
        <v/>
      </c>
      <c r="AN855" s="14" t="str">
        <f>+IF('Moloc Pokedex'!AP48&lt;&gt;"",'Moloc Pokedex'!AP48,"")</f>
        <v/>
      </c>
      <c r="AO855" s="14">
        <f>+IF('Moloc Pokedex'!AQ48&lt;&gt;"",'Moloc Pokedex'!AQ48,"")</f>
        <v>0</v>
      </c>
      <c r="AP855" s="14">
        <f>+IF('Moloc Pokedex'!AR48&lt;&gt;"",'Moloc Pokedex'!AR48,"")</f>
        <v>25</v>
      </c>
      <c r="AQ855" s="14">
        <f>+IF('Moloc Pokedex'!AS48&lt;&gt;"",'Moloc Pokedex'!AS48,"")</f>
        <v>0</v>
      </c>
      <c r="AR855" s="14" t="str">
        <f>+IF('Moloc Pokedex'!AT48&lt;&gt;"",'Moloc Pokedex'!AT48,"")</f>
        <v/>
      </c>
      <c r="AS855" s="14" t="str">
        <f>+IF('Moloc Pokedex'!AU48&lt;&gt;"",'Moloc Pokedex'!AU48,"")</f>
        <v/>
      </c>
      <c r="AU855" s="14"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
      <c r="A856" s="13">
        <v>855</v>
      </c>
      <c r="C856" s="14" t="str">
        <f>+IF('Moloc Pokedex'!E49&lt;&gt;"",'Moloc Pokedex'!E49,"")</f>
        <v>Peather</v>
      </c>
      <c r="D856" s="14" t="str">
        <f>+IF('Moloc Pokedex'!F49&lt;&gt;"",'Moloc Pokedex'!F49,"")</f>
        <v>PEATHER</v>
      </c>
      <c r="E856" s="14" t="str">
        <f>+IF('Moloc Pokedex'!G49&lt;&gt;"",'Moloc Pokedex'!G49,"")</f>
        <v>FLYING</v>
      </c>
      <c r="F856" s="14" t="str">
        <f>+IF('Moloc Pokedex'!H49&lt;&gt;"",'Moloc Pokedex'!H49,"")</f>
        <v>NORMAL</v>
      </c>
      <c r="G856" s="14" t="str">
        <f>+IF('Moloc Pokedex'!I49&lt;&gt;"",'Moloc Pokedex'!I49,"")</f>
        <v>30,30,30,30,30,30</v>
      </c>
      <c r="H856" s="14" t="str">
        <f>+IF('Moloc Pokedex'!J49&lt;&gt;"",'Moloc Pokedex'!J49,"")</f>
        <v>Female50Percent</v>
      </c>
      <c r="I856" s="14" t="str">
        <f>+IF('Moloc Pokedex'!K49&lt;&gt;"",'Moloc Pokedex'!K49,"")</f>
        <v>Medium</v>
      </c>
      <c r="J856" s="14">
        <f>+IF('Moloc Pokedex'!L49&lt;&gt;"",'Moloc Pokedex'!L49,"")</f>
        <v>0</v>
      </c>
      <c r="K856" s="14" t="str">
        <f>+IF('Moloc Pokedex'!M49&lt;&gt;"",'Moloc Pokedex'!M49,"")</f>
        <v>0,0,0,0,0,0</v>
      </c>
      <c r="L856" s="14">
        <f>+IF('Moloc Pokedex'!N49&lt;&gt;"",'Moloc Pokedex'!N49,"")</f>
        <v>255</v>
      </c>
      <c r="M856" s="14">
        <f>+IF('Moloc Pokedex'!O49&lt;&gt;"",'Moloc Pokedex'!O49,"")</f>
        <v>70</v>
      </c>
      <c r="N856" s="14" t="str">
        <f>+IF('Moloc Pokedex'!P49&lt;&gt;"",'Moloc Pokedex'!P49,"")</f>
        <v>RUNAWAY</v>
      </c>
      <c r="O856" s="14" t="str">
        <f>+IF('Moloc Pokedex'!Q49&lt;&gt;"",'Moloc Pokedex'!Q49,"")</f>
        <v/>
      </c>
      <c r="P856" s="14" t="str">
        <f>+IF('Moloc Pokedex'!R49&lt;&gt;"",'Moloc Pokedex'!R49,"")</f>
        <v>1,TACKLE,1,LEER,1,GROWL,1,SCARYFACE</v>
      </c>
      <c r="Q856" s="14" t="str">
        <f>+IF('Moloc Pokedex'!S49&lt;&gt;"",'Moloc Pokedex'!S49,"")</f>
        <v>FIREPUNCH,THUNDERPUNCH,ICEPUNCH,SWORDSDANCE,TAUNT,TRICK,GRASSYTERRAIN</v>
      </c>
      <c r="R856" s="14" t="str">
        <f>+IF('Moloc Pokedex'!T49&lt;&gt;"",'Moloc Pokedex'!T49,"")</f>
        <v>Field</v>
      </c>
      <c r="S856" s="14">
        <f>+IF('Moloc Pokedex'!U49&lt;&gt;"",'Moloc Pokedex'!U49,"")</f>
        <v>4080</v>
      </c>
      <c r="T856" s="14">
        <f>+IF('Moloc Pokedex'!V49&lt;&gt;"",'Moloc Pokedex'!V49,"")</f>
        <v>0.1</v>
      </c>
      <c r="U856" s="14">
        <f>+IF('Moloc Pokedex'!W49&lt;&gt;"",'Moloc Pokedex'!W49,"")</f>
        <v>0.1</v>
      </c>
      <c r="V856" s="14" t="str">
        <f>+IF('Moloc Pokedex'!X49&lt;&gt;"",'Moloc Pokedex'!X49,"")</f>
        <v>Brown</v>
      </c>
      <c r="W856" s="14" t="str">
        <f>+IF('Moloc Pokedex'!Y49&lt;&gt;"",'Moloc Pokedex'!Y49,"")</f>
        <v/>
      </c>
      <c r="X856" s="14">
        <f>+IF('Moloc Pokedex'!Z49&lt;&gt;"",'Moloc Pokedex'!Z49,"")</f>
        <v>855</v>
      </c>
      <c r="Y856" s="14">
        <f>+IF('Moloc Pokedex'!AA49&lt;&gt;"",'Moloc Pokedex'!AA49,"")</f>
        <v>0</v>
      </c>
      <c r="Z856" s="14">
        <f>+IF('Moloc Pokedex'!AB49&lt;&gt;"",'Moloc Pokedex'!AB49,"")</f>
        <v>0</v>
      </c>
      <c r="AA856" s="14">
        <f>+IF('Moloc Pokedex'!AC49&lt;&gt;"",'Moloc Pokedex'!AC49,"")</f>
        <v>0</v>
      </c>
      <c r="AB856" s="14">
        <f>+IF('Moloc Pokedex'!AD49&lt;&gt;"",'Moloc Pokedex'!AD49,"")</f>
        <v>0</v>
      </c>
      <c r="AC856" s="14">
        <f>+IF('Moloc Pokedex'!AE49&lt;&gt;"",'Moloc Pokedex'!AE49,"")</f>
        <v>0</v>
      </c>
      <c r="AD856" s="14">
        <f>+IF('Moloc Pokedex'!AF49&lt;&gt;"",'Moloc Pokedex'!AF49,"")</f>
        <v>0</v>
      </c>
      <c r="AE856" s="14">
        <f>+IF('Moloc Pokedex'!AG49&lt;&gt;"",'Moloc Pokedex'!AG49,"")</f>
        <v>0</v>
      </c>
      <c r="AF856" s="14">
        <f>+IF('Moloc Pokedex'!AH49&lt;&gt;"",'Moloc Pokedex'!AH49,"")</f>
        <v>0</v>
      </c>
      <c r="AG856" s="14">
        <f>+IF('Moloc Pokedex'!AI49&lt;&gt;"",'Moloc Pokedex'!AI49,"")</f>
        <v>0</v>
      </c>
      <c r="AH856" s="14" t="str">
        <f>+IF('Moloc Pokedex'!AJ49&lt;&gt;"",'Moloc Pokedex'!AJ49,"")</f>
        <v>855,0,0,0,0,0,0,0,0,0</v>
      </c>
      <c r="AI856" s="14" t="str">
        <f>+IF('Moloc Pokedex'!AK49&lt;&gt;"",'Moloc Pokedex'!AK49,"")</f>
        <v>TODO</v>
      </c>
      <c r="AJ856" s="14" t="str">
        <f>+IF('Moloc Pokedex'!AL49&lt;&gt;"",'Moloc Pokedex'!AL49,"")</f>
        <v>"TO DO"</v>
      </c>
      <c r="AK856" s="14" t="str">
        <f>+IF('Moloc Pokedex'!AM49&lt;&gt;"",'Moloc Pokedex'!AM49,"")</f>
        <v/>
      </c>
      <c r="AL856" s="14" t="str">
        <f>+IF('Moloc Pokedex'!AN49&lt;&gt;"",'Moloc Pokedex'!AN49,"")</f>
        <v/>
      </c>
      <c r="AM856" s="14" t="str">
        <f>+IF('Moloc Pokedex'!AO49&lt;&gt;"",'Moloc Pokedex'!AO49,"")</f>
        <v/>
      </c>
      <c r="AN856" s="14" t="str">
        <f>+IF('Moloc Pokedex'!AP49&lt;&gt;"",'Moloc Pokedex'!AP49,"")</f>
        <v/>
      </c>
      <c r="AO856" s="14">
        <f>+IF('Moloc Pokedex'!AQ49&lt;&gt;"",'Moloc Pokedex'!AQ49,"")</f>
        <v>0</v>
      </c>
      <c r="AP856" s="14">
        <f>+IF('Moloc Pokedex'!AR49&lt;&gt;"",'Moloc Pokedex'!AR49,"")</f>
        <v>25</v>
      </c>
      <c r="AQ856" s="14">
        <f>+IF('Moloc Pokedex'!AS49&lt;&gt;"",'Moloc Pokedex'!AS49,"")</f>
        <v>0</v>
      </c>
      <c r="AR856" s="14" t="str">
        <f>+IF('Moloc Pokedex'!AT49&lt;&gt;"",'Moloc Pokedex'!AT49,"")</f>
        <v>FOWLPEA,Level,24</v>
      </c>
      <c r="AS856" s="14" t="str">
        <f>+IF('Moloc Pokedex'!AU49&lt;&gt;"",'Moloc Pokedex'!AU49,"")</f>
        <v/>
      </c>
      <c r="AU856" s="14"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
      <c r="A857" s="13">
        <v>856</v>
      </c>
      <c r="C857" s="14" t="str">
        <f>+IF('Moloc Pokedex'!E50&lt;&gt;"",'Moloc Pokedex'!E50,"")</f>
        <v>Fowlpea</v>
      </c>
      <c r="D857" s="14" t="str">
        <f>+IF('Moloc Pokedex'!F50&lt;&gt;"",'Moloc Pokedex'!F50,"")</f>
        <v>FOWLPEA</v>
      </c>
      <c r="E857" s="14" t="str">
        <f>+IF('Moloc Pokedex'!G50&lt;&gt;"",'Moloc Pokedex'!G50,"")</f>
        <v>FLYING</v>
      </c>
      <c r="F857" s="14" t="str">
        <f>+IF('Moloc Pokedex'!H50&lt;&gt;"",'Moloc Pokedex'!H50,"")</f>
        <v>FAIRY</v>
      </c>
      <c r="G857" s="14" t="str">
        <f>+IF('Moloc Pokedex'!I50&lt;&gt;"",'Moloc Pokedex'!I50,"")</f>
        <v>30,30,30,30,30,30</v>
      </c>
      <c r="H857" s="14" t="str">
        <f>+IF('Moloc Pokedex'!J50&lt;&gt;"",'Moloc Pokedex'!J50,"")</f>
        <v>Female50Percent</v>
      </c>
      <c r="I857" s="14" t="str">
        <f>+IF('Moloc Pokedex'!K50&lt;&gt;"",'Moloc Pokedex'!K50,"")</f>
        <v>Medium</v>
      </c>
      <c r="J857" s="14">
        <f>+IF('Moloc Pokedex'!L50&lt;&gt;"",'Moloc Pokedex'!L50,"")</f>
        <v>0</v>
      </c>
      <c r="K857" s="14" t="str">
        <f>+IF('Moloc Pokedex'!M50&lt;&gt;"",'Moloc Pokedex'!M50,"")</f>
        <v>0,0,0,0,0,0</v>
      </c>
      <c r="L857" s="14">
        <f>+IF('Moloc Pokedex'!N50&lt;&gt;"",'Moloc Pokedex'!N50,"")</f>
        <v>255</v>
      </c>
      <c r="M857" s="14">
        <f>+IF('Moloc Pokedex'!O50&lt;&gt;"",'Moloc Pokedex'!O50,"")</f>
        <v>70</v>
      </c>
      <c r="N857" s="14" t="str">
        <f>+IF('Moloc Pokedex'!P50&lt;&gt;"",'Moloc Pokedex'!P50,"")</f>
        <v>RUNAWAY</v>
      </c>
      <c r="O857" s="14" t="str">
        <f>+IF('Moloc Pokedex'!Q50&lt;&gt;"",'Moloc Pokedex'!Q50,"")</f>
        <v/>
      </c>
      <c r="P857" s="14" t="str">
        <f>+IF('Moloc Pokedex'!R50&lt;&gt;"",'Moloc Pokedex'!R50,"")</f>
        <v>1,TACKLE,1,LEER,1,GROWL,1,SCARYFACE</v>
      </c>
      <c r="Q857" s="14" t="str">
        <f>+IF('Moloc Pokedex'!S50&lt;&gt;"",'Moloc Pokedex'!S50,"")</f>
        <v>FIREPUNCH,THUNDERPUNCH,ICEPUNCH,SWORDSDANCE,TAUNT,TRICK,GRASSYTERRAIN</v>
      </c>
      <c r="R857" s="14" t="str">
        <f>+IF('Moloc Pokedex'!T50&lt;&gt;"",'Moloc Pokedex'!T50,"")</f>
        <v>Field</v>
      </c>
      <c r="S857" s="14">
        <f>+IF('Moloc Pokedex'!U50&lt;&gt;"",'Moloc Pokedex'!U50,"")</f>
        <v>4080</v>
      </c>
      <c r="T857" s="14">
        <f>+IF('Moloc Pokedex'!V50&lt;&gt;"",'Moloc Pokedex'!V50,"")</f>
        <v>0.1</v>
      </c>
      <c r="U857" s="14">
        <f>+IF('Moloc Pokedex'!W50&lt;&gt;"",'Moloc Pokedex'!W50,"")</f>
        <v>0.1</v>
      </c>
      <c r="V857" s="14" t="str">
        <f>+IF('Moloc Pokedex'!X50&lt;&gt;"",'Moloc Pokedex'!X50,"")</f>
        <v>Brown</v>
      </c>
      <c r="W857" s="14" t="str">
        <f>+IF('Moloc Pokedex'!Y50&lt;&gt;"",'Moloc Pokedex'!Y50,"")</f>
        <v/>
      </c>
      <c r="X857" s="14">
        <f>+IF('Moloc Pokedex'!Z50&lt;&gt;"",'Moloc Pokedex'!Z50,"")</f>
        <v>856</v>
      </c>
      <c r="Y857" s="14">
        <f>+IF('Moloc Pokedex'!AA50&lt;&gt;"",'Moloc Pokedex'!AA50,"")</f>
        <v>0</v>
      </c>
      <c r="Z857" s="14">
        <f>+IF('Moloc Pokedex'!AB50&lt;&gt;"",'Moloc Pokedex'!AB50,"")</f>
        <v>0</v>
      </c>
      <c r="AA857" s="14">
        <f>+IF('Moloc Pokedex'!AC50&lt;&gt;"",'Moloc Pokedex'!AC50,"")</f>
        <v>0</v>
      </c>
      <c r="AB857" s="14">
        <f>+IF('Moloc Pokedex'!AD50&lt;&gt;"",'Moloc Pokedex'!AD50,"")</f>
        <v>0</v>
      </c>
      <c r="AC857" s="14">
        <f>+IF('Moloc Pokedex'!AE50&lt;&gt;"",'Moloc Pokedex'!AE50,"")</f>
        <v>0</v>
      </c>
      <c r="AD857" s="14">
        <f>+IF('Moloc Pokedex'!AF50&lt;&gt;"",'Moloc Pokedex'!AF50,"")</f>
        <v>0</v>
      </c>
      <c r="AE857" s="14">
        <f>+IF('Moloc Pokedex'!AG50&lt;&gt;"",'Moloc Pokedex'!AG50,"")</f>
        <v>0</v>
      </c>
      <c r="AF857" s="14">
        <f>+IF('Moloc Pokedex'!AH50&lt;&gt;"",'Moloc Pokedex'!AH50,"")</f>
        <v>0</v>
      </c>
      <c r="AG857" s="14">
        <f>+IF('Moloc Pokedex'!AI50&lt;&gt;"",'Moloc Pokedex'!AI50,"")</f>
        <v>0</v>
      </c>
      <c r="AH857" s="14" t="str">
        <f>+IF('Moloc Pokedex'!AJ50&lt;&gt;"",'Moloc Pokedex'!AJ50,"")</f>
        <v>856,0,0,0,0,0,0,0,0,0</v>
      </c>
      <c r="AI857" s="14" t="str">
        <f>+IF('Moloc Pokedex'!AK50&lt;&gt;"",'Moloc Pokedex'!AK50,"")</f>
        <v>TODO</v>
      </c>
      <c r="AJ857" s="14" t="str">
        <f>+IF('Moloc Pokedex'!AL50&lt;&gt;"",'Moloc Pokedex'!AL50,"")</f>
        <v>"TO DO"</v>
      </c>
      <c r="AK857" s="14" t="str">
        <f>+IF('Moloc Pokedex'!AM50&lt;&gt;"",'Moloc Pokedex'!AM50,"")</f>
        <v/>
      </c>
      <c r="AL857" s="14" t="str">
        <f>+IF('Moloc Pokedex'!AN50&lt;&gt;"",'Moloc Pokedex'!AN50,"")</f>
        <v/>
      </c>
      <c r="AM857" s="14" t="str">
        <f>+IF('Moloc Pokedex'!AO50&lt;&gt;"",'Moloc Pokedex'!AO50,"")</f>
        <v/>
      </c>
      <c r="AN857" s="14" t="str">
        <f>+IF('Moloc Pokedex'!AP50&lt;&gt;"",'Moloc Pokedex'!AP50,"")</f>
        <v/>
      </c>
      <c r="AO857" s="14">
        <f>+IF('Moloc Pokedex'!AQ50&lt;&gt;"",'Moloc Pokedex'!AQ50,"")</f>
        <v>0</v>
      </c>
      <c r="AP857" s="14">
        <f>+IF('Moloc Pokedex'!AR50&lt;&gt;"",'Moloc Pokedex'!AR50,"")</f>
        <v>25</v>
      </c>
      <c r="AQ857" s="14">
        <f>+IF('Moloc Pokedex'!AS50&lt;&gt;"",'Moloc Pokedex'!AS50,"")</f>
        <v>0</v>
      </c>
      <c r="AR857" s="14" t="str">
        <f>+IF('Moloc Pokedex'!AT50&lt;&gt;"",'Moloc Pokedex'!AT50,"")</f>
        <v>KARTICOCK,LevelHoldItem,KINGSROCK,KARTICOCK,TradeItem,KINGSROCK</v>
      </c>
      <c r="AS857" s="14" t="str">
        <f>+IF('Moloc Pokedex'!AU50&lt;&gt;"",'Moloc Pokedex'!AU50,"")</f>
        <v/>
      </c>
      <c r="AU857" s="14"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
      <c r="A858" s="13">
        <v>857</v>
      </c>
      <c r="C858" s="14" t="str">
        <f>+IF('Moloc Pokedex'!E51&lt;&gt;"",'Moloc Pokedex'!E51,"")</f>
        <v>Karticock</v>
      </c>
      <c r="D858" s="14" t="str">
        <f>+IF('Moloc Pokedex'!F51&lt;&gt;"",'Moloc Pokedex'!F51,"")</f>
        <v>KARTICOCK</v>
      </c>
      <c r="E858" s="14" t="str">
        <f>+IF('Moloc Pokedex'!G51&lt;&gt;"",'Moloc Pokedex'!G51,"")</f>
        <v>FLYING</v>
      </c>
      <c r="F858" s="14" t="str">
        <f>+IF('Moloc Pokedex'!H51&lt;&gt;"",'Moloc Pokedex'!H51,"")</f>
        <v>FAIRY</v>
      </c>
      <c r="G858" s="14" t="str">
        <f>+IF('Moloc Pokedex'!I51&lt;&gt;"",'Moloc Pokedex'!I51,"")</f>
        <v>30,30,30,30,30,30</v>
      </c>
      <c r="H858" s="14" t="str">
        <f>+IF('Moloc Pokedex'!J51&lt;&gt;"",'Moloc Pokedex'!J51,"")</f>
        <v>Female50Percent</v>
      </c>
      <c r="I858" s="14" t="str">
        <f>+IF('Moloc Pokedex'!K51&lt;&gt;"",'Moloc Pokedex'!K51,"")</f>
        <v>Medium</v>
      </c>
      <c r="J858" s="14">
        <f>+IF('Moloc Pokedex'!L51&lt;&gt;"",'Moloc Pokedex'!L51,"")</f>
        <v>0</v>
      </c>
      <c r="K858" s="14" t="str">
        <f>+IF('Moloc Pokedex'!M51&lt;&gt;"",'Moloc Pokedex'!M51,"")</f>
        <v>0,0,0,0,0,0</v>
      </c>
      <c r="L858" s="14">
        <f>+IF('Moloc Pokedex'!N51&lt;&gt;"",'Moloc Pokedex'!N51,"")</f>
        <v>255</v>
      </c>
      <c r="M858" s="14">
        <f>+IF('Moloc Pokedex'!O51&lt;&gt;"",'Moloc Pokedex'!O51,"")</f>
        <v>70</v>
      </c>
      <c r="N858" s="14" t="str">
        <f>+IF('Moloc Pokedex'!P51&lt;&gt;"",'Moloc Pokedex'!P51,"")</f>
        <v>RUNAWAY</v>
      </c>
      <c r="O858" s="14" t="str">
        <f>+IF('Moloc Pokedex'!Q51&lt;&gt;"",'Moloc Pokedex'!Q51,"")</f>
        <v/>
      </c>
      <c r="P858" s="14" t="str">
        <f>+IF('Moloc Pokedex'!R51&lt;&gt;"",'Moloc Pokedex'!R51,"")</f>
        <v>1,TACKLE,1,LEER,1,GROWL,1,SCARYFACE</v>
      </c>
      <c r="Q858" s="14" t="str">
        <f>+IF('Moloc Pokedex'!S51&lt;&gt;"",'Moloc Pokedex'!S51,"")</f>
        <v>FIREPUNCH,THUNDERPUNCH,ICEPUNCH,SWORDSDANCE,TAUNT,TRICK,GRASSYTERRAIN</v>
      </c>
      <c r="R858" s="14" t="str">
        <f>+IF('Moloc Pokedex'!T51&lt;&gt;"",'Moloc Pokedex'!T51,"")</f>
        <v>Field</v>
      </c>
      <c r="S858" s="14">
        <f>+IF('Moloc Pokedex'!U51&lt;&gt;"",'Moloc Pokedex'!U51,"")</f>
        <v>4080</v>
      </c>
      <c r="T858" s="14">
        <f>+IF('Moloc Pokedex'!V51&lt;&gt;"",'Moloc Pokedex'!V51,"")</f>
        <v>0.1</v>
      </c>
      <c r="U858" s="14">
        <f>+IF('Moloc Pokedex'!W51&lt;&gt;"",'Moloc Pokedex'!W51,"")</f>
        <v>0.1</v>
      </c>
      <c r="V858" s="14" t="str">
        <f>+IF('Moloc Pokedex'!X51&lt;&gt;"",'Moloc Pokedex'!X51,"")</f>
        <v>Brown</v>
      </c>
      <c r="W858" s="14" t="str">
        <f>+IF('Moloc Pokedex'!Y51&lt;&gt;"",'Moloc Pokedex'!Y51,"")</f>
        <v/>
      </c>
      <c r="X858" s="14">
        <f>+IF('Moloc Pokedex'!Z51&lt;&gt;"",'Moloc Pokedex'!Z51,"")</f>
        <v>857</v>
      </c>
      <c r="Y858" s="14">
        <f>+IF('Moloc Pokedex'!AA51&lt;&gt;"",'Moloc Pokedex'!AA51,"")</f>
        <v>0</v>
      </c>
      <c r="Z858" s="14">
        <f>+IF('Moloc Pokedex'!AB51&lt;&gt;"",'Moloc Pokedex'!AB51,"")</f>
        <v>0</v>
      </c>
      <c r="AA858" s="14">
        <f>+IF('Moloc Pokedex'!AC51&lt;&gt;"",'Moloc Pokedex'!AC51,"")</f>
        <v>0</v>
      </c>
      <c r="AB858" s="14">
        <f>+IF('Moloc Pokedex'!AD51&lt;&gt;"",'Moloc Pokedex'!AD51,"")</f>
        <v>0</v>
      </c>
      <c r="AC858" s="14">
        <f>+IF('Moloc Pokedex'!AE51&lt;&gt;"",'Moloc Pokedex'!AE51,"")</f>
        <v>0</v>
      </c>
      <c r="AD858" s="14">
        <f>+IF('Moloc Pokedex'!AF51&lt;&gt;"",'Moloc Pokedex'!AF51,"")</f>
        <v>0</v>
      </c>
      <c r="AE858" s="14">
        <f>+IF('Moloc Pokedex'!AG51&lt;&gt;"",'Moloc Pokedex'!AG51,"")</f>
        <v>0</v>
      </c>
      <c r="AF858" s="14">
        <f>+IF('Moloc Pokedex'!AH51&lt;&gt;"",'Moloc Pokedex'!AH51,"")</f>
        <v>0</v>
      </c>
      <c r="AG858" s="14">
        <f>+IF('Moloc Pokedex'!AI51&lt;&gt;"",'Moloc Pokedex'!AI51,"")</f>
        <v>0</v>
      </c>
      <c r="AH858" s="14" t="str">
        <f>+IF('Moloc Pokedex'!AJ51&lt;&gt;"",'Moloc Pokedex'!AJ51,"")</f>
        <v>857,0,0,0,0,0,0,0,0,0</v>
      </c>
      <c r="AI858" s="14" t="str">
        <f>+IF('Moloc Pokedex'!AK51&lt;&gt;"",'Moloc Pokedex'!AK51,"")</f>
        <v>TODO</v>
      </c>
      <c r="AJ858" s="14" t="str">
        <f>+IF('Moloc Pokedex'!AL51&lt;&gt;"",'Moloc Pokedex'!AL51,"")</f>
        <v>"TO DO"</v>
      </c>
      <c r="AK858" s="14" t="str">
        <f>+IF('Moloc Pokedex'!AM51&lt;&gt;"",'Moloc Pokedex'!AM51,"")</f>
        <v/>
      </c>
      <c r="AL858" s="14" t="str">
        <f>+IF('Moloc Pokedex'!AN51&lt;&gt;"",'Moloc Pokedex'!AN51,"")</f>
        <v/>
      </c>
      <c r="AM858" s="14" t="str">
        <f>+IF('Moloc Pokedex'!AO51&lt;&gt;"",'Moloc Pokedex'!AO51,"")</f>
        <v/>
      </c>
      <c r="AN858" s="14" t="str">
        <f>+IF('Moloc Pokedex'!AP51&lt;&gt;"",'Moloc Pokedex'!AP51,"")</f>
        <v/>
      </c>
      <c r="AO858" s="14">
        <f>+IF('Moloc Pokedex'!AQ51&lt;&gt;"",'Moloc Pokedex'!AQ51,"")</f>
        <v>0</v>
      </c>
      <c r="AP858" s="14">
        <f>+IF('Moloc Pokedex'!AR51&lt;&gt;"",'Moloc Pokedex'!AR51,"")</f>
        <v>25</v>
      </c>
      <c r="AQ858" s="14">
        <f>+IF('Moloc Pokedex'!AS51&lt;&gt;"",'Moloc Pokedex'!AS51,"")</f>
        <v>0</v>
      </c>
      <c r="AR858" s="14" t="str">
        <f>+IF('Moloc Pokedex'!AT51&lt;&gt;"",'Moloc Pokedex'!AT51,"")</f>
        <v/>
      </c>
      <c r="AS858" s="14" t="str">
        <f>+IF('Moloc Pokedex'!AU51&lt;&gt;"",'Moloc Pokedex'!AU51,"")</f>
        <v/>
      </c>
      <c r="AU858" s="14"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
      <c r="A859" s="13">
        <v>858</v>
      </c>
      <c r="C859" s="14" t="str">
        <f>+IF('Moloc Pokedex'!E52&lt;&gt;"",'Moloc Pokedex'!E52,"")</f>
        <v>Silphina</v>
      </c>
      <c r="D859" s="14" t="str">
        <f>+IF('Moloc Pokedex'!F52&lt;&gt;"",'Moloc Pokedex'!F52,"")</f>
        <v>SILPHINA</v>
      </c>
      <c r="E859" s="14" t="str">
        <f>+IF('Moloc Pokedex'!G52&lt;&gt;"",'Moloc Pokedex'!G52,"")</f>
        <v>BUG</v>
      </c>
      <c r="F859" s="14" t="str">
        <f>+IF('Moloc Pokedex'!H52&lt;&gt;"",'Moloc Pokedex'!H52,"")</f>
        <v/>
      </c>
      <c r="G859" s="14" t="str">
        <f>+IF('Moloc Pokedex'!I52&lt;&gt;"",'Moloc Pokedex'!I52,"")</f>
        <v>30,30,30,30,30,30</v>
      </c>
      <c r="H859" s="14" t="str">
        <f>+IF('Moloc Pokedex'!J52&lt;&gt;"",'Moloc Pokedex'!J52,"")</f>
        <v>Female50Percent</v>
      </c>
      <c r="I859" s="14" t="str">
        <f>+IF('Moloc Pokedex'!K52&lt;&gt;"",'Moloc Pokedex'!K52,"")</f>
        <v>Medium</v>
      </c>
      <c r="J859" s="14">
        <f>+IF('Moloc Pokedex'!L52&lt;&gt;"",'Moloc Pokedex'!L52,"")</f>
        <v>0</v>
      </c>
      <c r="K859" s="14" t="str">
        <f>+IF('Moloc Pokedex'!M52&lt;&gt;"",'Moloc Pokedex'!M52,"")</f>
        <v>0,0,0,0,0,0</v>
      </c>
      <c r="L859" s="14">
        <f>+IF('Moloc Pokedex'!N52&lt;&gt;"",'Moloc Pokedex'!N52,"")</f>
        <v>255</v>
      </c>
      <c r="M859" s="14">
        <f>+IF('Moloc Pokedex'!O52&lt;&gt;"",'Moloc Pokedex'!O52,"")</f>
        <v>70</v>
      </c>
      <c r="N859" s="14" t="str">
        <f>+IF('Moloc Pokedex'!P52&lt;&gt;"",'Moloc Pokedex'!P52,"")</f>
        <v>RUNAWAY</v>
      </c>
      <c r="O859" s="14" t="str">
        <f>+IF('Moloc Pokedex'!Q52&lt;&gt;"",'Moloc Pokedex'!Q52,"")</f>
        <v/>
      </c>
      <c r="P859" s="14" t="str">
        <f>+IF('Moloc Pokedex'!R52&lt;&gt;"",'Moloc Pokedex'!R52,"")</f>
        <v>1,TACKLE,1,LEER,1,GROWL,1,SCARYFACE</v>
      </c>
      <c r="Q859" s="14" t="str">
        <f>+IF('Moloc Pokedex'!S52&lt;&gt;"",'Moloc Pokedex'!S52,"")</f>
        <v>FIREPUNCH,THUNDERPUNCH,ICEPUNCH,SWORDSDANCE,TAUNT,TRICK,GRASSYTERRAIN</v>
      </c>
      <c r="R859" s="14" t="str">
        <f>+IF('Moloc Pokedex'!T52&lt;&gt;"",'Moloc Pokedex'!T52,"")</f>
        <v>Field</v>
      </c>
      <c r="S859" s="14">
        <f>+IF('Moloc Pokedex'!U52&lt;&gt;"",'Moloc Pokedex'!U52,"")</f>
        <v>4080</v>
      </c>
      <c r="T859" s="14">
        <f>+IF('Moloc Pokedex'!V52&lt;&gt;"",'Moloc Pokedex'!V52,"")</f>
        <v>0.1</v>
      </c>
      <c r="U859" s="14">
        <f>+IF('Moloc Pokedex'!W52&lt;&gt;"",'Moloc Pokedex'!W52,"")</f>
        <v>0.1</v>
      </c>
      <c r="V859" s="14" t="str">
        <f>+IF('Moloc Pokedex'!X52&lt;&gt;"",'Moloc Pokedex'!X52,"")</f>
        <v>Brown</v>
      </c>
      <c r="W859" s="14" t="str">
        <f>+IF('Moloc Pokedex'!Y52&lt;&gt;"",'Moloc Pokedex'!Y52,"")</f>
        <v/>
      </c>
      <c r="X859" s="14">
        <f>+IF('Moloc Pokedex'!Z52&lt;&gt;"",'Moloc Pokedex'!Z52,"")</f>
        <v>858</v>
      </c>
      <c r="Y859" s="14">
        <f>+IF('Moloc Pokedex'!AA52&lt;&gt;"",'Moloc Pokedex'!AA52,"")</f>
        <v>0</v>
      </c>
      <c r="Z859" s="14">
        <f>+IF('Moloc Pokedex'!AB52&lt;&gt;"",'Moloc Pokedex'!AB52,"")</f>
        <v>0</v>
      </c>
      <c r="AA859" s="14">
        <f>+IF('Moloc Pokedex'!AC52&lt;&gt;"",'Moloc Pokedex'!AC52,"")</f>
        <v>0</v>
      </c>
      <c r="AB859" s="14">
        <f>+IF('Moloc Pokedex'!AD52&lt;&gt;"",'Moloc Pokedex'!AD52,"")</f>
        <v>0</v>
      </c>
      <c r="AC859" s="14">
        <f>+IF('Moloc Pokedex'!AE52&lt;&gt;"",'Moloc Pokedex'!AE52,"")</f>
        <v>0</v>
      </c>
      <c r="AD859" s="14">
        <f>+IF('Moloc Pokedex'!AF52&lt;&gt;"",'Moloc Pokedex'!AF52,"")</f>
        <v>0</v>
      </c>
      <c r="AE859" s="14">
        <f>+IF('Moloc Pokedex'!AG52&lt;&gt;"",'Moloc Pokedex'!AG52,"")</f>
        <v>0</v>
      </c>
      <c r="AF859" s="14">
        <f>+IF('Moloc Pokedex'!AH52&lt;&gt;"",'Moloc Pokedex'!AH52,"")</f>
        <v>0</v>
      </c>
      <c r="AG859" s="14">
        <f>+IF('Moloc Pokedex'!AI52&lt;&gt;"",'Moloc Pokedex'!AI52,"")</f>
        <v>0</v>
      </c>
      <c r="AH859" s="14" t="str">
        <f>+IF('Moloc Pokedex'!AJ52&lt;&gt;"",'Moloc Pokedex'!AJ52,"")</f>
        <v>858,0,0,0,0,0,0,0,0,0</v>
      </c>
      <c r="AI859" s="14" t="str">
        <f>+IF('Moloc Pokedex'!AK52&lt;&gt;"",'Moloc Pokedex'!AK52,"")</f>
        <v>TODO</v>
      </c>
      <c r="AJ859" s="14" t="str">
        <f>+IF('Moloc Pokedex'!AL52&lt;&gt;"",'Moloc Pokedex'!AL52,"")</f>
        <v>"TO DO"</v>
      </c>
      <c r="AK859" s="14" t="str">
        <f>+IF('Moloc Pokedex'!AM52&lt;&gt;"",'Moloc Pokedex'!AM52,"")</f>
        <v/>
      </c>
      <c r="AL859" s="14" t="str">
        <f>+IF('Moloc Pokedex'!AN52&lt;&gt;"",'Moloc Pokedex'!AN52,"")</f>
        <v/>
      </c>
      <c r="AM859" s="14" t="str">
        <f>+IF('Moloc Pokedex'!AO52&lt;&gt;"",'Moloc Pokedex'!AO52,"")</f>
        <v/>
      </c>
      <c r="AN859" s="14" t="str">
        <f>+IF('Moloc Pokedex'!AP52&lt;&gt;"",'Moloc Pokedex'!AP52,"")</f>
        <v/>
      </c>
      <c r="AO859" s="14">
        <f>+IF('Moloc Pokedex'!AQ52&lt;&gt;"",'Moloc Pokedex'!AQ52,"")</f>
        <v>0</v>
      </c>
      <c r="AP859" s="14">
        <f>+IF('Moloc Pokedex'!AR52&lt;&gt;"",'Moloc Pokedex'!AR52,"")</f>
        <v>25</v>
      </c>
      <c r="AQ859" s="14">
        <f>+IF('Moloc Pokedex'!AS52&lt;&gt;"",'Moloc Pokedex'!AS52,"")</f>
        <v>0</v>
      </c>
      <c r="AR859" s="14" t="str">
        <f>+IF('Moloc Pokedex'!AT52&lt;&gt;"",'Moloc Pokedex'!AT52,"")</f>
        <v>NECROPHORO,Ninjask,37,BIOPHORO,Shedinja,37</v>
      </c>
      <c r="AS859" s="14" t="str">
        <f>+IF('Moloc Pokedex'!AU52&lt;&gt;"",'Moloc Pokedex'!AU52,"")</f>
        <v/>
      </c>
      <c r="AU859" s="14"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
      <c r="A860" s="13">
        <v>859</v>
      </c>
      <c r="C860" s="14" t="str">
        <f>+IF('Moloc Pokedex'!E53&lt;&gt;"",'Moloc Pokedex'!E53,"")</f>
        <v>Necrophoro</v>
      </c>
      <c r="D860" s="14" t="str">
        <f>+IF('Moloc Pokedex'!F53&lt;&gt;"",'Moloc Pokedex'!F53,"")</f>
        <v>NECROPHORO</v>
      </c>
      <c r="E860" s="14" t="str">
        <f>+IF('Moloc Pokedex'!G53&lt;&gt;"",'Moloc Pokedex'!G53,"")</f>
        <v>BUG</v>
      </c>
      <c r="F860" s="14" t="str">
        <f>+IF('Moloc Pokedex'!H53&lt;&gt;"",'Moloc Pokedex'!H53,"")</f>
        <v>GHOST</v>
      </c>
      <c r="G860" s="14" t="str">
        <f>+IF('Moloc Pokedex'!I53&lt;&gt;"",'Moloc Pokedex'!I53,"")</f>
        <v>30,30,30,30,30,30</v>
      </c>
      <c r="H860" s="14" t="str">
        <f>+IF('Moloc Pokedex'!J53&lt;&gt;"",'Moloc Pokedex'!J53,"")</f>
        <v>Female50Percent</v>
      </c>
      <c r="I860" s="14" t="str">
        <f>+IF('Moloc Pokedex'!K53&lt;&gt;"",'Moloc Pokedex'!K53,"")</f>
        <v>Medium</v>
      </c>
      <c r="J860" s="14">
        <f>+IF('Moloc Pokedex'!L53&lt;&gt;"",'Moloc Pokedex'!L53,"")</f>
        <v>0</v>
      </c>
      <c r="K860" s="14" t="str">
        <f>+IF('Moloc Pokedex'!M53&lt;&gt;"",'Moloc Pokedex'!M53,"")</f>
        <v>0,0,0,0,0,0</v>
      </c>
      <c r="L860" s="14">
        <f>+IF('Moloc Pokedex'!N53&lt;&gt;"",'Moloc Pokedex'!N53,"")</f>
        <v>255</v>
      </c>
      <c r="M860" s="14">
        <f>+IF('Moloc Pokedex'!O53&lt;&gt;"",'Moloc Pokedex'!O53,"")</f>
        <v>70</v>
      </c>
      <c r="N860" s="14" t="str">
        <f>+IF('Moloc Pokedex'!P53&lt;&gt;"",'Moloc Pokedex'!P53,"")</f>
        <v>RUNAWAY</v>
      </c>
      <c r="O860" s="14" t="str">
        <f>+IF('Moloc Pokedex'!Q53&lt;&gt;"",'Moloc Pokedex'!Q53,"")</f>
        <v/>
      </c>
      <c r="P860" s="14" t="str">
        <f>+IF('Moloc Pokedex'!R53&lt;&gt;"",'Moloc Pokedex'!R53,"")</f>
        <v>1,TACKLE,1,LEER,1,GROWL,1,SCARYFACE</v>
      </c>
      <c r="Q860" s="14" t="str">
        <f>+IF('Moloc Pokedex'!S53&lt;&gt;"",'Moloc Pokedex'!S53,"")</f>
        <v>FIREPUNCH,THUNDERPUNCH,ICEPUNCH,SWORDSDANCE,TAUNT,TRICK,GRASSYTERRAIN</v>
      </c>
      <c r="R860" s="14" t="str">
        <f>+IF('Moloc Pokedex'!T53&lt;&gt;"",'Moloc Pokedex'!T53,"")</f>
        <v>Field</v>
      </c>
      <c r="S860" s="14">
        <f>+IF('Moloc Pokedex'!U53&lt;&gt;"",'Moloc Pokedex'!U53,"")</f>
        <v>4080</v>
      </c>
      <c r="T860" s="14">
        <f>+IF('Moloc Pokedex'!V53&lt;&gt;"",'Moloc Pokedex'!V53,"")</f>
        <v>0.1</v>
      </c>
      <c r="U860" s="14">
        <f>+IF('Moloc Pokedex'!W53&lt;&gt;"",'Moloc Pokedex'!W53,"")</f>
        <v>0.1</v>
      </c>
      <c r="V860" s="14" t="str">
        <f>+IF('Moloc Pokedex'!X53&lt;&gt;"",'Moloc Pokedex'!X53,"")</f>
        <v>Brown</v>
      </c>
      <c r="W860" s="14" t="str">
        <f>+IF('Moloc Pokedex'!Y53&lt;&gt;"",'Moloc Pokedex'!Y53,"")</f>
        <v/>
      </c>
      <c r="X860" s="14">
        <f>+IF('Moloc Pokedex'!Z53&lt;&gt;"",'Moloc Pokedex'!Z53,"")</f>
        <v>859</v>
      </c>
      <c r="Y860" s="14">
        <f>+IF('Moloc Pokedex'!AA53&lt;&gt;"",'Moloc Pokedex'!AA53,"")</f>
        <v>0</v>
      </c>
      <c r="Z860" s="14">
        <f>+IF('Moloc Pokedex'!AB53&lt;&gt;"",'Moloc Pokedex'!AB53,"")</f>
        <v>0</v>
      </c>
      <c r="AA860" s="14">
        <f>+IF('Moloc Pokedex'!AC53&lt;&gt;"",'Moloc Pokedex'!AC53,"")</f>
        <v>0</v>
      </c>
      <c r="AB860" s="14">
        <f>+IF('Moloc Pokedex'!AD53&lt;&gt;"",'Moloc Pokedex'!AD53,"")</f>
        <v>0</v>
      </c>
      <c r="AC860" s="14">
        <f>+IF('Moloc Pokedex'!AE53&lt;&gt;"",'Moloc Pokedex'!AE53,"")</f>
        <v>0</v>
      </c>
      <c r="AD860" s="14">
        <f>+IF('Moloc Pokedex'!AF53&lt;&gt;"",'Moloc Pokedex'!AF53,"")</f>
        <v>0</v>
      </c>
      <c r="AE860" s="14">
        <f>+IF('Moloc Pokedex'!AG53&lt;&gt;"",'Moloc Pokedex'!AG53,"")</f>
        <v>0</v>
      </c>
      <c r="AF860" s="14">
        <f>+IF('Moloc Pokedex'!AH53&lt;&gt;"",'Moloc Pokedex'!AH53,"")</f>
        <v>0</v>
      </c>
      <c r="AG860" s="14">
        <f>+IF('Moloc Pokedex'!AI53&lt;&gt;"",'Moloc Pokedex'!AI53,"")</f>
        <v>0</v>
      </c>
      <c r="AH860" s="14" t="str">
        <f>+IF('Moloc Pokedex'!AJ53&lt;&gt;"",'Moloc Pokedex'!AJ53,"")</f>
        <v>859,0,0,0,0,0,0,0,0,0</v>
      </c>
      <c r="AI860" s="14" t="str">
        <f>+IF('Moloc Pokedex'!AK53&lt;&gt;"",'Moloc Pokedex'!AK53,"")</f>
        <v>TODO</v>
      </c>
      <c r="AJ860" s="14" t="str">
        <f>+IF('Moloc Pokedex'!AL53&lt;&gt;"",'Moloc Pokedex'!AL53,"")</f>
        <v>"TO DO"</v>
      </c>
      <c r="AK860" s="14" t="str">
        <f>+IF('Moloc Pokedex'!AM53&lt;&gt;"",'Moloc Pokedex'!AM53,"")</f>
        <v/>
      </c>
      <c r="AL860" s="14" t="str">
        <f>+IF('Moloc Pokedex'!AN53&lt;&gt;"",'Moloc Pokedex'!AN53,"")</f>
        <v/>
      </c>
      <c r="AM860" s="14" t="str">
        <f>+IF('Moloc Pokedex'!AO53&lt;&gt;"",'Moloc Pokedex'!AO53,"")</f>
        <v/>
      </c>
      <c r="AN860" s="14" t="str">
        <f>+IF('Moloc Pokedex'!AP53&lt;&gt;"",'Moloc Pokedex'!AP53,"")</f>
        <v/>
      </c>
      <c r="AO860" s="14">
        <f>+IF('Moloc Pokedex'!AQ53&lt;&gt;"",'Moloc Pokedex'!AQ53,"")</f>
        <v>0</v>
      </c>
      <c r="AP860" s="14">
        <f>+IF('Moloc Pokedex'!AR53&lt;&gt;"",'Moloc Pokedex'!AR53,"")</f>
        <v>25</v>
      </c>
      <c r="AQ860" s="14">
        <f>+IF('Moloc Pokedex'!AS53&lt;&gt;"",'Moloc Pokedex'!AS53,"")</f>
        <v>0</v>
      </c>
      <c r="AR860" s="14" t="str">
        <f>+IF('Moloc Pokedex'!AT53&lt;&gt;"",'Moloc Pokedex'!AT53,"")</f>
        <v/>
      </c>
      <c r="AS860" s="14" t="str">
        <f>+IF('Moloc Pokedex'!AU53&lt;&gt;"",'Moloc Pokedex'!AU53,"")</f>
        <v/>
      </c>
      <c r="AU860" s="14"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
      <c r="A861" s="13">
        <v>860</v>
      </c>
      <c r="C861" s="14" t="str">
        <f>+IF('Moloc Pokedex'!E54&lt;&gt;"",'Moloc Pokedex'!E54,"")</f>
        <v>Biophoro</v>
      </c>
      <c r="D861" s="14" t="str">
        <f>+IF('Moloc Pokedex'!F54&lt;&gt;"",'Moloc Pokedex'!F54,"")</f>
        <v>BIOPHORO</v>
      </c>
      <c r="E861" s="14" t="str">
        <f>+IF('Moloc Pokedex'!G54&lt;&gt;"",'Moloc Pokedex'!G54,"")</f>
        <v>BUG</v>
      </c>
      <c r="F861" s="14" t="str">
        <f>+IF('Moloc Pokedex'!H54&lt;&gt;"",'Moloc Pokedex'!H54,"")</f>
        <v>FAIRY</v>
      </c>
      <c r="G861" s="14" t="str">
        <f>+IF('Moloc Pokedex'!I54&lt;&gt;"",'Moloc Pokedex'!I54,"")</f>
        <v>30,30,30,30,30,30</v>
      </c>
      <c r="H861" s="14" t="str">
        <f>+IF('Moloc Pokedex'!J54&lt;&gt;"",'Moloc Pokedex'!J54,"")</f>
        <v>Female50Percent</v>
      </c>
      <c r="I861" s="14" t="str">
        <f>+IF('Moloc Pokedex'!K54&lt;&gt;"",'Moloc Pokedex'!K54,"")</f>
        <v>Medium</v>
      </c>
      <c r="J861" s="14">
        <f>+IF('Moloc Pokedex'!L54&lt;&gt;"",'Moloc Pokedex'!L54,"")</f>
        <v>0</v>
      </c>
      <c r="K861" s="14" t="str">
        <f>+IF('Moloc Pokedex'!M54&lt;&gt;"",'Moloc Pokedex'!M54,"")</f>
        <v>0,0,0,0,0,0</v>
      </c>
      <c r="L861" s="14">
        <f>+IF('Moloc Pokedex'!N54&lt;&gt;"",'Moloc Pokedex'!N54,"")</f>
        <v>255</v>
      </c>
      <c r="M861" s="14">
        <f>+IF('Moloc Pokedex'!O54&lt;&gt;"",'Moloc Pokedex'!O54,"")</f>
        <v>70</v>
      </c>
      <c r="N861" s="14" t="str">
        <f>+IF('Moloc Pokedex'!P54&lt;&gt;"",'Moloc Pokedex'!P54,"")</f>
        <v>RUNAWAY</v>
      </c>
      <c r="O861" s="14" t="str">
        <f>+IF('Moloc Pokedex'!Q54&lt;&gt;"",'Moloc Pokedex'!Q54,"")</f>
        <v/>
      </c>
      <c r="P861" s="14" t="str">
        <f>+IF('Moloc Pokedex'!R54&lt;&gt;"",'Moloc Pokedex'!R54,"")</f>
        <v>1,TACKLE,1,LEER,1,GROWL,1,SCARYFACE</v>
      </c>
      <c r="Q861" s="14" t="str">
        <f>+IF('Moloc Pokedex'!S54&lt;&gt;"",'Moloc Pokedex'!S54,"")</f>
        <v>FIREPUNCH,THUNDERPUNCH,ICEPUNCH,SWORDSDANCE,TAUNT,TRICK,GRASSYTERRAIN</v>
      </c>
      <c r="R861" s="14" t="str">
        <f>+IF('Moloc Pokedex'!T54&lt;&gt;"",'Moloc Pokedex'!T54,"")</f>
        <v>Field</v>
      </c>
      <c r="S861" s="14">
        <f>+IF('Moloc Pokedex'!U54&lt;&gt;"",'Moloc Pokedex'!U54,"")</f>
        <v>4080</v>
      </c>
      <c r="T861" s="14">
        <f>+IF('Moloc Pokedex'!V54&lt;&gt;"",'Moloc Pokedex'!V54,"")</f>
        <v>0.1</v>
      </c>
      <c r="U861" s="14">
        <f>+IF('Moloc Pokedex'!W54&lt;&gt;"",'Moloc Pokedex'!W54,"")</f>
        <v>0.1</v>
      </c>
      <c r="V861" s="14" t="str">
        <f>+IF('Moloc Pokedex'!X54&lt;&gt;"",'Moloc Pokedex'!X54,"")</f>
        <v>Brown</v>
      </c>
      <c r="W861" s="14" t="str">
        <f>+IF('Moloc Pokedex'!Y54&lt;&gt;"",'Moloc Pokedex'!Y54,"")</f>
        <v/>
      </c>
      <c r="X861" s="14">
        <f>+IF('Moloc Pokedex'!Z54&lt;&gt;"",'Moloc Pokedex'!Z54,"")</f>
        <v>860</v>
      </c>
      <c r="Y861" s="14">
        <f>+IF('Moloc Pokedex'!AA54&lt;&gt;"",'Moloc Pokedex'!AA54,"")</f>
        <v>0</v>
      </c>
      <c r="Z861" s="14">
        <f>+IF('Moloc Pokedex'!AB54&lt;&gt;"",'Moloc Pokedex'!AB54,"")</f>
        <v>0</v>
      </c>
      <c r="AA861" s="14">
        <f>+IF('Moloc Pokedex'!AC54&lt;&gt;"",'Moloc Pokedex'!AC54,"")</f>
        <v>0</v>
      </c>
      <c r="AB861" s="14">
        <f>+IF('Moloc Pokedex'!AD54&lt;&gt;"",'Moloc Pokedex'!AD54,"")</f>
        <v>0</v>
      </c>
      <c r="AC861" s="14">
        <f>+IF('Moloc Pokedex'!AE54&lt;&gt;"",'Moloc Pokedex'!AE54,"")</f>
        <v>0</v>
      </c>
      <c r="AD861" s="14">
        <f>+IF('Moloc Pokedex'!AF54&lt;&gt;"",'Moloc Pokedex'!AF54,"")</f>
        <v>0</v>
      </c>
      <c r="AE861" s="14">
        <f>+IF('Moloc Pokedex'!AG54&lt;&gt;"",'Moloc Pokedex'!AG54,"")</f>
        <v>0</v>
      </c>
      <c r="AF861" s="14">
        <f>+IF('Moloc Pokedex'!AH54&lt;&gt;"",'Moloc Pokedex'!AH54,"")</f>
        <v>0</v>
      </c>
      <c r="AG861" s="14">
        <f>+IF('Moloc Pokedex'!AI54&lt;&gt;"",'Moloc Pokedex'!AI54,"")</f>
        <v>0</v>
      </c>
      <c r="AH861" s="14" t="str">
        <f>+IF('Moloc Pokedex'!AJ54&lt;&gt;"",'Moloc Pokedex'!AJ54,"")</f>
        <v>860,0,0,0,0,0,0,0,0,0</v>
      </c>
      <c r="AI861" s="14" t="str">
        <f>+IF('Moloc Pokedex'!AK54&lt;&gt;"",'Moloc Pokedex'!AK54,"")</f>
        <v>TODO</v>
      </c>
      <c r="AJ861" s="14" t="str">
        <f>+IF('Moloc Pokedex'!AL54&lt;&gt;"",'Moloc Pokedex'!AL54,"")</f>
        <v>"TO DO"</v>
      </c>
      <c r="AK861" s="14" t="str">
        <f>+IF('Moloc Pokedex'!AM54&lt;&gt;"",'Moloc Pokedex'!AM54,"")</f>
        <v/>
      </c>
      <c r="AL861" s="14" t="str">
        <f>+IF('Moloc Pokedex'!AN54&lt;&gt;"",'Moloc Pokedex'!AN54,"")</f>
        <v/>
      </c>
      <c r="AM861" s="14" t="str">
        <f>+IF('Moloc Pokedex'!AO54&lt;&gt;"",'Moloc Pokedex'!AO54,"")</f>
        <v/>
      </c>
      <c r="AN861" s="14" t="str">
        <f>+IF('Moloc Pokedex'!AP54&lt;&gt;"",'Moloc Pokedex'!AP54,"")</f>
        <v/>
      </c>
      <c r="AO861" s="14">
        <f>+IF('Moloc Pokedex'!AQ54&lt;&gt;"",'Moloc Pokedex'!AQ54,"")</f>
        <v>0</v>
      </c>
      <c r="AP861" s="14">
        <f>+IF('Moloc Pokedex'!AR54&lt;&gt;"",'Moloc Pokedex'!AR54,"")</f>
        <v>25</v>
      </c>
      <c r="AQ861" s="14">
        <f>+IF('Moloc Pokedex'!AS54&lt;&gt;"",'Moloc Pokedex'!AS54,"")</f>
        <v>0</v>
      </c>
      <c r="AR861" s="14" t="str">
        <f>+IF('Moloc Pokedex'!AT54&lt;&gt;"",'Moloc Pokedex'!AT54,"")</f>
        <v/>
      </c>
      <c r="AS861" s="14" t="str">
        <f>+IF('Moloc Pokedex'!AU54&lt;&gt;"",'Moloc Pokedex'!AU54,"")</f>
        <v/>
      </c>
      <c r="AU861" s="14"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
      <c r="A862" s="13">
        <v>861</v>
      </c>
      <c r="C862" s="14" t="str">
        <f>+IF('Moloc Pokedex'!E55&lt;&gt;"",'Moloc Pokedex'!E55,"")</f>
        <v>Dendrobati</v>
      </c>
      <c r="D862" s="14" t="str">
        <f>+IF('Moloc Pokedex'!F55&lt;&gt;"",'Moloc Pokedex'!F55,"")</f>
        <v>DENDROBATI</v>
      </c>
      <c r="E862" s="14" t="str">
        <f>+IF('Moloc Pokedex'!G55&lt;&gt;"",'Moloc Pokedex'!G55,"")</f>
        <v>PSYCHIC</v>
      </c>
      <c r="F862" s="14" t="str">
        <f>+IF('Moloc Pokedex'!H55&lt;&gt;"",'Moloc Pokedex'!H55,"")</f>
        <v>POISON</v>
      </c>
      <c r="G862" s="14" t="str">
        <f>+IF('Moloc Pokedex'!I55&lt;&gt;"",'Moloc Pokedex'!I55,"")</f>
        <v>30,30,30,30,30,30</v>
      </c>
      <c r="H862" s="14" t="str">
        <f>+IF('Moloc Pokedex'!J55&lt;&gt;"",'Moloc Pokedex'!J55,"")</f>
        <v>Female50Percent</v>
      </c>
      <c r="I862" s="14" t="str">
        <f>+IF('Moloc Pokedex'!K55&lt;&gt;"",'Moloc Pokedex'!K55,"")</f>
        <v>Medium</v>
      </c>
      <c r="J862" s="14">
        <f>+IF('Moloc Pokedex'!L55&lt;&gt;"",'Moloc Pokedex'!L55,"")</f>
        <v>0</v>
      </c>
      <c r="K862" s="14" t="str">
        <f>+IF('Moloc Pokedex'!M55&lt;&gt;"",'Moloc Pokedex'!M55,"")</f>
        <v>0,0,0,0,0,0</v>
      </c>
      <c r="L862" s="14">
        <f>+IF('Moloc Pokedex'!N55&lt;&gt;"",'Moloc Pokedex'!N55,"")</f>
        <v>255</v>
      </c>
      <c r="M862" s="14">
        <f>+IF('Moloc Pokedex'!O55&lt;&gt;"",'Moloc Pokedex'!O55,"")</f>
        <v>70</v>
      </c>
      <c r="N862" s="14" t="str">
        <f>+IF('Moloc Pokedex'!P55&lt;&gt;"",'Moloc Pokedex'!P55,"")</f>
        <v>RUNAWAY</v>
      </c>
      <c r="O862" s="14" t="str">
        <f>+IF('Moloc Pokedex'!Q55&lt;&gt;"",'Moloc Pokedex'!Q55,"")</f>
        <v/>
      </c>
      <c r="P862" s="14" t="str">
        <f>+IF('Moloc Pokedex'!R55&lt;&gt;"",'Moloc Pokedex'!R55,"")</f>
        <v>1,TACKLE,1,LEER,1,GROWL,1,SCARYFACE</v>
      </c>
      <c r="Q862" s="14" t="str">
        <f>+IF('Moloc Pokedex'!S55&lt;&gt;"",'Moloc Pokedex'!S55,"")</f>
        <v>FIREPUNCH,THUNDERPUNCH,ICEPUNCH,SWORDSDANCE,TAUNT,TRICK,GRASSYTERRAIN</v>
      </c>
      <c r="R862" s="14" t="str">
        <f>+IF('Moloc Pokedex'!T55&lt;&gt;"",'Moloc Pokedex'!T55,"")</f>
        <v>Field</v>
      </c>
      <c r="S862" s="14">
        <f>+IF('Moloc Pokedex'!U55&lt;&gt;"",'Moloc Pokedex'!U55,"")</f>
        <v>4080</v>
      </c>
      <c r="T862" s="14">
        <f>+IF('Moloc Pokedex'!V55&lt;&gt;"",'Moloc Pokedex'!V55,"")</f>
        <v>0.1</v>
      </c>
      <c r="U862" s="14">
        <f>+IF('Moloc Pokedex'!W55&lt;&gt;"",'Moloc Pokedex'!W55,"")</f>
        <v>0.1</v>
      </c>
      <c r="V862" s="14" t="str">
        <f>+IF('Moloc Pokedex'!X55&lt;&gt;"",'Moloc Pokedex'!X55,"")</f>
        <v>Brown</v>
      </c>
      <c r="W862" s="14" t="str">
        <f>+IF('Moloc Pokedex'!Y55&lt;&gt;"",'Moloc Pokedex'!Y55,"")</f>
        <v/>
      </c>
      <c r="X862" s="14">
        <f>+IF('Moloc Pokedex'!Z55&lt;&gt;"",'Moloc Pokedex'!Z55,"")</f>
        <v>861</v>
      </c>
      <c r="Y862" s="14">
        <f>+IF('Moloc Pokedex'!AA55&lt;&gt;"",'Moloc Pokedex'!AA55,"")</f>
        <v>0</v>
      </c>
      <c r="Z862" s="14">
        <f>+IF('Moloc Pokedex'!AB55&lt;&gt;"",'Moloc Pokedex'!AB55,"")</f>
        <v>0</v>
      </c>
      <c r="AA862" s="14">
        <f>+IF('Moloc Pokedex'!AC55&lt;&gt;"",'Moloc Pokedex'!AC55,"")</f>
        <v>0</v>
      </c>
      <c r="AB862" s="14">
        <f>+IF('Moloc Pokedex'!AD55&lt;&gt;"",'Moloc Pokedex'!AD55,"")</f>
        <v>0</v>
      </c>
      <c r="AC862" s="14">
        <f>+IF('Moloc Pokedex'!AE55&lt;&gt;"",'Moloc Pokedex'!AE55,"")</f>
        <v>0</v>
      </c>
      <c r="AD862" s="14">
        <f>+IF('Moloc Pokedex'!AF55&lt;&gt;"",'Moloc Pokedex'!AF55,"")</f>
        <v>0</v>
      </c>
      <c r="AE862" s="14">
        <f>+IF('Moloc Pokedex'!AG55&lt;&gt;"",'Moloc Pokedex'!AG55,"")</f>
        <v>0</v>
      </c>
      <c r="AF862" s="14">
        <f>+IF('Moloc Pokedex'!AH55&lt;&gt;"",'Moloc Pokedex'!AH55,"")</f>
        <v>0</v>
      </c>
      <c r="AG862" s="14">
        <f>+IF('Moloc Pokedex'!AI55&lt;&gt;"",'Moloc Pokedex'!AI55,"")</f>
        <v>0</v>
      </c>
      <c r="AH862" s="14" t="str">
        <f>+IF('Moloc Pokedex'!AJ55&lt;&gt;"",'Moloc Pokedex'!AJ55,"")</f>
        <v>861,0,0,0,0,0,0,0,0,0</v>
      </c>
      <c r="AI862" s="14" t="str">
        <f>+IF('Moloc Pokedex'!AK55&lt;&gt;"",'Moloc Pokedex'!AK55,"")</f>
        <v>TODO</v>
      </c>
      <c r="AJ862" s="14" t="str">
        <f>+IF('Moloc Pokedex'!AL55&lt;&gt;"",'Moloc Pokedex'!AL55,"")</f>
        <v>"TO DO"</v>
      </c>
      <c r="AK862" s="14" t="str">
        <f>+IF('Moloc Pokedex'!AM55&lt;&gt;"",'Moloc Pokedex'!AM55,"")</f>
        <v/>
      </c>
      <c r="AL862" s="14" t="str">
        <f>+IF('Moloc Pokedex'!AN55&lt;&gt;"",'Moloc Pokedex'!AN55,"")</f>
        <v/>
      </c>
      <c r="AM862" s="14" t="str">
        <f>+IF('Moloc Pokedex'!AO55&lt;&gt;"",'Moloc Pokedex'!AO55,"")</f>
        <v/>
      </c>
      <c r="AN862" s="14" t="str">
        <f>+IF('Moloc Pokedex'!AP55&lt;&gt;"",'Moloc Pokedex'!AP55,"")</f>
        <v/>
      </c>
      <c r="AO862" s="14">
        <f>+IF('Moloc Pokedex'!AQ55&lt;&gt;"",'Moloc Pokedex'!AQ55,"")</f>
        <v>0</v>
      </c>
      <c r="AP862" s="14">
        <f>+IF('Moloc Pokedex'!AR55&lt;&gt;"",'Moloc Pokedex'!AR55,"")</f>
        <v>25</v>
      </c>
      <c r="AQ862" s="14">
        <f>+IF('Moloc Pokedex'!AS55&lt;&gt;"",'Moloc Pokedex'!AS55,"")</f>
        <v>0</v>
      </c>
      <c r="AR862" s="14" t="str">
        <f>+IF('Moloc Pokedex'!AT55&lt;&gt;"",'Moloc Pokedex'!AT55,"")</f>
        <v>FYLOBATI,Item,SUNSTONE</v>
      </c>
      <c r="AS862" s="14" t="str">
        <f>+IF('Moloc Pokedex'!AU55&lt;&gt;"",'Moloc Pokedex'!AU55,"")</f>
        <v/>
      </c>
      <c r="AU862" s="14"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
      <c r="A863" s="13">
        <v>862</v>
      </c>
      <c r="C863" s="14" t="str">
        <f>+IF('Moloc Pokedex'!E56&lt;&gt;"",'Moloc Pokedex'!E56,"")</f>
        <v>Fylobati</v>
      </c>
      <c r="D863" s="14" t="str">
        <f>+IF('Moloc Pokedex'!F56&lt;&gt;"",'Moloc Pokedex'!F56,"")</f>
        <v>FYLOBATI</v>
      </c>
      <c r="E863" s="14" t="str">
        <f>+IF('Moloc Pokedex'!G56&lt;&gt;"",'Moloc Pokedex'!G56,"")</f>
        <v>PSYCHIC</v>
      </c>
      <c r="F863" s="14" t="str">
        <f>+IF('Moloc Pokedex'!H56&lt;&gt;"",'Moloc Pokedex'!H56,"")</f>
        <v>POISON</v>
      </c>
      <c r="G863" s="14" t="str">
        <f>+IF('Moloc Pokedex'!I56&lt;&gt;"",'Moloc Pokedex'!I56,"")</f>
        <v>30,30,30,30,30,30</v>
      </c>
      <c r="H863" s="14" t="str">
        <f>+IF('Moloc Pokedex'!J56&lt;&gt;"",'Moloc Pokedex'!J56,"")</f>
        <v>Female50Percent</v>
      </c>
      <c r="I863" s="14" t="str">
        <f>+IF('Moloc Pokedex'!K56&lt;&gt;"",'Moloc Pokedex'!K56,"")</f>
        <v>Medium</v>
      </c>
      <c r="J863" s="14">
        <f>+IF('Moloc Pokedex'!L56&lt;&gt;"",'Moloc Pokedex'!L56,"")</f>
        <v>0</v>
      </c>
      <c r="K863" s="14" t="str">
        <f>+IF('Moloc Pokedex'!M56&lt;&gt;"",'Moloc Pokedex'!M56,"")</f>
        <v>0,0,0,0,0,0</v>
      </c>
      <c r="L863" s="14">
        <f>+IF('Moloc Pokedex'!N56&lt;&gt;"",'Moloc Pokedex'!N56,"")</f>
        <v>255</v>
      </c>
      <c r="M863" s="14">
        <f>+IF('Moloc Pokedex'!O56&lt;&gt;"",'Moloc Pokedex'!O56,"")</f>
        <v>70</v>
      </c>
      <c r="N863" s="14" t="str">
        <f>+IF('Moloc Pokedex'!P56&lt;&gt;"",'Moloc Pokedex'!P56,"")</f>
        <v>RUNAWAY</v>
      </c>
      <c r="O863" s="14" t="str">
        <f>+IF('Moloc Pokedex'!Q56&lt;&gt;"",'Moloc Pokedex'!Q56,"")</f>
        <v/>
      </c>
      <c r="P863" s="14" t="str">
        <f>+IF('Moloc Pokedex'!R56&lt;&gt;"",'Moloc Pokedex'!R56,"")</f>
        <v>1,TACKLE,1,LEER,1,GROWL,1,SCARYFACE</v>
      </c>
      <c r="Q863" s="14" t="str">
        <f>+IF('Moloc Pokedex'!S56&lt;&gt;"",'Moloc Pokedex'!S56,"")</f>
        <v>FIREPUNCH,THUNDERPUNCH,ICEPUNCH,SWORDSDANCE,TAUNT,TRICK,GRASSYTERRAIN</v>
      </c>
      <c r="R863" s="14" t="str">
        <f>+IF('Moloc Pokedex'!T56&lt;&gt;"",'Moloc Pokedex'!T56,"")</f>
        <v>Field</v>
      </c>
      <c r="S863" s="14">
        <f>+IF('Moloc Pokedex'!U56&lt;&gt;"",'Moloc Pokedex'!U56,"")</f>
        <v>4080</v>
      </c>
      <c r="T863" s="14">
        <f>+IF('Moloc Pokedex'!V56&lt;&gt;"",'Moloc Pokedex'!V56,"")</f>
        <v>0.1</v>
      </c>
      <c r="U863" s="14">
        <f>+IF('Moloc Pokedex'!W56&lt;&gt;"",'Moloc Pokedex'!W56,"")</f>
        <v>0.1</v>
      </c>
      <c r="V863" s="14" t="str">
        <f>+IF('Moloc Pokedex'!X56&lt;&gt;"",'Moloc Pokedex'!X56,"")</f>
        <v>Brown</v>
      </c>
      <c r="W863" s="14" t="str">
        <f>+IF('Moloc Pokedex'!Y56&lt;&gt;"",'Moloc Pokedex'!Y56,"")</f>
        <v/>
      </c>
      <c r="X863" s="14">
        <f>+IF('Moloc Pokedex'!Z56&lt;&gt;"",'Moloc Pokedex'!Z56,"")</f>
        <v>862</v>
      </c>
      <c r="Y863" s="14">
        <f>+IF('Moloc Pokedex'!AA56&lt;&gt;"",'Moloc Pokedex'!AA56,"")</f>
        <v>0</v>
      </c>
      <c r="Z863" s="14">
        <f>+IF('Moloc Pokedex'!AB56&lt;&gt;"",'Moloc Pokedex'!AB56,"")</f>
        <v>0</v>
      </c>
      <c r="AA863" s="14">
        <f>+IF('Moloc Pokedex'!AC56&lt;&gt;"",'Moloc Pokedex'!AC56,"")</f>
        <v>0</v>
      </c>
      <c r="AB863" s="14">
        <f>+IF('Moloc Pokedex'!AD56&lt;&gt;"",'Moloc Pokedex'!AD56,"")</f>
        <v>0</v>
      </c>
      <c r="AC863" s="14">
        <f>+IF('Moloc Pokedex'!AE56&lt;&gt;"",'Moloc Pokedex'!AE56,"")</f>
        <v>0</v>
      </c>
      <c r="AD863" s="14">
        <f>+IF('Moloc Pokedex'!AF56&lt;&gt;"",'Moloc Pokedex'!AF56,"")</f>
        <v>0</v>
      </c>
      <c r="AE863" s="14">
        <f>+IF('Moloc Pokedex'!AG56&lt;&gt;"",'Moloc Pokedex'!AG56,"")</f>
        <v>0</v>
      </c>
      <c r="AF863" s="14">
        <f>+IF('Moloc Pokedex'!AH56&lt;&gt;"",'Moloc Pokedex'!AH56,"")</f>
        <v>0</v>
      </c>
      <c r="AG863" s="14">
        <f>+IF('Moloc Pokedex'!AI56&lt;&gt;"",'Moloc Pokedex'!AI56,"")</f>
        <v>0</v>
      </c>
      <c r="AH863" s="14" t="str">
        <f>+IF('Moloc Pokedex'!AJ56&lt;&gt;"",'Moloc Pokedex'!AJ56,"")</f>
        <v>862,0,0,0,0,0,0,0,0,0</v>
      </c>
      <c r="AI863" s="14" t="str">
        <f>+IF('Moloc Pokedex'!AK56&lt;&gt;"",'Moloc Pokedex'!AK56,"")</f>
        <v>TODO</v>
      </c>
      <c r="AJ863" s="14" t="str">
        <f>+IF('Moloc Pokedex'!AL56&lt;&gt;"",'Moloc Pokedex'!AL56,"")</f>
        <v>"TO DO"</v>
      </c>
      <c r="AK863" s="14" t="str">
        <f>+IF('Moloc Pokedex'!AM56&lt;&gt;"",'Moloc Pokedex'!AM56,"")</f>
        <v/>
      </c>
      <c r="AL863" s="14" t="str">
        <f>+IF('Moloc Pokedex'!AN56&lt;&gt;"",'Moloc Pokedex'!AN56,"")</f>
        <v/>
      </c>
      <c r="AM863" s="14" t="str">
        <f>+IF('Moloc Pokedex'!AO56&lt;&gt;"",'Moloc Pokedex'!AO56,"")</f>
        <v/>
      </c>
      <c r="AN863" s="14" t="str">
        <f>+IF('Moloc Pokedex'!AP56&lt;&gt;"",'Moloc Pokedex'!AP56,"")</f>
        <v/>
      </c>
      <c r="AO863" s="14">
        <f>+IF('Moloc Pokedex'!AQ56&lt;&gt;"",'Moloc Pokedex'!AQ56,"")</f>
        <v>0</v>
      </c>
      <c r="AP863" s="14">
        <f>+IF('Moloc Pokedex'!AR56&lt;&gt;"",'Moloc Pokedex'!AR56,"")</f>
        <v>25</v>
      </c>
      <c r="AQ863" s="14">
        <f>+IF('Moloc Pokedex'!AS56&lt;&gt;"",'Moloc Pokedex'!AS56,"")</f>
        <v>0</v>
      </c>
      <c r="AR863" s="14" t="str">
        <f>+IF('Moloc Pokedex'!AT56&lt;&gt;"",'Moloc Pokedex'!AT56,"")</f>
        <v/>
      </c>
      <c r="AS863" s="14" t="str">
        <f>+IF('Moloc Pokedex'!AU56&lt;&gt;"",'Moloc Pokedex'!AU56,"")</f>
        <v/>
      </c>
      <c r="AU863" s="14"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
      <c r="A864" s="13">
        <v>863</v>
      </c>
      <c r="C864" s="14" t="str">
        <f>+IF('Moloc Pokedex'!E57&lt;&gt;"",'Moloc Pokedex'!E57,"")</f>
        <v>Cinomis</v>
      </c>
      <c r="D864" s="14" t="str">
        <f>+IF('Moloc Pokedex'!F57&lt;&gt;"",'Moloc Pokedex'!F57,"")</f>
        <v>CINOMIS</v>
      </c>
      <c r="E864" s="14" t="str">
        <f>+IF('Moloc Pokedex'!G57&lt;&gt;"",'Moloc Pokedex'!G57,"")</f>
        <v>GROUND</v>
      </c>
      <c r="F864" s="14" t="str">
        <f>+IF('Moloc Pokedex'!H57&lt;&gt;"",'Moloc Pokedex'!H57,"")</f>
        <v/>
      </c>
      <c r="G864" s="14" t="str">
        <f>+IF('Moloc Pokedex'!I57&lt;&gt;"",'Moloc Pokedex'!I57,"")</f>
        <v>30,30,30,30,30,30</v>
      </c>
      <c r="H864" s="14" t="str">
        <f>+IF('Moloc Pokedex'!J57&lt;&gt;"",'Moloc Pokedex'!J57,"")</f>
        <v>Female50Percent</v>
      </c>
      <c r="I864" s="14" t="str">
        <f>+IF('Moloc Pokedex'!K57&lt;&gt;"",'Moloc Pokedex'!K57,"")</f>
        <v>Medium</v>
      </c>
      <c r="J864" s="14">
        <f>+IF('Moloc Pokedex'!L57&lt;&gt;"",'Moloc Pokedex'!L57,"")</f>
        <v>0</v>
      </c>
      <c r="K864" s="14" t="str">
        <f>+IF('Moloc Pokedex'!M57&lt;&gt;"",'Moloc Pokedex'!M57,"")</f>
        <v>0,0,0,0,0,0</v>
      </c>
      <c r="L864" s="14">
        <f>+IF('Moloc Pokedex'!N57&lt;&gt;"",'Moloc Pokedex'!N57,"")</f>
        <v>255</v>
      </c>
      <c r="M864" s="14">
        <f>+IF('Moloc Pokedex'!O57&lt;&gt;"",'Moloc Pokedex'!O57,"")</f>
        <v>70</v>
      </c>
      <c r="N864" s="14" t="str">
        <f>+IF('Moloc Pokedex'!P57&lt;&gt;"",'Moloc Pokedex'!P57,"")</f>
        <v>RUNAWAY</v>
      </c>
      <c r="O864" s="14" t="str">
        <f>+IF('Moloc Pokedex'!Q57&lt;&gt;"",'Moloc Pokedex'!Q57,"")</f>
        <v/>
      </c>
      <c r="P864" s="14" t="str">
        <f>+IF('Moloc Pokedex'!R57&lt;&gt;"",'Moloc Pokedex'!R57,"")</f>
        <v>1,TACKLE,1,LEER,1,GROWL,1,SCARYFACE</v>
      </c>
      <c r="Q864" s="14" t="str">
        <f>+IF('Moloc Pokedex'!S57&lt;&gt;"",'Moloc Pokedex'!S57,"")</f>
        <v>FIREPUNCH,THUNDERPUNCH,ICEPUNCH,SWORDSDANCE,TAUNT,TRICK,GRASSYTERRAIN</v>
      </c>
      <c r="R864" s="14" t="str">
        <f>+IF('Moloc Pokedex'!T57&lt;&gt;"",'Moloc Pokedex'!T57,"")</f>
        <v>Field</v>
      </c>
      <c r="S864" s="14">
        <f>+IF('Moloc Pokedex'!U57&lt;&gt;"",'Moloc Pokedex'!U57,"")</f>
        <v>4080</v>
      </c>
      <c r="T864" s="14">
        <f>+IF('Moloc Pokedex'!V57&lt;&gt;"",'Moloc Pokedex'!V57,"")</f>
        <v>0.1</v>
      </c>
      <c r="U864" s="14">
        <f>+IF('Moloc Pokedex'!W57&lt;&gt;"",'Moloc Pokedex'!W57,"")</f>
        <v>0.1</v>
      </c>
      <c r="V864" s="14" t="str">
        <f>+IF('Moloc Pokedex'!X57&lt;&gt;"",'Moloc Pokedex'!X57,"")</f>
        <v>Brown</v>
      </c>
      <c r="W864" s="14" t="str">
        <f>+IF('Moloc Pokedex'!Y57&lt;&gt;"",'Moloc Pokedex'!Y57,"")</f>
        <v/>
      </c>
      <c r="X864" s="14">
        <f>+IF('Moloc Pokedex'!Z57&lt;&gt;"",'Moloc Pokedex'!Z57,"")</f>
        <v>863</v>
      </c>
      <c r="Y864" s="14">
        <f>+IF('Moloc Pokedex'!AA57&lt;&gt;"",'Moloc Pokedex'!AA57,"")</f>
        <v>0</v>
      </c>
      <c r="Z864" s="14">
        <f>+IF('Moloc Pokedex'!AB57&lt;&gt;"",'Moloc Pokedex'!AB57,"")</f>
        <v>0</v>
      </c>
      <c r="AA864" s="14">
        <f>+IF('Moloc Pokedex'!AC57&lt;&gt;"",'Moloc Pokedex'!AC57,"")</f>
        <v>0</v>
      </c>
      <c r="AB864" s="14">
        <f>+IF('Moloc Pokedex'!AD57&lt;&gt;"",'Moloc Pokedex'!AD57,"")</f>
        <v>0</v>
      </c>
      <c r="AC864" s="14">
        <f>+IF('Moloc Pokedex'!AE57&lt;&gt;"",'Moloc Pokedex'!AE57,"")</f>
        <v>0</v>
      </c>
      <c r="AD864" s="14">
        <f>+IF('Moloc Pokedex'!AF57&lt;&gt;"",'Moloc Pokedex'!AF57,"")</f>
        <v>0</v>
      </c>
      <c r="AE864" s="14">
        <f>+IF('Moloc Pokedex'!AG57&lt;&gt;"",'Moloc Pokedex'!AG57,"")</f>
        <v>0</v>
      </c>
      <c r="AF864" s="14">
        <f>+IF('Moloc Pokedex'!AH57&lt;&gt;"",'Moloc Pokedex'!AH57,"")</f>
        <v>0</v>
      </c>
      <c r="AG864" s="14">
        <f>+IF('Moloc Pokedex'!AI57&lt;&gt;"",'Moloc Pokedex'!AI57,"")</f>
        <v>0</v>
      </c>
      <c r="AH864" s="14" t="str">
        <f>+IF('Moloc Pokedex'!AJ57&lt;&gt;"",'Moloc Pokedex'!AJ57,"")</f>
        <v>863,0,0,0,0,0,0,0,0,0</v>
      </c>
      <c r="AI864" s="14" t="str">
        <f>+IF('Moloc Pokedex'!AK57&lt;&gt;"",'Moloc Pokedex'!AK57,"")</f>
        <v>TODO</v>
      </c>
      <c r="AJ864" s="14" t="str">
        <f>+IF('Moloc Pokedex'!AL57&lt;&gt;"",'Moloc Pokedex'!AL57,"")</f>
        <v>"TO DO"</v>
      </c>
      <c r="AK864" s="14" t="str">
        <f>+IF('Moloc Pokedex'!AM57&lt;&gt;"",'Moloc Pokedex'!AM57,"")</f>
        <v/>
      </c>
      <c r="AL864" s="14" t="str">
        <f>+IF('Moloc Pokedex'!AN57&lt;&gt;"",'Moloc Pokedex'!AN57,"")</f>
        <v/>
      </c>
      <c r="AM864" s="14" t="str">
        <f>+IF('Moloc Pokedex'!AO57&lt;&gt;"",'Moloc Pokedex'!AO57,"")</f>
        <v/>
      </c>
      <c r="AN864" s="14" t="str">
        <f>+IF('Moloc Pokedex'!AP57&lt;&gt;"",'Moloc Pokedex'!AP57,"")</f>
        <v/>
      </c>
      <c r="AO864" s="14">
        <f>+IF('Moloc Pokedex'!AQ57&lt;&gt;"",'Moloc Pokedex'!AQ57,"")</f>
        <v>0</v>
      </c>
      <c r="AP864" s="14">
        <f>+IF('Moloc Pokedex'!AR57&lt;&gt;"",'Moloc Pokedex'!AR57,"")</f>
        <v>25</v>
      </c>
      <c r="AQ864" s="14">
        <f>+IF('Moloc Pokedex'!AS57&lt;&gt;"",'Moloc Pokedex'!AS57,"")</f>
        <v>0</v>
      </c>
      <c r="AR864" s="14" t="str">
        <f>+IF('Moloc Pokedex'!AT57&lt;&gt;"",'Moloc Pokedex'!AT57,"")</f>
        <v>MEXINOMIS,HasInParty,MARACTUS</v>
      </c>
      <c r="AS864" s="14" t="str">
        <f>+IF('Moloc Pokedex'!AU57&lt;&gt;"",'Moloc Pokedex'!AU57,"")</f>
        <v/>
      </c>
      <c r="AU864" s="14"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
      <c r="A865" s="13">
        <v>864</v>
      </c>
      <c r="C865" s="14" t="str">
        <f>+IF('Moloc Pokedex'!E58&lt;&gt;"",'Moloc Pokedex'!E58,"")</f>
        <v>Mexinomis</v>
      </c>
      <c r="D865" s="14" t="str">
        <f>+IF('Moloc Pokedex'!F58&lt;&gt;"",'Moloc Pokedex'!F58,"")</f>
        <v>MEXINOMIS</v>
      </c>
      <c r="E865" s="14" t="str">
        <f>+IF('Moloc Pokedex'!G58&lt;&gt;"",'Moloc Pokedex'!G58,"")</f>
        <v>GROUND</v>
      </c>
      <c r="F865" s="14" t="str">
        <f>+IF('Moloc Pokedex'!H58&lt;&gt;"",'Moloc Pokedex'!H58,"")</f>
        <v>FIGHTING</v>
      </c>
      <c r="G865" s="14" t="str">
        <f>+IF('Moloc Pokedex'!I58&lt;&gt;"",'Moloc Pokedex'!I58,"")</f>
        <v>30,30,30,30,30,30</v>
      </c>
      <c r="H865" s="14" t="str">
        <f>+IF('Moloc Pokedex'!J58&lt;&gt;"",'Moloc Pokedex'!J58,"")</f>
        <v>Female50Percent</v>
      </c>
      <c r="I865" s="14" t="str">
        <f>+IF('Moloc Pokedex'!K58&lt;&gt;"",'Moloc Pokedex'!K58,"")</f>
        <v>Medium</v>
      </c>
      <c r="J865" s="14">
        <f>+IF('Moloc Pokedex'!L58&lt;&gt;"",'Moloc Pokedex'!L58,"")</f>
        <v>0</v>
      </c>
      <c r="K865" s="14" t="str">
        <f>+IF('Moloc Pokedex'!M58&lt;&gt;"",'Moloc Pokedex'!M58,"")</f>
        <v>0,0,0,0,0,0</v>
      </c>
      <c r="L865" s="14">
        <f>+IF('Moloc Pokedex'!N58&lt;&gt;"",'Moloc Pokedex'!N58,"")</f>
        <v>255</v>
      </c>
      <c r="M865" s="14">
        <f>+IF('Moloc Pokedex'!O58&lt;&gt;"",'Moloc Pokedex'!O58,"")</f>
        <v>70</v>
      </c>
      <c r="N865" s="14" t="str">
        <f>+IF('Moloc Pokedex'!P58&lt;&gt;"",'Moloc Pokedex'!P58,"")</f>
        <v>RUNAWAY</v>
      </c>
      <c r="O865" s="14" t="str">
        <f>+IF('Moloc Pokedex'!Q58&lt;&gt;"",'Moloc Pokedex'!Q58,"")</f>
        <v/>
      </c>
      <c r="P865" s="14" t="str">
        <f>+IF('Moloc Pokedex'!R58&lt;&gt;"",'Moloc Pokedex'!R58,"")</f>
        <v>1,TACKLE,1,LEER,1,GROWL,1,SCARYFACE</v>
      </c>
      <c r="Q865" s="14" t="str">
        <f>+IF('Moloc Pokedex'!S58&lt;&gt;"",'Moloc Pokedex'!S58,"")</f>
        <v>FIREPUNCH,THUNDERPUNCH,ICEPUNCH,SWORDSDANCE,TAUNT,TRICK,GRASSYTERRAIN</v>
      </c>
      <c r="R865" s="14" t="str">
        <f>+IF('Moloc Pokedex'!T58&lt;&gt;"",'Moloc Pokedex'!T58,"")</f>
        <v>Field</v>
      </c>
      <c r="S865" s="14">
        <f>+IF('Moloc Pokedex'!U58&lt;&gt;"",'Moloc Pokedex'!U58,"")</f>
        <v>4080</v>
      </c>
      <c r="T865" s="14">
        <f>+IF('Moloc Pokedex'!V58&lt;&gt;"",'Moloc Pokedex'!V58,"")</f>
        <v>0.1</v>
      </c>
      <c r="U865" s="14">
        <f>+IF('Moloc Pokedex'!W58&lt;&gt;"",'Moloc Pokedex'!W58,"")</f>
        <v>0.1</v>
      </c>
      <c r="V865" s="14" t="str">
        <f>+IF('Moloc Pokedex'!X58&lt;&gt;"",'Moloc Pokedex'!X58,"")</f>
        <v>Brown</v>
      </c>
      <c r="W865" s="14" t="str">
        <f>+IF('Moloc Pokedex'!Y58&lt;&gt;"",'Moloc Pokedex'!Y58,"")</f>
        <v/>
      </c>
      <c r="X865" s="14">
        <f>+IF('Moloc Pokedex'!Z58&lt;&gt;"",'Moloc Pokedex'!Z58,"")</f>
        <v>864</v>
      </c>
      <c r="Y865" s="14">
        <f>+IF('Moloc Pokedex'!AA58&lt;&gt;"",'Moloc Pokedex'!AA58,"")</f>
        <v>0</v>
      </c>
      <c r="Z865" s="14">
        <f>+IF('Moloc Pokedex'!AB58&lt;&gt;"",'Moloc Pokedex'!AB58,"")</f>
        <v>0</v>
      </c>
      <c r="AA865" s="14">
        <f>+IF('Moloc Pokedex'!AC58&lt;&gt;"",'Moloc Pokedex'!AC58,"")</f>
        <v>0</v>
      </c>
      <c r="AB865" s="14">
        <f>+IF('Moloc Pokedex'!AD58&lt;&gt;"",'Moloc Pokedex'!AD58,"")</f>
        <v>0</v>
      </c>
      <c r="AC865" s="14">
        <f>+IF('Moloc Pokedex'!AE58&lt;&gt;"",'Moloc Pokedex'!AE58,"")</f>
        <v>0</v>
      </c>
      <c r="AD865" s="14">
        <f>+IF('Moloc Pokedex'!AF58&lt;&gt;"",'Moloc Pokedex'!AF58,"")</f>
        <v>0</v>
      </c>
      <c r="AE865" s="14">
        <f>+IF('Moloc Pokedex'!AG58&lt;&gt;"",'Moloc Pokedex'!AG58,"")</f>
        <v>0</v>
      </c>
      <c r="AF865" s="14">
        <f>+IF('Moloc Pokedex'!AH58&lt;&gt;"",'Moloc Pokedex'!AH58,"")</f>
        <v>0</v>
      </c>
      <c r="AG865" s="14">
        <f>+IF('Moloc Pokedex'!AI58&lt;&gt;"",'Moloc Pokedex'!AI58,"")</f>
        <v>0</v>
      </c>
      <c r="AH865" s="14" t="str">
        <f>+IF('Moloc Pokedex'!AJ58&lt;&gt;"",'Moloc Pokedex'!AJ58,"")</f>
        <v>864,0,0,0,0,0,0,0,0,0</v>
      </c>
      <c r="AI865" s="14" t="str">
        <f>+IF('Moloc Pokedex'!AK58&lt;&gt;"",'Moloc Pokedex'!AK58,"")</f>
        <v>TODO</v>
      </c>
      <c r="AJ865" s="14" t="str">
        <f>+IF('Moloc Pokedex'!AL58&lt;&gt;"",'Moloc Pokedex'!AL58,"")</f>
        <v>"TO DO"</v>
      </c>
      <c r="AK865" s="14" t="str">
        <f>+IF('Moloc Pokedex'!AM58&lt;&gt;"",'Moloc Pokedex'!AM58,"")</f>
        <v/>
      </c>
      <c r="AL865" s="14" t="str">
        <f>+IF('Moloc Pokedex'!AN58&lt;&gt;"",'Moloc Pokedex'!AN58,"")</f>
        <v/>
      </c>
      <c r="AM865" s="14" t="str">
        <f>+IF('Moloc Pokedex'!AO58&lt;&gt;"",'Moloc Pokedex'!AO58,"")</f>
        <v/>
      </c>
      <c r="AN865" s="14" t="str">
        <f>+IF('Moloc Pokedex'!AP58&lt;&gt;"",'Moloc Pokedex'!AP58,"")</f>
        <v/>
      </c>
      <c r="AO865" s="14">
        <f>+IF('Moloc Pokedex'!AQ58&lt;&gt;"",'Moloc Pokedex'!AQ58,"")</f>
        <v>0</v>
      </c>
      <c r="AP865" s="14">
        <f>+IF('Moloc Pokedex'!AR58&lt;&gt;"",'Moloc Pokedex'!AR58,"")</f>
        <v>25</v>
      </c>
      <c r="AQ865" s="14">
        <f>+IF('Moloc Pokedex'!AS58&lt;&gt;"",'Moloc Pokedex'!AS58,"")</f>
        <v>0</v>
      </c>
      <c r="AR865" s="14" t="str">
        <f>+IF('Moloc Pokedex'!AT58&lt;&gt;"",'Moloc Pokedex'!AT58,"")</f>
        <v/>
      </c>
      <c r="AS865" s="14" t="str">
        <f>+IF('Moloc Pokedex'!AU58&lt;&gt;"",'Moloc Pokedex'!AU58,"")</f>
        <v/>
      </c>
      <c r="AU865" s="14"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
      <c r="A866" s="13">
        <v>865</v>
      </c>
      <c r="C866" s="14" t="str">
        <f>+IF('Moloc Pokedex'!E59&lt;&gt;"",'Moloc Pokedex'!E59,"")</f>
        <v>Slothness</v>
      </c>
      <c r="D866" s="14" t="str">
        <f>+IF('Moloc Pokedex'!F59&lt;&gt;"",'Moloc Pokedex'!F59,"")</f>
        <v>SLOTHNESS</v>
      </c>
      <c r="E866" s="14" t="str">
        <f>+IF('Moloc Pokedex'!G59&lt;&gt;"",'Moloc Pokedex'!G59,"")</f>
        <v>NORMAL</v>
      </c>
      <c r="F866" s="14" t="str">
        <f>+IF('Moloc Pokedex'!H59&lt;&gt;"",'Moloc Pokedex'!H59,"")</f>
        <v/>
      </c>
      <c r="G866" s="14" t="str">
        <f>+IF('Moloc Pokedex'!I59&lt;&gt;"",'Moloc Pokedex'!I59,"")</f>
        <v>30,30,30,30,30,30</v>
      </c>
      <c r="H866" s="14" t="str">
        <f>+IF('Moloc Pokedex'!J59&lt;&gt;"",'Moloc Pokedex'!J59,"")</f>
        <v>Female50Percent</v>
      </c>
      <c r="I866" s="14" t="str">
        <f>+IF('Moloc Pokedex'!K59&lt;&gt;"",'Moloc Pokedex'!K59,"")</f>
        <v>Medium</v>
      </c>
      <c r="J866" s="14">
        <f>+IF('Moloc Pokedex'!L59&lt;&gt;"",'Moloc Pokedex'!L59,"")</f>
        <v>0</v>
      </c>
      <c r="K866" s="14" t="str">
        <f>+IF('Moloc Pokedex'!M59&lt;&gt;"",'Moloc Pokedex'!M59,"")</f>
        <v>0,0,0,0,0,0</v>
      </c>
      <c r="L866" s="14">
        <f>+IF('Moloc Pokedex'!N59&lt;&gt;"",'Moloc Pokedex'!N59,"")</f>
        <v>255</v>
      </c>
      <c r="M866" s="14">
        <f>+IF('Moloc Pokedex'!O59&lt;&gt;"",'Moloc Pokedex'!O59,"")</f>
        <v>70</v>
      </c>
      <c r="N866" s="14" t="str">
        <f>+IF('Moloc Pokedex'!P59&lt;&gt;"",'Moloc Pokedex'!P59,"")</f>
        <v>RUNAWAY</v>
      </c>
      <c r="O866" s="14" t="str">
        <f>+IF('Moloc Pokedex'!Q59&lt;&gt;"",'Moloc Pokedex'!Q59,"")</f>
        <v/>
      </c>
      <c r="P866" s="14" t="str">
        <f>+IF('Moloc Pokedex'!R59&lt;&gt;"",'Moloc Pokedex'!R59,"")</f>
        <v>1,TACKLE,1,LEER,1,GROWL,1,SCARYFACE</v>
      </c>
      <c r="Q866" s="14" t="str">
        <f>+IF('Moloc Pokedex'!S59&lt;&gt;"",'Moloc Pokedex'!S59,"")</f>
        <v>FIREPUNCH,THUNDERPUNCH,ICEPUNCH,SWORDSDANCE,TAUNT,TRICK,GRASSYTERRAIN</v>
      </c>
      <c r="R866" s="14" t="str">
        <f>+IF('Moloc Pokedex'!T59&lt;&gt;"",'Moloc Pokedex'!T59,"")</f>
        <v>Field</v>
      </c>
      <c r="S866" s="14">
        <f>+IF('Moloc Pokedex'!U59&lt;&gt;"",'Moloc Pokedex'!U59,"")</f>
        <v>4080</v>
      </c>
      <c r="T866" s="14">
        <f>+IF('Moloc Pokedex'!V59&lt;&gt;"",'Moloc Pokedex'!V59,"")</f>
        <v>0.1</v>
      </c>
      <c r="U866" s="14">
        <f>+IF('Moloc Pokedex'!W59&lt;&gt;"",'Moloc Pokedex'!W59,"")</f>
        <v>0.1</v>
      </c>
      <c r="V866" s="14" t="str">
        <f>+IF('Moloc Pokedex'!X59&lt;&gt;"",'Moloc Pokedex'!X59,"")</f>
        <v>Brown</v>
      </c>
      <c r="W866" s="14" t="str">
        <f>+IF('Moloc Pokedex'!Y59&lt;&gt;"",'Moloc Pokedex'!Y59,"")</f>
        <v/>
      </c>
      <c r="X866" s="14">
        <f>+IF('Moloc Pokedex'!Z59&lt;&gt;"",'Moloc Pokedex'!Z59,"")</f>
        <v>865</v>
      </c>
      <c r="Y866" s="14">
        <f>+IF('Moloc Pokedex'!AA59&lt;&gt;"",'Moloc Pokedex'!AA59,"")</f>
        <v>0</v>
      </c>
      <c r="Z866" s="14">
        <f>+IF('Moloc Pokedex'!AB59&lt;&gt;"",'Moloc Pokedex'!AB59,"")</f>
        <v>0</v>
      </c>
      <c r="AA866" s="14">
        <f>+IF('Moloc Pokedex'!AC59&lt;&gt;"",'Moloc Pokedex'!AC59,"")</f>
        <v>0</v>
      </c>
      <c r="AB866" s="14">
        <f>+IF('Moloc Pokedex'!AD59&lt;&gt;"",'Moloc Pokedex'!AD59,"")</f>
        <v>0</v>
      </c>
      <c r="AC866" s="14">
        <f>+IF('Moloc Pokedex'!AE59&lt;&gt;"",'Moloc Pokedex'!AE59,"")</f>
        <v>0</v>
      </c>
      <c r="AD866" s="14">
        <f>+IF('Moloc Pokedex'!AF59&lt;&gt;"",'Moloc Pokedex'!AF59,"")</f>
        <v>0</v>
      </c>
      <c r="AE866" s="14">
        <f>+IF('Moloc Pokedex'!AG59&lt;&gt;"",'Moloc Pokedex'!AG59,"")</f>
        <v>0</v>
      </c>
      <c r="AF866" s="14">
        <f>+IF('Moloc Pokedex'!AH59&lt;&gt;"",'Moloc Pokedex'!AH59,"")</f>
        <v>0</v>
      </c>
      <c r="AG866" s="14">
        <f>+IF('Moloc Pokedex'!AI59&lt;&gt;"",'Moloc Pokedex'!AI59,"")</f>
        <v>0</v>
      </c>
      <c r="AH866" s="14" t="str">
        <f>+IF('Moloc Pokedex'!AJ59&lt;&gt;"",'Moloc Pokedex'!AJ59,"")</f>
        <v>865,0,0,0,0,0,0,0,0,0</v>
      </c>
      <c r="AI866" s="14" t="str">
        <f>+IF('Moloc Pokedex'!AK59&lt;&gt;"",'Moloc Pokedex'!AK59,"")</f>
        <v>TODO</v>
      </c>
      <c r="AJ866" s="14" t="str">
        <f>+IF('Moloc Pokedex'!AL59&lt;&gt;"",'Moloc Pokedex'!AL59,"")</f>
        <v>"TO DO"</v>
      </c>
      <c r="AK866" s="14" t="str">
        <f>+IF('Moloc Pokedex'!AM59&lt;&gt;"",'Moloc Pokedex'!AM59,"")</f>
        <v/>
      </c>
      <c r="AL866" s="14" t="str">
        <f>+IF('Moloc Pokedex'!AN59&lt;&gt;"",'Moloc Pokedex'!AN59,"")</f>
        <v/>
      </c>
      <c r="AM866" s="14" t="str">
        <f>+IF('Moloc Pokedex'!AO59&lt;&gt;"",'Moloc Pokedex'!AO59,"")</f>
        <v/>
      </c>
      <c r="AN866" s="14" t="str">
        <f>+IF('Moloc Pokedex'!AP59&lt;&gt;"",'Moloc Pokedex'!AP59,"")</f>
        <v/>
      </c>
      <c r="AO866" s="14">
        <f>+IF('Moloc Pokedex'!AQ59&lt;&gt;"",'Moloc Pokedex'!AQ59,"")</f>
        <v>0</v>
      </c>
      <c r="AP866" s="14">
        <f>+IF('Moloc Pokedex'!AR59&lt;&gt;"",'Moloc Pokedex'!AR59,"")</f>
        <v>25</v>
      </c>
      <c r="AQ866" s="14">
        <f>+IF('Moloc Pokedex'!AS59&lt;&gt;"",'Moloc Pokedex'!AS59,"")</f>
        <v>0</v>
      </c>
      <c r="AR866" s="14" t="str">
        <f>+IF('Moloc Pokedex'!AT59&lt;&gt;"",'Moloc Pokedex'!AT59,"")</f>
        <v>SLOTHERIUM,Item,DUSKSTONE</v>
      </c>
      <c r="AS866" s="14" t="str">
        <f>+IF('Moloc Pokedex'!AU59&lt;&gt;"",'Moloc Pokedex'!AU59,"")</f>
        <v/>
      </c>
      <c r="AU866" s="14"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
      <c r="A867" s="13">
        <v>866</v>
      </c>
      <c r="C867" s="14" t="str">
        <f>+IF('Moloc Pokedex'!E60&lt;&gt;"",'Moloc Pokedex'!E60,"")</f>
        <v>Slotherium</v>
      </c>
      <c r="D867" s="14" t="str">
        <f>+IF('Moloc Pokedex'!F60&lt;&gt;"",'Moloc Pokedex'!F60,"")</f>
        <v>SLOTHERIUM</v>
      </c>
      <c r="E867" s="14" t="str">
        <f>+IF('Moloc Pokedex'!G60&lt;&gt;"",'Moloc Pokedex'!G60,"")</f>
        <v>NORMAL</v>
      </c>
      <c r="F867" s="14" t="str">
        <f>+IF('Moloc Pokedex'!H60&lt;&gt;"",'Moloc Pokedex'!H60,"")</f>
        <v>DARK</v>
      </c>
      <c r="G867" s="14" t="str">
        <f>+IF('Moloc Pokedex'!I60&lt;&gt;"",'Moloc Pokedex'!I60,"")</f>
        <v>30,30,30,30,30,30</v>
      </c>
      <c r="H867" s="14" t="str">
        <f>+IF('Moloc Pokedex'!J60&lt;&gt;"",'Moloc Pokedex'!J60,"")</f>
        <v>Female50Percent</v>
      </c>
      <c r="I867" s="14" t="str">
        <f>+IF('Moloc Pokedex'!K60&lt;&gt;"",'Moloc Pokedex'!K60,"")</f>
        <v>Medium</v>
      </c>
      <c r="J867" s="14">
        <f>+IF('Moloc Pokedex'!L60&lt;&gt;"",'Moloc Pokedex'!L60,"")</f>
        <v>0</v>
      </c>
      <c r="K867" s="14" t="str">
        <f>+IF('Moloc Pokedex'!M60&lt;&gt;"",'Moloc Pokedex'!M60,"")</f>
        <v>0,0,0,0,0,0</v>
      </c>
      <c r="L867" s="14">
        <f>+IF('Moloc Pokedex'!N60&lt;&gt;"",'Moloc Pokedex'!N60,"")</f>
        <v>255</v>
      </c>
      <c r="M867" s="14">
        <f>+IF('Moloc Pokedex'!O60&lt;&gt;"",'Moloc Pokedex'!O60,"")</f>
        <v>70</v>
      </c>
      <c r="N867" s="14" t="str">
        <f>+IF('Moloc Pokedex'!P60&lt;&gt;"",'Moloc Pokedex'!P60,"")</f>
        <v>RUNAWAY</v>
      </c>
      <c r="O867" s="14" t="str">
        <f>+IF('Moloc Pokedex'!Q60&lt;&gt;"",'Moloc Pokedex'!Q60,"")</f>
        <v/>
      </c>
      <c r="P867" s="14" t="str">
        <f>+IF('Moloc Pokedex'!R60&lt;&gt;"",'Moloc Pokedex'!R60,"")</f>
        <v>1,TACKLE,1,LEER,1,GROWL,1,SCARYFACE</v>
      </c>
      <c r="Q867" s="14" t="str">
        <f>+IF('Moloc Pokedex'!S60&lt;&gt;"",'Moloc Pokedex'!S60,"")</f>
        <v>FIREPUNCH,THUNDERPUNCH,ICEPUNCH,SWORDSDANCE,TAUNT,TRICK,GRASSYTERRAIN</v>
      </c>
      <c r="R867" s="14" t="str">
        <f>+IF('Moloc Pokedex'!T60&lt;&gt;"",'Moloc Pokedex'!T60,"")</f>
        <v>Field</v>
      </c>
      <c r="S867" s="14">
        <f>+IF('Moloc Pokedex'!U60&lt;&gt;"",'Moloc Pokedex'!U60,"")</f>
        <v>4080</v>
      </c>
      <c r="T867" s="14">
        <f>+IF('Moloc Pokedex'!V60&lt;&gt;"",'Moloc Pokedex'!V60,"")</f>
        <v>0.1</v>
      </c>
      <c r="U867" s="14">
        <f>+IF('Moloc Pokedex'!W60&lt;&gt;"",'Moloc Pokedex'!W60,"")</f>
        <v>0.1</v>
      </c>
      <c r="V867" s="14" t="str">
        <f>+IF('Moloc Pokedex'!X60&lt;&gt;"",'Moloc Pokedex'!X60,"")</f>
        <v>Brown</v>
      </c>
      <c r="W867" s="14" t="str">
        <f>+IF('Moloc Pokedex'!Y60&lt;&gt;"",'Moloc Pokedex'!Y60,"")</f>
        <v/>
      </c>
      <c r="X867" s="14">
        <f>+IF('Moloc Pokedex'!Z60&lt;&gt;"",'Moloc Pokedex'!Z60,"")</f>
        <v>866</v>
      </c>
      <c r="Y867" s="14">
        <f>+IF('Moloc Pokedex'!AA60&lt;&gt;"",'Moloc Pokedex'!AA60,"")</f>
        <v>0</v>
      </c>
      <c r="Z867" s="14">
        <f>+IF('Moloc Pokedex'!AB60&lt;&gt;"",'Moloc Pokedex'!AB60,"")</f>
        <v>0</v>
      </c>
      <c r="AA867" s="14">
        <f>+IF('Moloc Pokedex'!AC60&lt;&gt;"",'Moloc Pokedex'!AC60,"")</f>
        <v>0</v>
      </c>
      <c r="AB867" s="14">
        <f>+IF('Moloc Pokedex'!AD60&lt;&gt;"",'Moloc Pokedex'!AD60,"")</f>
        <v>0</v>
      </c>
      <c r="AC867" s="14">
        <f>+IF('Moloc Pokedex'!AE60&lt;&gt;"",'Moloc Pokedex'!AE60,"")</f>
        <v>0</v>
      </c>
      <c r="AD867" s="14">
        <f>+IF('Moloc Pokedex'!AF60&lt;&gt;"",'Moloc Pokedex'!AF60,"")</f>
        <v>0</v>
      </c>
      <c r="AE867" s="14">
        <f>+IF('Moloc Pokedex'!AG60&lt;&gt;"",'Moloc Pokedex'!AG60,"")</f>
        <v>0</v>
      </c>
      <c r="AF867" s="14">
        <f>+IF('Moloc Pokedex'!AH60&lt;&gt;"",'Moloc Pokedex'!AH60,"")</f>
        <v>0</v>
      </c>
      <c r="AG867" s="14">
        <f>+IF('Moloc Pokedex'!AI60&lt;&gt;"",'Moloc Pokedex'!AI60,"")</f>
        <v>0</v>
      </c>
      <c r="AH867" s="14" t="str">
        <f>+IF('Moloc Pokedex'!AJ60&lt;&gt;"",'Moloc Pokedex'!AJ60,"")</f>
        <v>866,0,0,0,0,0,0,0,0,0</v>
      </c>
      <c r="AI867" s="14" t="str">
        <f>+IF('Moloc Pokedex'!AK60&lt;&gt;"",'Moloc Pokedex'!AK60,"")</f>
        <v>TODO</v>
      </c>
      <c r="AJ867" s="14" t="str">
        <f>+IF('Moloc Pokedex'!AL60&lt;&gt;"",'Moloc Pokedex'!AL60,"")</f>
        <v>"TO DO"</v>
      </c>
      <c r="AK867" s="14" t="str">
        <f>+IF('Moloc Pokedex'!AM60&lt;&gt;"",'Moloc Pokedex'!AM60,"")</f>
        <v/>
      </c>
      <c r="AL867" s="14" t="str">
        <f>+IF('Moloc Pokedex'!AN60&lt;&gt;"",'Moloc Pokedex'!AN60,"")</f>
        <v/>
      </c>
      <c r="AM867" s="14" t="str">
        <f>+IF('Moloc Pokedex'!AO60&lt;&gt;"",'Moloc Pokedex'!AO60,"")</f>
        <v/>
      </c>
      <c r="AN867" s="14" t="str">
        <f>+IF('Moloc Pokedex'!AP60&lt;&gt;"",'Moloc Pokedex'!AP60,"")</f>
        <v/>
      </c>
      <c r="AO867" s="14">
        <f>+IF('Moloc Pokedex'!AQ60&lt;&gt;"",'Moloc Pokedex'!AQ60,"")</f>
        <v>0</v>
      </c>
      <c r="AP867" s="14">
        <f>+IF('Moloc Pokedex'!AR60&lt;&gt;"",'Moloc Pokedex'!AR60,"")</f>
        <v>25</v>
      </c>
      <c r="AQ867" s="14">
        <f>+IF('Moloc Pokedex'!AS60&lt;&gt;"",'Moloc Pokedex'!AS60,"")</f>
        <v>0</v>
      </c>
      <c r="AR867" s="14" t="str">
        <f>+IF('Moloc Pokedex'!AT60&lt;&gt;"",'Moloc Pokedex'!AT60,"")</f>
        <v/>
      </c>
      <c r="AS867" s="14" t="str">
        <f>+IF('Moloc Pokedex'!AU60&lt;&gt;"",'Moloc Pokedex'!AU60,"")</f>
        <v/>
      </c>
      <c r="AU867" s="14"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
      <c r="A868" s="13">
        <v>867</v>
      </c>
      <c r="C868" s="14" t="str">
        <f>+IF('Moloc Pokedex'!E61&lt;&gt;"",'Moloc Pokedex'!E61,"")</f>
        <v>Kutibara</v>
      </c>
      <c r="D868" s="14" t="str">
        <f>+IF('Moloc Pokedex'!F61&lt;&gt;"",'Moloc Pokedex'!F61,"")</f>
        <v>KUTIBARA</v>
      </c>
      <c r="E868" s="14" t="str">
        <f>+IF('Moloc Pokedex'!G61&lt;&gt;"",'Moloc Pokedex'!G61,"")</f>
        <v>WATER</v>
      </c>
      <c r="F868" s="14" t="str">
        <f>+IF('Moloc Pokedex'!H61&lt;&gt;"",'Moloc Pokedex'!H61,"")</f>
        <v>GROUND</v>
      </c>
      <c r="G868" s="14" t="str">
        <f>+IF('Moloc Pokedex'!I61&lt;&gt;"",'Moloc Pokedex'!I61,"")</f>
        <v>30,30,30,30,30,30</v>
      </c>
      <c r="H868" s="14" t="str">
        <f>+IF('Moloc Pokedex'!J61&lt;&gt;"",'Moloc Pokedex'!J61,"")</f>
        <v>Female50Percent</v>
      </c>
      <c r="I868" s="14" t="str">
        <f>+IF('Moloc Pokedex'!K61&lt;&gt;"",'Moloc Pokedex'!K61,"")</f>
        <v>Medium</v>
      </c>
      <c r="J868" s="14">
        <f>+IF('Moloc Pokedex'!L61&lt;&gt;"",'Moloc Pokedex'!L61,"")</f>
        <v>0</v>
      </c>
      <c r="K868" s="14" t="str">
        <f>+IF('Moloc Pokedex'!M61&lt;&gt;"",'Moloc Pokedex'!M61,"")</f>
        <v>0,0,0,0,0,0</v>
      </c>
      <c r="L868" s="14">
        <f>+IF('Moloc Pokedex'!N61&lt;&gt;"",'Moloc Pokedex'!N61,"")</f>
        <v>255</v>
      </c>
      <c r="M868" s="14">
        <f>+IF('Moloc Pokedex'!O61&lt;&gt;"",'Moloc Pokedex'!O61,"")</f>
        <v>70</v>
      </c>
      <c r="N868" s="14" t="str">
        <f>+IF('Moloc Pokedex'!P61&lt;&gt;"",'Moloc Pokedex'!P61,"")</f>
        <v>RUNAWAY</v>
      </c>
      <c r="O868" s="14" t="str">
        <f>+IF('Moloc Pokedex'!Q61&lt;&gt;"",'Moloc Pokedex'!Q61,"")</f>
        <v/>
      </c>
      <c r="P868" s="14" t="str">
        <f>+IF('Moloc Pokedex'!R61&lt;&gt;"",'Moloc Pokedex'!R61,"")</f>
        <v>1,TACKLE,1,LEER,1,GROWL,1,SCARYFACE</v>
      </c>
      <c r="Q868" s="14" t="str">
        <f>+IF('Moloc Pokedex'!S61&lt;&gt;"",'Moloc Pokedex'!S61,"")</f>
        <v>FIREPUNCH,THUNDERPUNCH,ICEPUNCH,SWORDSDANCE,TAUNT,TRICK,GRASSYTERRAIN</v>
      </c>
      <c r="R868" s="14" t="str">
        <f>+IF('Moloc Pokedex'!T61&lt;&gt;"",'Moloc Pokedex'!T61,"")</f>
        <v>Field</v>
      </c>
      <c r="S868" s="14">
        <f>+IF('Moloc Pokedex'!U61&lt;&gt;"",'Moloc Pokedex'!U61,"")</f>
        <v>4080</v>
      </c>
      <c r="T868" s="14">
        <f>+IF('Moloc Pokedex'!V61&lt;&gt;"",'Moloc Pokedex'!V61,"")</f>
        <v>0.1</v>
      </c>
      <c r="U868" s="14">
        <f>+IF('Moloc Pokedex'!W61&lt;&gt;"",'Moloc Pokedex'!W61,"")</f>
        <v>0.1</v>
      </c>
      <c r="V868" s="14" t="str">
        <f>+IF('Moloc Pokedex'!X61&lt;&gt;"",'Moloc Pokedex'!X61,"")</f>
        <v>Brown</v>
      </c>
      <c r="W868" s="14" t="str">
        <f>+IF('Moloc Pokedex'!Y61&lt;&gt;"",'Moloc Pokedex'!Y61,"")</f>
        <v/>
      </c>
      <c r="X868" s="14">
        <f>+IF('Moloc Pokedex'!Z61&lt;&gt;"",'Moloc Pokedex'!Z61,"")</f>
        <v>867</v>
      </c>
      <c r="Y868" s="14">
        <f>+IF('Moloc Pokedex'!AA61&lt;&gt;"",'Moloc Pokedex'!AA61,"")</f>
        <v>0</v>
      </c>
      <c r="Z868" s="14">
        <f>+IF('Moloc Pokedex'!AB61&lt;&gt;"",'Moloc Pokedex'!AB61,"")</f>
        <v>0</v>
      </c>
      <c r="AA868" s="14">
        <f>+IF('Moloc Pokedex'!AC61&lt;&gt;"",'Moloc Pokedex'!AC61,"")</f>
        <v>0</v>
      </c>
      <c r="AB868" s="14">
        <f>+IF('Moloc Pokedex'!AD61&lt;&gt;"",'Moloc Pokedex'!AD61,"")</f>
        <v>0</v>
      </c>
      <c r="AC868" s="14">
        <f>+IF('Moloc Pokedex'!AE61&lt;&gt;"",'Moloc Pokedex'!AE61,"")</f>
        <v>0</v>
      </c>
      <c r="AD868" s="14">
        <f>+IF('Moloc Pokedex'!AF61&lt;&gt;"",'Moloc Pokedex'!AF61,"")</f>
        <v>0</v>
      </c>
      <c r="AE868" s="14">
        <f>+IF('Moloc Pokedex'!AG61&lt;&gt;"",'Moloc Pokedex'!AG61,"")</f>
        <v>0</v>
      </c>
      <c r="AF868" s="14">
        <f>+IF('Moloc Pokedex'!AH61&lt;&gt;"",'Moloc Pokedex'!AH61,"")</f>
        <v>0</v>
      </c>
      <c r="AG868" s="14">
        <f>+IF('Moloc Pokedex'!AI61&lt;&gt;"",'Moloc Pokedex'!AI61,"")</f>
        <v>0</v>
      </c>
      <c r="AH868" s="14" t="str">
        <f>+IF('Moloc Pokedex'!AJ61&lt;&gt;"",'Moloc Pokedex'!AJ61,"")</f>
        <v>867,0,0,0,0,0,0,0,0,0</v>
      </c>
      <c r="AI868" s="14" t="str">
        <f>+IF('Moloc Pokedex'!AK61&lt;&gt;"",'Moloc Pokedex'!AK61,"")</f>
        <v>TODO</v>
      </c>
      <c r="AJ868" s="14" t="str">
        <f>+IF('Moloc Pokedex'!AL61&lt;&gt;"",'Moloc Pokedex'!AL61,"")</f>
        <v>"TO DO"</v>
      </c>
      <c r="AK868" s="14" t="str">
        <f>+IF('Moloc Pokedex'!AM61&lt;&gt;"",'Moloc Pokedex'!AM61,"")</f>
        <v/>
      </c>
      <c r="AL868" s="14" t="str">
        <f>+IF('Moloc Pokedex'!AN61&lt;&gt;"",'Moloc Pokedex'!AN61,"")</f>
        <v/>
      </c>
      <c r="AM868" s="14" t="str">
        <f>+IF('Moloc Pokedex'!AO61&lt;&gt;"",'Moloc Pokedex'!AO61,"")</f>
        <v/>
      </c>
      <c r="AN868" s="14" t="str">
        <f>+IF('Moloc Pokedex'!AP61&lt;&gt;"",'Moloc Pokedex'!AP61,"")</f>
        <v/>
      </c>
      <c r="AO868" s="14">
        <f>+IF('Moloc Pokedex'!AQ61&lt;&gt;"",'Moloc Pokedex'!AQ61,"")</f>
        <v>0</v>
      </c>
      <c r="AP868" s="14">
        <f>+IF('Moloc Pokedex'!AR61&lt;&gt;"",'Moloc Pokedex'!AR61,"")</f>
        <v>25</v>
      </c>
      <c r="AQ868" s="14">
        <f>+IF('Moloc Pokedex'!AS61&lt;&gt;"",'Moloc Pokedex'!AS61,"")</f>
        <v>0</v>
      </c>
      <c r="AR868" s="14" t="str">
        <f>+IF('Moloc Pokedex'!AT61&lt;&gt;"",'Moloc Pokedex'!AT61,"")</f>
        <v>CHIHUIRO,Item,WATERSTONE</v>
      </c>
      <c r="AS868" s="14" t="str">
        <f>+IF('Moloc Pokedex'!AU61&lt;&gt;"",'Moloc Pokedex'!AU61,"")</f>
        <v/>
      </c>
      <c r="AU868" s="14"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
      <c r="A869" s="13">
        <v>868</v>
      </c>
      <c r="C869" s="14" t="str">
        <f>+IF('Moloc Pokedex'!E62&lt;&gt;"",'Moloc Pokedex'!E62,"")</f>
        <v>Chihuiro</v>
      </c>
      <c r="D869" s="14" t="str">
        <f>+IF('Moloc Pokedex'!F62&lt;&gt;"",'Moloc Pokedex'!F62,"")</f>
        <v>CHIHUIRO</v>
      </c>
      <c r="E869" s="14" t="str">
        <f>+IF('Moloc Pokedex'!G62&lt;&gt;"",'Moloc Pokedex'!G62,"")</f>
        <v>WATER</v>
      </c>
      <c r="F869" s="14" t="str">
        <f>+IF('Moloc Pokedex'!H62&lt;&gt;"",'Moloc Pokedex'!H62,"")</f>
        <v>GROUND</v>
      </c>
      <c r="G869" s="14" t="str">
        <f>+IF('Moloc Pokedex'!I62&lt;&gt;"",'Moloc Pokedex'!I62,"")</f>
        <v>30,30,30,30,30,30</v>
      </c>
      <c r="H869" s="14" t="str">
        <f>+IF('Moloc Pokedex'!J62&lt;&gt;"",'Moloc Pokedex'!J62,"")</f>
        <v>Female50Percent</v>
      </c>
      <c r="I869" s="14" t="str">
        <f>+IF('Moloc Pokedex'!K62&lt;&gt;"",'Moloc Pokedex'!K62,"")</f>
        <v>Medium</v>
      </c>
      <c r="J869" s="14">
        <f>+IF('Moloc Pokedex'!L62&lt;&gt;"",'Moloc Pokedex'!L62,"")</f>
        <v>0</v>
      </c>
      <c r="K869" s="14" t="str">
        <f>+IF('Moloc Pokedex'!M62&lt;&gt;"",'Moloc Pokedex'!M62,"")</f>
        <v>0,0,0,0,0,0</v>
      </c>
      <c r="L869" s="14">
        <f>+IF('Moloc Pokedex'!N62&lt;&gt;"",'Moloc Pokedex'!N62,"")</f>
        <v>255</v>
      </c>
      <c r="M869" s="14">
        <f>+IF('Moloc Pokedex'!O62&lt;&gt;"",'Moloc Pokedex'!O62,"")</f>
        <v>70</v>
      </c>
      <c r="N869" s="14" t="str">
        <f>+IF('Moloc Pokedex'!P62&lt;&gt;"",'Moloc Pokedex'!P62,"")</f>
        <v>RUNAWAY</v>
      </c>
      <c r="O869" s="14" t="str">
        <f>+IF('Moloc Pokedex'!Q62&lt;&gt;"",'Moloc Pokedex'!Q62,"")</f>
        <v/>
      </c>
      <c r="P869" s="14" t="str">
        <f>+IF('Moloc Pokedex'!R62&lt;&gt;"",'Moloc Pokedex'!R62,"")</f>
        <v>1,TACKLE,1,LEER,1,GROWL,1,SCARYFACE</v>
      </c>
      <c r="Q869" s="14" t="str">
        <f>+IF('Moloc Pokedex'!S62&lt;&gt;"",'Moloc Pokedex'!S62,"")</f>
        <v>FIREPUNCH,THUNDERPUNCH,ICEPUNCH,SWORDSDANCE,TAUNT,TRICK,GRASSYTERRAIN</v>
      </c>
      <c r="R869" s="14" t="str">
        <f>+IF('Moloc Pokedex'!T62&lt;&gt;"",'Moloc Pokedex'!T62,"")</f>
        <v>Field</v>
      </c>
      <c r="S869" s="14">
        <f>+IF('Moloc Pokedex'!U62&lt;&gt;"",'Moloc Pokedex'!U62,"")</f>
        <v>4080</v>
      </c>
      <c r="T869" s="14">
        <f>+IF('Moloc Pokedex'!V62&lt;&gt;"",'Moloc Pokedex'!V62,"")</f>
        <v>0.1</v>
      </c>
      <c r="U869" s="14">
        <f>+IF('Moloc Pokedex'!W62&lt;&gt;"",'Moloc Pokedex'!W62,"")</f>
        <v>0.1</v>
      </c>
      <c r="V869" s="14" t="str">
        <f>+IF('Moloc Pokedex'!X62&lt;&gt;"",'Moloc Pokedex'!X62,"")</f>
        <v>Brown</v>
      </c>
      <c r="W869" s="14" t="str">
        <f>+IF('Moloc Pokedex'!Y62&lt;&gt;"",'Moloc Pokedex'!Y62,"")</f>
        <v/>
      </c>
      <c r="X869" s="14">
        <f>+IF('Moloc Pokedex'!Z62&lt;&gt;"",'Moloc Pokedex'!Z62,"")</f>
        <v>868</v>
      </c>
      <c r="Y869" s="14">
        <f>+IF('Moloc Pokedex'!AA62&lt;&gt;"",'Moloc Pokedex'!AA62,"")</f>
        <v>0</v>
      </c>
      <c r="Z869" s="14">
        <f>+IF('Moloc Pokedex'!AB62&lt;&gt;"",'Moloc Pokedex'!AB62,"")</f>
        <v>0</v>
      </c>
      <c r="AA869" s="14">
        <f>+IF('Moloc Pokedex'!AC62&lt;&gt;"",'Moloc Pokedex'!AC62,"")</f>
        <v>0</v>
      </c>
      <c r="AB869" s="14">
        <f>+IF('Moloc Pokedex'!AD62&lt;&gt;"",'Moloc Pokedex'!AD62,"")</f>
        <v>0</v>
      </c>
      <c r="AC869" s="14">
        <f>+IF('Moloc Pokedex'!AE62&lt;&gt;"",'Moloc Pokedex'!AE62,"")</f>
        <v>0</v>
      </c>
      <c r="AD869" s="14">
        <f>+IF('Moloc Pokedex'!AF62&lt;&gt;"",'Moloc Pokedex'!AF62,"")</f>
        <v>0</v>
      </c>
      <c r="AE869" s="14">
        <f>+IF('Moloc Pokedex'!AG62&lt;&gt;"",'Moloc Pokedex'!AG62,"")</f>
        <v>0</v>
      </c>
      <c r="AF869" s="14">
        <f>+IF('Moloc Pokedex'!AH62&lt;&gt;"",'Moloc Pokedex'!AH62,"")</f>
        <v>0</v>
      </c>
      <c r="AG869" s="14">
        <f>+IF('Moloc Pokedex'!AI62&lt;&gt;"",'Moloc Pokedex'!AI62,"")</f>
        <v>0</v>
      </c>
      <c r="AH869" s="14" t="str">
        <f>+IF('Moloc Pokedex'!AJ62&lt;&gt;"",'Moloc Pokedex'!AJ62,"")</f>
        <v>868,0,0,0,0,0,0,0,0,0</v>
      </c>
      <c r="AI869" s="14" t="str">
        <f>+IF('Moloc Pokedex'!AK62&lt;&gt;"",'Moloc Pokedex'!AK62,"")</f>
        <v>TODO</v>
      </c>
      <c r="AJ869" s="14" t="str">
        <f>+IF('Moloc Pokedex'!AL62&lt;&gt;"",'Moloc Pokedex'!AL62,"")</f>
        <v>"TO DO"</v>
      </c>
      <c r="AK869" s="14" t="str">
        <f>+IF('Moloc Pokedex'!AM62&lt;&gt;"",'Moloc Pokedex'!AM62,"")</f>
        <v/>
      </c>
      <c r="AL869" s="14" t="str">
        <f>+IF('Moloc Pokedex'!AN62&lt;&gt;"",'Moloc Pokedex'!AN62,"")</f>
        <v/>
      </c>
      <c r="AM869" s="14" t="str">
        <f>+IF('Moloc Pokedex'!AO62&lt;&gt;"",'Moloc Pokedex'!AO62,"")</f>
        <v/>
      </c>
      <c r="AN869" s="14" t="str">
        <f>+IF('Moloc Pokedex'!AP62&lt;&gt;"",'Moloc Pokedex'!AP62,"")</f>
        <v/>
      </c>
      <c r="AO869" s="14">
        <f>+IF('Moloc Pokedex'!AQ62&lt;&gt;"",'Moloc Pokedex'!AQ62,"")</f>
        <v>0</v>
      </c>
      <c r="AP869" s="14">
        <f>+IF('Moloc Pokedex'!AR62&lt;&gt;"",'Moloc Pokedex'!AR62,"")</f>
        <v>25</v>
      </c>
      <c r="AQ869" s="14">
        <f>+IF('Moloc Pokedex'!AS62&lt;&gt;"",'Moloc Pokedex'!AS62,"")</f>
        <v>0</v>
      </c>
      <c r="AR869" s="14" t="str">
        <f>+IF('Moloc Pokedex'!AT62&lt;&gt;"",'Moloc Pokedex'!AT62,"")</f>
        <v/>
      </c>
      <c r="AS869" s="14" t="str">
        <f>+IF('Moloc Pokedex'!AU62&lt;&gt;"",'Moloc Pokedex'!AU62,"")</f>
        <v/>
      </c>
      <c r="AU869" s="14"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
      <c r="A870" s="13">
        <v>869</v>
      </c>
      <c r="C870" s="14" t="str">
        <f>+IF('Moloc Pokedex'!E63&lt;&gt;"",'Moloc Pokedex'!E63,"")</f>
        <v>Akinonyx</v>
      </c>
      <c r="D870" s="14" t="str">
        <f>+IF('Moloc Pokedex'!F63&lt;&gt;"",'Moloc Pokedex'!F63,"")</f>
        <v>AKINONYX</v>
      </c>
      <c r="E870" s="14" t="str">
        <f>+IF('Moloc Pokedex'!G63&lt;&gt;"",'Moloc Pokedex'!G63,"")</f>
        <v>FERAL</v>
      </c>
      <c r="F870" s="14" t="str">
        <f>+IF('Moloc Pokedex'!H63&lt;&gt;"",'Moloc Pokedex'!H63,"")</f>
        <v/>
      </c>
      <c r="G870" s="14" t="str">
        <f>+IF('Moloc Pokedex'!I63&lt;&gt;"",'Moloc Pokedex'!I63,"")</f>
        <v>30,30,30,30,30,30</v>
      </c>
      <c r="H870" s="14" t="str">
        <f>+IF('Moloc Pokedex'!J63&lt;&gt;"",'Moloc Pokedex'!J63,"")</f>
        <v>Female50Percent</v>
      </c>
      <c r="I870" s="14" t="str">
        <f>+IF('Moloc Pokedex'!K63&lt;&gt;"",'Moloc Pokedex'!K63,"")</f>
        <v>Medium</v>
      </c>
      <c r="J870" s="14">
        <f>+IF('Moloc Pokedex'!L63&lt;&gt;"",'Moloc Pokedex'!L63,"")</f>
        <v>0</v>
      </c>
      <c r="K870" s="14" t="str">
        <f>+IF('Moloc Pokedex'!M63&lt;&gt;"",'Moloc Pokedex'!M63,"")</f>
        <v>0,0,0,0,0,0</v>
      </c>
      <c r="L870" s="14">
        <f>+IF('Moloc Pokedex'!N63&lt;&gt;"",'Moloc Pokedex'!N63,"")</f>
        <v>255</v>
      </c>
      <c r="M870" s="14">
        <f>+IF('Moloc Pokedex'!O63&lt;&gt;"",'Moloc Pokedex'!O63,"")</f>
        <v>70</v>
      </c>
      <c r="N870" s="14" t="str">
        <f>+IF('Moloc Pokedex'!P63&lt;&gt;"",'Moloc Pokedex'!P63,"")</f>
        <v>RUNAWAY</v>
      </c>
      <c r="O870" s="14" t="str">
        <f>+IF('Moloc Pokedex'!Q63&lt;&gt;"",'Moloc Pokedex'!Q63,"")</f>
        <v/>
      </c>
      <c r="P870" s="14" t="str">
        <f>+IF('Moloc Pokedex'!R63&lt;&gt;"",'Moloc Pokedex'!R63,"")</f>
        <v>1,TACKLE,1,LEER,1,GROWL,1,SCARYFACE</v>
      </c>
      <c r="Q870" s="14" t="str">
        <f>+IF('Moloc Pokedex'!S63&lt;&gt;"",'Moloc Pokedex'!S63,"")</f>
        <v>FIREPUNCH,THUNDERPUNCH,ICEPUNCH,SWORDSDANCE,TAUNT,TRICK,GRASSYTERRAIN</v>
      </c>
      <c r="R870" s="14" t="str">
        <f>+IF('Moloc Pokedex'!T63&lt;&gt;"",'Moloc Pokedex'!T63,"")</f>
        <v>Field</v>
      </c>
      <c r="S870" s="14">
        <f>+IF('Moloc Pokedex'!U63&lt;&gt;"",'Moloc Pokedex'!U63,"")</f>
        <v>4080</v>
      </c>
      <c r="T870" s="14">
        <f>+IF('Moloc Pokedex'!V63&lt;&gt;"",'Moloc Pokedex'!V63,"")</f>
        <v>0.1</v>
      </c>
      <c r="U870" s="14">
        <f>+IF('Moloc Pokedex'!W63&lt;&gt;"",'Moloc Pokedex'!W63,"")</f>
        <v>0.1</v>
      </c>
      <c r="V870" s="14" t="str">
        <f>+IF('Moloc Pokedex'!X63&lt;&gt;"",'Moloc Pokedex'!X63,"")</f>
        <v>Brown</v>
      </c>
      <c r="W870" s="14" t="str">
        <f>+IF('Moloc Pokedex'!Y63&lt;&gt;"",'Moloc Pokedex'!Y63,"")</f>
        <v/>
      </c>
      <c r="X870" s="14">
        <f>+IF('Moloc Pokedex'!Z63&lt;&gt;"",'Moloc Pokedex'!Z63,"")</f>
        <v>869</v>
      </c>
      <c r="Y870" s="14">
        <f>+IF('Moloc Pokedex'!AA63&lt;&gt;"",'Moloc Pokedex'!AA63,"")</f>
        <v>0</v>
      </c>
      <c r="Z870" s="14">
        <f>+IF('Moloc Pokedex'!AB63&lt;&gt;"",'Moloc Pokedex'!AB63,"")</f>
        <v>0</v>
      </c>
      <c r="AA870" s="14">
        <f>+IF('Moloc Pokedex'!AC63&lt;&gt;"",'Moloc Pokedex'!AC63,"")</f>
        <v>0</v>
      </c>
      <c r="AB870" s="14">
        <f>+IF('Moloc Pokedex'!AD63&lt;&gt;"",'Moloc Pokedex'!AD63,"")</f>
        <v>0</v>
      </c>
      <c r="AC870" s="14">
        <f>+IF('Moloc Pokedex'!AE63&lt;&gt;"",'Moloc Pokedex'!AE63,"")</f>
        <v>0</v>
      </c>
      <c r="AD870" s="14">
        <f>+IF('Moloc Pokedex'!AF63&lt;&gt;"",'Moloc Pokedex'!AF63,"")</f>
        <v>0</v>
      </c>
      <c r="AE870" s="14">
        <f>+IF('Moloc Pokedex'!AG63&lt;&gt;"",'Moloc Pokedex'!AG63,"")</f>
        <v>0</v>
      </c>
      <c r="AF870" s="14">
        <f>+IF('Moloc Pokedex'!AH63&lt;&gt;"",'Moloc Pokedex'!AH63,"")</f>
        <v>0</v>
      </c>
      <c r="AG870" s="14">
        <f>+IF('Moloc Pokedex'!AI63&lt;&gt;"",'Moloc Pokedex'!AI63,"")</f>
        <v>0</v>
      </c>
      <c r="AH870" s="14" t="str">
        <f>+IF('Moloc Pokedex'!AJ63&lt;&gt;"",'Moloc Pokedex'!AJ63,"")</f>
        <v>869,0,0,0,0,0,0,0,0,0</v>
      </c>
      <c r="AI870" s="14" t="str">
        <f>+IF('Moloc Pokedex'!AK63&lt;&gt;"",'Moloc Pokedex'!AK63,"")</f>
        <v>TODO</v>
      </c>
      <c r="AJ870" s="14" t="str">
        <f>+IF('Moloc Pokedex'!AL63&lt;&gt;"",'Moloc Pokedex'!AL63,"")</f>
        <v>"TO DO"</v>
      </c>
      <c r="AK870" s="14" t="str">
        <f>+IF('Moloc Pokedex'!AM63&lt;&gt;"",'Moloc Pokedex'!AM63,"")</f>
        <v/>
      </c>
      <c r="AL870" s="14" t="str">
        <f>+IF('Moloc Pokedex'!AN63&lt;&gt;"",'Moloc Pokedex'!AN63,"")</f>
        <v/>
      </c>
      <c r="AM870" s="14" t="str">
        <f>+IF('Moloc Pokedex'!AO63&lt;&gt;"",'Moloc Pokedex'!AO63,"")</f>
        <v/>
      </c>
      <c r="AN870" s="14" t="str">
        <f>+IF('Moloc Pokedex'!AP63&lt;&gt;"",'Moloc Pokedex'!AP63,"")</f>
        <v/>
      </c>
      <c r="AO870" s="14">
        <f>+IF('Moloc Pokedex'!AQ63&lt;&gt;"",'Moloc Pokedex'!AQ63,"")</f>
        <v>0</v>
      </c>
      <c r="AP870" s="14">
        <f>+IF('Moloc Pokedex'!AR63&lt;&gt;"",'Moloc Pokedex'!AR63,"")</f>
        <v>25</v>
      </c>
      <c r="AQ870" s="14">
        <f>+IF('Moloc Pokedex'!AS63&lt;&gt;"",'Moloc Pokedex'!AS63,"")</f>
        <v>0</v>
      </c>
      <c r="AR870" s="14" t="str">
        <f>+IF('Moloc Pokedex'!AT63&lt;&gt;"",'Moloc Pokedex'!AT63,"")</f>
        <v>MACHEETAH,LevelHoldItem,UPGRADE,MACHEETAH,TradeItem,UPGRADE</v>
      </c>
      <c r="AS870" s="14" t="str">
        <f>+IF('Moloc Pokedex'!AU63&lt;&gt;"",'Moloc Pokedex'!AU63,"")</f>
        <v/>
      </c>
      <c r="AU870" s="14"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
      <c r="A871" s="13">
        <v>870</v>
      </c>
      <c r="C871" s="14" t="str">
        <f>+IF('Moloc Pokedex'!E64&lt;&gt;"",'Moloc Pokedex'!E64,"")</f>
        <v>Macheetah</v>
      </c>
      <c r="D871" s="14" t="str">
        <f>+IF('Moloc Pokedex'!F64&lt;&gt;"",'Moloc Pokedex'!F64,"")</f>
        <v>MACHEETAH</v>
      </c>
      <c r="E871" s="14" t="str">
        <f>+IF('Moloc Pokedex'!G64&lt;&gt;"",'Moloc Pokedex'!G64,"")</f>
        <v>FERAL</v>
      </c>
      <c r="F871" s="14" t="str">
        <f>+IF('Moloc Pokedex'!H64&lt;&gt;"",'Moloc Pokedex'!H64,"")</f>
        <v>FLYING</v>
      </c>
      <c r="G871" s="14" t="str">
        <f>+IF('Moloc Pokedex'!I64&lt;&gt;"",'Moloc Pokedex'!I64,"")</f>
        <v>30,30,30,30,30,30</v>
      </c>
      <c r="H871" s="14" t="str">
        <f>+IF('Moloc Pokedex'!J64&lt;&gt;"",'Moloc Pokedex'!J64,"")</f>
        <v>Female50Percent</v>
      </c>
      <c r="I871" s="14" t="str">
        <f>+IF('Moloc Pokedex'!K64&lt;&gt;"",'Moloc Pokedex'!K64,"")</f>
        <v>Medium</v>
      </c>
      <c r="J871" s="14">
        <f>+IF('Moloc Pokedex'!L64&lt;&gt;"",'Moloc Pokedex'!L64,"")</f>
        <v>0</v>
      </c>
      <c r="K871" s="14" t="str">
        <f>+IF('Moloc Pokedex'!M64&lt;&gt;"",'Moloc Pokedex'!M64,"")</f>
        <v>0,0,0,0,0,0</v>
      </c>
      <c r="L871" s="14">
        <f>+IF('Moloc Pokedex'!N64&lt;&gt;"",'Moloc Pokedex'!N64,"")</f>
        <v>255</v>
      </c>
      <c r="M871" s="14">
        <f>+IF('Moloc Pokedex'!O64&lt;&gt;"",'Moloc Pokedex'!O64,"")</f>
        <v>70</v>
      </c>
      <c r="N871" s="14" t="str">
        <f>+IF('Moloc Pokedex'!P64&lt;&gt;"",'Moloc Pokedex'!P64,"")</f>
        <v>RUNAWAY</v>
      </c>
      <c r="O871" s="14" t="str">
        <f>+IF('Moloc Pokedex'!Q64&lt;&gt;"",'Moloc Pokedex'!Q64,"")</f>
        <v/>
      </c>
      <c r="P871" s="14" t="str">
        <f>+IF('Moloc Pokedex'!R64&lt;&gt;"",'Moloc Pokedex'!R64,"")</f>
        <v>1,TACKLE,1,LEER,1,GROWL,1,SCARYFACE</v>
      </c>
      <c r="Q871" s="14" t="str">
        <f>+IF('Moloc Pokedex'!S64&lt;&gt;"",'Moloc Pokedex'!S64,"")</f>
        <v>FIREPUNCH,THUNDERPUNCH,ICEPUNCH,SWORDSDANCE,TAUNT,TRICK,GRASSYTERRAIN</v>
      </c>
      <c r="R871" s="14" t="str">
        <f>+IF('Moloc Pokedex'!T64&lt;&gt;"",'Moloc Pokedex'!T64,"")</f>
        <v>Field</v>
      </c>
      <c r="S871" s="14">
        <f>+IF('Moloc Pokedex'!U64&lt;&gt;"",'Moloc Pokedex'!U64,"")</f>
        <v>4080</v>
      </c>
      <c r="T871" s="14">
        <f>+IF('Moloc Pokedex'!V64&lt;&gt;"",'Moloc Pokedex'!V64,"")</f>
        <v>0.1</v>
      </c>
      <c r="U871" s="14">
        <f>+IF('Moloc Pokedex'!W64&lt;&gt;"",'Moloc Pokedex'!W64,"")</f>
        <v>0.1</v>
      </c>
      <c r="V871" s="14" t="str">
        <f>+IF('Moloc Pokedex'!X64&lt;&gt;"",'Moloc Pokedex'!X64,"")</f>
        <v>Brown</v>
      </c>
      <c r="W871" s="14" t="str">
        <f>+IF('Moloc Pokedex'!Y64&lt;&gt;"",'Moloc Pokedex'!Y64,"")</f>
        <v/>
      </c>
      <c r="X871" s="14">
        <f>+IF('Moloc Pokedex'!Z64&lt;&gt;"",'Moloc Pokedex'!Z64,"")</f>
        <v>870</v>
      </c>
      <c r="Y871" s="14">
        <f>+IF('Moloc Pokedex'!AA64&lt;&gt;"",'Moloc Pokedex'!AA64,"")</f>
        <v>0</v>
      </c>
      <c r="Z871" s="14">
        <f>+IF('Moloc Pokedex'!AB64&lt;&gt;"",'Moloc Pokedex'!AB64,"")</f>
        <v>0</v>
      </c>
      <c r="AA871" s="14">
        <f>+IF('Moloc Pokedex'!AC64&lt;&gt;"",'Moloc Pokedex'!AC64,"")</f>
        <v>0</v>
      </c>
      <c r="AB871" s="14">
        <f>+IF('Moloc Pokedex'!AD64&lt;&gt;"",'Moloc Pokedex'!AD64,"")</f>
        <v>0</v>
      </c>
      <c r="AC871" s="14">
        <f>+IF('Moloc Pokedex'!AE64&lt;&gt;"",'Moloc Pokedex'!AE64,"")</f>
        <v>0</v>
      </c>
      <c r="AD871" s="14">
        <f>+IF('Moloc Pokedex'!AF64&lt;&gt;"",'Moloc Pokedex'!AF64,"")</f>
        <v>0</v>
      </c>
      <c r="AE871" s="14">
        <f>+IF('Moloc Pokedex'!AG64&lt;&gt;"",'Moloc Pokedex'!AG64,"")</f>
        <v>0</v>
      </c>
      <c r="AF871" s="14">
        <f>+IF('Moloc Pokedex'!AH64&lt;&gt;"",'Moloc Pokedex'!AH64,"")</f>
        <v>0</v>
      </c>
      <c r="AG871" s="14">
        <f>+IF('Moloc Pokedex'!AI64&lt;&gt;"",'Moloc Pokedex'!AI64,"")</f>
        <v>0</v>
      </c>
      <c r="AH871" s="14" t="str">
        <f>+IF('Moloc Pokedex'!AJ64&lt;&gt;"",'Moloc Pokedex'!AJ64,"")</f>
        <v>870,0,0,0,0,0,0,0,0,0</v>
      </c>
      <c r="AI871" s="14" t="str">
        <f>+IF('Moloc Pokedex'!AK64&lt;&gt;"",'Moloc Pokedex'!AK64,"")</f>
        <v>TODO</v>
      </c>
      <c r="AJ871" s="14" t="str">
        <f>+IF('Moloc Pokedex'!AL64&lt;&gt;"",'Moloc Pokedex'!AL64,"")</f>
        <v>"TO DO"</v>
      </c>
      <c r="AK871" s="14" t="str">
        <f>+IF('Moloc Pokedex'!AM64&lt;&gt;"",'Moloc Pokedex'!AM64,"")</f>
        <v/>
      </c>
      <c r="AL871" s="14" t="str">
        <f>+IF('Moloc Pokedex'!AN64&lt;&gt;"",'Moloc Pokedex'!AN64,"")</f>
        <v/>
      </c>
      <c r="AM871" s="14" t="str">
        <f>+IF('Moloc Pokedex'!AO64&lt;&gt;"",'Moloc Pokedex'!AO64,"")</f>
        <v/>
      </c>
      <c r="AN871" s="14" t="str">
        <f>+IF('Moloc Pokedex'!AP64&lt;&gt;"",'Moloc Pokedex'!AP64,"")</f>
        <v/>
      </c>
      <c r="AO871" s="14">
        <f>+IF('Moloc Pokedex'!AQ64&lt;&gt;"",'Moloc Pokedex'!AQ64,"")</f>
        <v>0</v>
      </c>
      <c r="AP871" s="14">
        <f>+IF('Moloc Pokedex'!AR64&lt;&gt;"",'Moloc Pokedex'!AR64,"")</f>
        <v>25</v>
      </c>
      <c r="AQ871" s="14">
        <f>+IF('Moloc Pokedex'!AS64&lt;&gt;"",'Moloc Pokedex'!AS64,"")</f>
        <v>0</v>
      </c>
      <c r="AR871" s="14" t="str">
        <f>+IF('Moloc Pokedex'!AT64&lt;&gt;"",'Moloc Pokedex'!AT64,"")</f>
        <v/>
      </c>
      <c r="AS871" s="14" t="str">
        <f>+IF('Moloc Pokedex'!AU64&lt;&gt;"",'Moloc Pokedex'!AU64,"")</f>
        <v/>
      </c>
      <c r="AU871" s="14"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
      <c r="A872" s="13">
        <v>871</v>
      </c>
      <c r="C872" s="14" t="str">
        <f>+IF('Moloc Pokedex'!E65&lt;&gt;"",'Moloc Pokedex'!E65,"")</f>
        <v>Brimpup</v>
      </c>
      <c r="D872" s="14" t="str">
        <f>+IF('Moloc Pokedex'!F65&lt;&gt;"",'Moloc Pokedex'!F65,"")</f>
        <v>BRIMPUP</v>
      </c>
      <c r="E872" s="14" t="str">
        <f>+IF('Moloc Pokedex'!G65&lt;&gt;"",'Moloc Pokedex'!G65,"")</f>
        <v>FIRE</v>
      </c>
      <c r="F872" s="14" t="str">
        <f>+IF('Moloc Pokedex'!H65&lt;&gt;"",'Moloc Pokedex'!H65,"")</f>
        <v/>
      </c>
      <c r="G872" s="14" t="str">
        <f>+IF('Moloc Pokedex'!I65&lt;&gt;"",'Moloc Pokedex'!I65,"")</f>
        <v>30,30,30,30,30,30</v>
      </c>
      <c r="H872" s="14" t="str">
        <f>+IF('Moloc Pokedex'!J65&lt;&gt;"",'Moloc Pokedex'!J65,"")</f>
        <v>Female50Percent</v>
      </c>
      <c r="I872" s="14" t="str">
        <f>+IF('Moloc Pokedex'!K65&lt;&gt;"",'Moloc Pokedex'!K65,"")</f>
        <v>Medium</v>
      </c>
      <c r="J872" s="14">
        <f>+IF('Moloc Pokedex'!L65&lt;&gt;"",'Moloc Pokedex'!L65,"")</f>
        <v>0</v>
      </c>
      <c r="K872" s="14" t="str">
        <f>+IF('Moloc Pokedex'!M65&lt;&gt;"",'Moloc Pokedex'!M65,"")</f>
        <v>0,0,0,0,0,0</v>
      </c>
      <c r="L872" s="14">
        <f>+IF('Moloc Pokedex'!N65&lt;&gt;"",'Moloc Pokedex'!N65,"")</f>
        <v>255</v>
      </c>
      <c r="M872" s="14">
        <f>+IF('Moloc Pokedex'!O65&lt;&gt;"",'Moloc Pokedex'!O65,"")</f>
        <v>70</v>
      </c>
      <c r="N872" s="14" t="str">
        <f>+IF('Moloc Pokedex'!P65&lt;&gt;"",'Moloc Pokedex'!P65,"")</f>
        <v>RUNAWAY</v>
      </c>
      <c r="O872" s="14" t="str">
        <f>+IF('Moloc Pokedex'!Q65&lt;&gt;"",'Moloc Pokedex'!Q65,"")</f>
        <v/>
      </c>
      <c r="P872" s="14" t="str">
        <f>+IF('Moloc Pokedex'!R65&lt;&gt;"",'Moloc Pokedex'!R65,"")</f>
        <v>1,TACKLE,1,LEER,1,GROWL,1,SCARYFACE</v>
      </c>
      <c r="Q872" s="14" t="str">
        <f>+IF('Moloc Pokedex'!S65&lt;&gt;"",'Moloc Pokedex'!S65,"")</f>
        <v>FIREPUNCH,THUNDERPUNCH,ICEPUNCH,SWORDSDANCE,TAUNT,TRICK,GRASSYTERRAIN</v>
      </c>
      <c r="R872" s="14" t="str">
        <f>+IF('Moloc Pokedex'!T65&lt;&gt;"",'Moloc Pokedex'!T65,"")</f>
        <v>Field</v>
      </c>
      <c r="S872" s="14">
        <f>+IF('Moloc Pokedex'!U65&lt;&gt;"",'Moloc Pokedex'!U65,"")</f>
        <v>4080</v>
      </c>
      <c r="T872" s="14">
        <f>+IF('Moloc Pokedex'!V65&lt;&gt;"",'Moloc Pokedex'!V65,"")</f>
        <v>0.1</v>
      </c>
      <c r="U872" s="14">
        <f>+IF('Moloc Pokedex'!W65&lt;&gt;"",'Moloc Pokedex'!W65,"")</f>
        <v>0.1</v>
      </c>
      <c r="V872" s="14" t="str">
        <f>+IF('Moloc Pokedex'!X65&lt;&gt;"",'Moloc Pokedex'!X65,"")</f>
        <v>Brown</v>
      </c>
      <c r="W872" s="14" t="str">
        <f>+IF('Moloc Pokedex'!Y65&lt;&gt;"",'Moloc Pokedex'!Y65,"")</f>
        <v/>
      </c>
      <c r="X872" s="14">
        <f>+IF('Moloc Pokedex'!Z65&lt;&gt;"",'Moloc Pokedex'!Z65,"")</f>
        <v>871</v>
      </c>
      <c r="Y872" s="14">
        <f>+IF('Moloc Pokedex'!AA65&lt;&gt;"",'Moloc Pokedex'!AA65,"")</f>
        <v>0</v>
      </c>
      <c r="Z872" s="14">
        <f>+IF('Moloc Pokedex'!AB65&lt;&gt;"",'Moloc Pokedex'!AB65,"")</f>
        <v>0</v>
      </c>
      <c r="AA872" s="14">
        <f>+IF('Moloc Pokedex'!AC65&lt;&gt;"",'Moloc Pokedex'!AC65,"")</f>
        <v>0</v>
      </c>
      <c r="AB872" s="14">
        <f>+IF('Moloc Pokedex'!AD65&lt;&gt;"",'Moloc Pokedex'!AD65,"")</f>
        <v>0</v>
      </c>
      <c r="AC872" s="14">
        <f>+IF('Moloc Pokedex'!AE65&lt;&gt;"",'Moloc Pokedex'!AE65,"")</f>
        <v>0</v>
      </c>
      <c r="AD872" s="14">
        <f>+IF('Moloc Pokedex'!AF65&lt;&gt;"",'Moloc Pokedex'!AF65,"")</f>
        <v>0</v>
      </c>
      <c r="AE872" s="14">
        <f>+IF('Moloc Pokedex'!AG65&lt;&gt;"",'Moloc Pokedex'!AG65,"")</f>
        <v>0</v>
      </c>
      <c r="AF872" s="14">
        <f>+IF('Moloc Pokedex'!AH65&lt;&gt;"",'Moloc Pokedex'!AH65,"")</f>
        <v>0</v>
      </c>
      <c r="AG872" s="14">
        <f>+IF('Moloc Pokedex'!AI65&lt;&gt;"",'Moloc Pokedex'!AI65,"")</f>
        <v>0</v>
      </c>
      <c r="AH872" s="14" t="str">
        <f>+IF('Moloc Pokedex'!AJ65&lt;&gt;"",'Moloc Pokedex'!AJ65,"")</f>
        <v>871,0,0,0,0,0,0,0,0,0</v>
      </c>
      <c r="AI872" s="14" t="str">
        <f>+IF('Moloc Pokedex'!AK65&lt;&gt;"",'Moloc Pokedex'!AK65,"")</f>
        <v>TODO</v>
      </c>
      <c r="AJ872" s="14" t="str">
        <f>+IF('Moloc Pokedex'!AL65&lt;&gt;"",'Moloc Pokedex'!AL65,"")</f>
        <v>"TO DO"</v>
      </c>
      <c r="AK872" s="14" t="str">
        <f>+IF('Moloc Pokedex'!AM65&lt;&gt;"",'Moloc Pokedex'!AM65,"")</f>
        <v/>
      </c>
      <c r="AL872" s="14" t="str">
        <f>+IF('Moloc Pokedex'!AN65&lt;&gt;"",'Moloc Pokedex'!AN65,"")</f>
        <v/>
      </c>
      <c r="AM872" s="14" t="str">
        <f>+IF('Moloc Pokedex'!AO65&lt;&gt;"",'Moloc Pokedex'!AO65,"")</f>
        <v/>
      </c>
      <c r="AN872" s="14" t="str">
        <f>+IF('Moloc Pokedex'!AP65&lt;&gt;"",'Moloc Pokedex'!AP65,"")</f>
        <v/>
      </c>
      <c r="AO872" s="14">
        <f>+IF('Moloc Pokedex'!AQ65&lt;&gt;"",'Moloc Pokedex'!AQ65,"")</f>
        <v>0</v>
      </c>
      <c r="AP872" s="14">
        <f>+IF('Moloc Pokedex'!AR65&lt;&gt;"",'Moloc Pokedex'!AR65,"")</f>
        <v>25</v>
      </c>
      <c r="AQ872" s="14">
        <f>+IF('Moloc Pokedex'!AS65&lt;&gt;"",'Moloc Pokedex'!AS65,"")</f>
        <v>0</v>
      </c>
      <c r="AR872" s="14" t="str">
        <f>+IF('Moloc Pokedex'!AT65&lt;&gt;"",'Moloc Pokedex'!AT65,"")</f>
        <v>VIGIL,Level,36</v>
      </c>
      <c r="AS872" s="14" t="str">
        <f>+IF('Moloc Pokedex'!AU65&lt;&gt;"",'Moloc Pokedex'!AU65,"")</f>
        <v/>
      </c>
      <c r="AU872" s="14"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
      <c r="A873" s="13">
        <v>872</v>
      </c>
      <c r="C873" s="14" t="str">
        <f>+IF('Moloc Pokedex'!E66&lt;&gt;"",'Moloc Pokedex'!E66,"")</f>
        <v>Vigil</v>
      </c>
      <c r="D873" s="14" t="str">
        <f>+IF('Moloc Pokedex'!F66&lt;&gt;"",'Moloc Pokedex'!F66,"")</f>
        <v>VIGIL</v>
      </c>
      <c r="E873" s="14" t="str">
        <f>+IF('Moloc Pokedex'!G66&lt;&gt;"",'Moloc Pokedex'!G66,"")</f>
        <v>FIRE</v>
      </c>
      <c r="F873" s="14" t="str">
        <f>+IF('Moloc Pokedex'!H66&lt;&gt;"",'Moloc Pokedex'!H66,"")</f>
        <v>FERAL</v>
      </c>
      <c r="G873" s="14" t="str">
        <f>+IF('Moloc Pokedex'!I66&lt;&gt;"",'Moloc Pokedex'!I66,"")</f>
        <v>30,30,30,30,30,30</v>
      </c>
      <c r="H873" s="14" t="str">
        <f>+IF('Moloc Pokedex'!J66&lt;&gt;"",'Moloc Pokedex'!J66,"")</f>
        <v>Female50Percent</v>
      </c>
      <c r="I873" s="14" t="str">
        <f>+IF('Moloc Pokedex'!K66&lt;&gt;"",'Moloc Pokedex'!K66,"")</f>
        <v>Medium</v>
      </c>
      <c r="J873" s="14">
        <f>+IF('Moloc Pokedex'!L66&lt;&gt;"",'Moloc Pokedex'!L66,"")</f>
        <v>0</v>
      </c>
      <c r="K873" s="14" t="str">
        <f>+IF('Moloc Pokedex'!M66&lt;&gt;"",'Moloc Pokedex'!M66,"")</f>
        <v>0,0,0,0,0,0</v>
      </c>
      <c r="L873" s="14">
        <f>+IF('Moloc Pokedex'!N66&lt;&gt;"",'Moloc Pokedex'!N66,"")</f>
        <v>255</v>
      </c>
      <c r="M873" s="14">
        <f>+IF('Moloc Pokedex'!O66&lt;&gt;"",'Moloc Pokedex'!O66,"")</f>
        <v>70</v>
      </c>
      <c r="N873" s="14" t="str">
        <f>+IF('Moloc Pokedex'!P66&lt;&gt;"",'Moloc Pokedex'!P66,"")</f>
        <v>RUNAWAY</v>
      </c>
      <c r="O873" s="14" t="str">
        <f>+IF('Moloc Pokedex'!Q66&lt;&gt;"",'Moloc Pokedex'!Q66,"")</f>
        <v/>
      </c>
      <c r="P873" s="14" t="str">
        <f>+IF('Moloc Pokedex'!R66&lt;&gt;"",'Moloc Pokedex'!R66,"")</f>
        <v>1,TACKLE,1,LEER,1,GROWL,1,SCARYFACE</v>
      </c>
      <c r="Q873" s="14" t="str">
        <f>+IF('Moloc Pokedex'!S66&lt;&gt;"",'Moloc Pokedex'!S66,"")</f>
        <v>FIREPUNCH,THUNDERPUNCH,ICEPUNCH,SWORDSDANCE,TAUNT,TRICK,GRASSYTERRAIN</v>
      </c>
      <c r="R873" s="14" t="str">
        <f>+IF('Moloc Pokedex'!T66&lt;&gt;"",'Moloc Pokedex'!T66,"")</f>
        <v>Field</v>
      </c>
      <c r="S873" s="14">
        <f>+IF('Moloc Pokedex'!U66&lt;&gt;"",'Moloc Pokedex'!U66,"")</f>
        <v>4080</v>
      </c>
      <c r="T873" s="14">
        <f>+IF('Moloc Pokedex'!V66&lt;&gt;"",'Moloc Pokedex'!V66,"")</f>
        <v>0.1</v>
      </c>
      <c r="U873" s="14">
        <f>+IF('Moloc Pokedex'!W66&lt;&gt;"",'Moloc Pokedex'!W66,"")</f>
        <v>0.1</v>
      </c>
      <c r="V873" s="14" t="str">
        <f>+IF('Moloc Pokedex'!X66&lt;&gt;"",'Moloc Pokedex'!X66,"")</f>
        <v>Brown</v>
      </c>
      <c r="W873" s="14" t="str">
        <f>+IF('Moloc Pokedex'!Y66&lt;&gt;"",'Moloc Pokedex'!Y66,"")</f>
        <v/>
      </c>
      <c r="X873" s="14">
        <f>+IF('Moloc Pokedex'!Z66&lt;&gt;"",'Moloc Pokedex'!Z66,"")</f>
        <v>872</v>
      </c>
      <c r="Y873" s="14">
        <f>+IF('Moloc Pokedex'!AA66&lt;&gt;"",'Moloc Pokedex'!AA66,"")</f>
        <v>0</v>
      </c>
      <c r="Z873" s="14">
        <f>+IF('Moloc Pokedex'!AB66&lt;&gt;"",'Moloc Pokedex'!AB66,"")</f>
        <v>0</v>
      </c>
      <c r="AA873" s="14">
        <f>+IF('Moloc Pokedex'!AC66&lt;&gt;"",'Moloc Pokedex'!AC66,"")</f>
        <v>0</v>
      </c>
      <c r="AB873" s="14">
        <f>+IF('Moloc Pokedex'!AD66&lt;&gt;"",'Moloc Pokedex'!AD66,"")</f>
        <v>0</v>
      </c>
      <c r="AC873" s="14">
        <f>+IF('Moloc Pokedex'!AE66&lt;&gt;"",'Moloc Pokedex'!AE66,"")</f>
        <v>0</v>
      </c>
      <c r="AD873" s="14">
        <f>+IF('Moloc Pokedex'!AF66&lt;&gt;"",'Moloc Pokedex'!AF66,"")</f>
        <v>0</v>
      </c>
      <c r="AE873" s="14">
        <f>+IF('Moloc Pokedex'!AG66&lt;&gt;"",'Moloc Pokedex'!AG66,"")</f>
        <v>0</v>
      </c>
      <c r="AF873" s="14">
        <f>+IF('Moloc Pokedex'!AH66&lt;&gt;"",'Moloc Pokedex'!AH66,"")</f>
        <v>0</v>
      </c>
      <c r="AG873" s="14">
        <f>+IF('Moloc Pokedex'!AI66&lt;&gt;"",'Moloc Pokedex'!AI66,"")</f>
        <v>0</v>
      </c>
      <c r="AH873" s="14" t="str">
        <f>+IF('Moloc Pokedex'!AJ66&lt;&gt;"",'Moloc Pokedex'!AJ66,"")</f>
        <v>872,0,0,0,0,0,0,0,0,0</v>
      </c>
      <c r="AI873" s="14" t="str">
        <f>+IF('Moloc Pokedex'!AK66&lt;&gt;"",'Moloc Pokedex'!AK66,"")</f>
        <v>TODO</v>
      </c>
      <c r="AJ873" s="14" t="str">
        <f>+IF('Moloc Pokedex'!AL66&lt;&gt;"",'Moloc Pokedex'!AL66,"")</f>
        <v>"TO DO"</v>
      </c>
      <c r="AK873" s="14" t="str">
        <f>+IF('Moloc Pokedex'!AM66&lt;&gt;"",'Moloc Pokedex'!AM66,"")</f>
        <v/>
      </c>
      <c r="AL873" s="14" t="str">
        <f>+IF('Moloc Pokedex'!AN66&lt;&gt;"",'Moloc Pokedex'!AN66,"")</f>
        <v/>
      </c>
      <c r="AM873" s="14" t="str">
        <f>+IF('Moloc Pokedex'!AO66&lt;&gt;"",'Moloc Pokedex'!AO66,"")</f>
        <v/>
      </c>
      <c r="AN873" s="14" t="str">
        <f>+IF('Moloc Pokedex'!AP66&lt;&gt;"",'Moloc Pokedex'!AP66,"")</f>
        <v/>
      </c>
      <c r="AO873" s="14">
        <f>+IF('Moloc Pokedex'!AQ66&lt;&gt;"",'Moloc Pokedex'!AQ66,"")</f>
        <v>0</v>
      </c>
      <c r="AP873" s="14">
        <f>+IF('Moloc Pokedex'!AR66&lt;&gt;"",'Moloc Pokedex'!AR66,"")</f>
        <v>25</v>
      </c>
      <c r="AQ873" s="14">
        <f>+IF('Moloc Pokedex'!AS66&lt;&gt;"",'Moloc Pokedex'!AS66,"")</f>
        <v>0</v>
      </c>
      <c r="AR873" s="14" t="str">
        <f>+IF('Moloc Pokedex'!AT66&lt;&gt;"",'Moloc Pokedex'!AT66,"")</f>
        <v/>
      </c>
      <c r="AS873" s="14" t="str">
        <f>+IF('Moloc Pokedex'!AU66&lt;&gt;"",'Moloc Pokedex'!AU66,"")</f>
        <v/>
      </c>
      <c r="AU873" s="14"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
      <c r="A874" s="13">
        <v>873</v>
      </c>
      <c r="C874" s="14" t="str">
        <f>+IF('Moloc Pokedex'!E67&lt;&gt;"",'Moloc Pokedex'!E67,"")</f>
        <v>Cristoad</v>
      </c>
      <c r="D874" s="14" t="str">
        <f>+IF('Moloc Pokedex'!F67&lt;&gt;"",'Moloc Pokedex'!F67,"")</f>
        <v>CRISTOAD</v>
      </c>
      <c r="E874" s="14" t="str">
        <f>+IF('Moloc Pokedex'!G67&lt;&gt;"",'Moloc Pokedex'!G67,"")</f>
        <v>ICE</v>
      </c>
      <c r="F874" s="14" t="str">
        <f>+IF('Moloc Pokedex'!H67&lt;&gt;"",'Moloc Pokedex'!H67,"")</f>
        <v>POISON</v>
      </c>
      <c r="G874" s="14" t="str">
        <f>+IF('Moloc Pokedex'!I67&lt;&gt;"",'Moloc Pokedex'!I67,"")</f>
        <v>30,30,30,30,30,30</v>
      </c>
      <c r="H874" s="14" t="str">
        <f>+IF('Moloc Pokedex'!J67&lt;&gt;"",'Moloc Pokedex'!J67,"")</f>
        <v>Female50Percent</v>
      </c>
      <c r="I874" s="14" t="str">
        <f>+IF('Moloc Pokedex'!K67&lt;&gt;"",'Moloc Pokedex'!K67,"")</f>
        <v>Medium</v>
      </c>
      <c r="J874" s="14">
        <f>+IF('Moloc Pokedex'!L67&lt;&gt;"",'Moloc Pokedex'!L67,"")</f>
        <v>0</v>
      </c>
      <c r="K874" s="14" t="str">
        <f>+IF('Moloc Pokedex'!M67&lt;&gt;"",'Moloc Pokedex'!M67,"")</f>
        <v>0,0,0,0,0,0</v>
      </c>
      <c r="L874" s="14">
        <f>+IF('Moloc Pokedex'!N67&lt;&gt;"",'Moloc Pokedex'!N67,"")</f>
        <v>255</v>
      </c>
      <c r="M874" s="14">
        <f>+IF('Moloc Pokedex'!O67&lt;&gt;"",'Moloc Pokedex'!O67,"")</f>
        <v>70</v>
      </c>
      <c r="N874" s="14" t="str">
        <f>+IF('Moloc Pokedex'!P67&lt;&gt;"",'Moloc Pokedex'!P67,"")</f>
        <v>RUNAWAY</v>
      </c>
      <c r="O874" s="14" t="str">
        <f>+IF('Moloc Pokedex'!Q67&lt;&gt;"",'Moloc Pokedex'!Q67,"")</f>
        <v/>
      </c>
      <c r="P874" s="14" t="str">
        <f>+IF('Moloc Pokedex'!R67&lt;&gt;"",'Moloc Pokedex'!R67,"")</f>
        <v>1,TACKLE,1,LEER,1,GROWL,1,SCARYFACE</v>
      </c>
      <c r="Q874" s="14" t="str">
        <f>+IF('Moloc Pokedex'!S67&lt;&gt;"",'Moloc Pokedex'!S67,"")</f>
        <v>FIREPUNCH,THUNDERPUNCH,ICEPUNCH,SWORDSDANCE,TAUNT,TRICK,GRASSYTERRAIN</v>
      </c>
      <c r="R874" s="14" t="str">
        <f>+IF('Moloc Pokedex'!T67&lt;&gt;"",'Moloc Pokedex'!T67,"")</f>
        <v>Field</v>
      </c>
      <c r="S874" s="14">
        <f>+IF('Moloc Pokedex'!U67&lt;&gt;"",'Moloc Pokedex'!U67,"")</f>
        <v>4080</v>
      </c>
      <c r="T874" s="14">
        <f>+IF('Moloc Pokedex'!V67&lt;&gt;"",'Moloc Pokedex'!V67,"")</f>
        <v>0.1</v>
      </c>
      <c r="U874" s="14">
        <f>+IF('Moloc Pokedex'!W67&lt;&gt;"",'Moloc Pokedex'!W67,"")</f>
        <v>0.1</v>
      </c>
      <c r="V874" s="14" t="str">
        <f>+IF('Moloc Pokedex'!X67&lt;&gt;"",'Moloc Pokedex'!X67,"")</f>
        <v>Brown</v>
      </c>
      <c r="W874" s="14" t="str">
        <f>+IF('Moloc Pokedex'!Y67&lt;&gt;"",'Moloc Pokedex'!Y67,"")</f>
        <v/>
      </c>
      <c r="X874" s="14">
        <f>+IF('Moloc Pokedex'!Z67&lt;&gt;"",'Moloc Pokedex'!Z67,"")</f>
        <v>873</v>
      </c>
      <c r="Y874" s="14">
        <f>+IF('Moloc Pokedex'!AA67&lt;&gt;"",'Moloc Pokedex'!AA67,"")</f>
        <v>0</v>
      </c>
      <c r="Z874" s="14">
        <f>+IF('Moloc Pokedex'!AB67&lt;&gt;"",'Moloc Pokedex'!AB67,"")</f>
        <v>0</v>
      </c>
      <c r="AA874" s="14">
        <f>+IF('Moloc Pokedex'!AC67&lt;&gt;"",'Moloc Pokedex'!AC67,"")</f>
        <v>0</v>
      </c>
      <c r="AB874" s="14">
        <f>+IF('Moloc Pokedex'!AD67&lt;&gt;"",'Moloc Pokedex'!AD67,"")</f>
        <v>0</v>
      </c>
      <c r="AC874" s="14">
        <f>+IF('Moloc Pokedex'!AE67&lt;&gt;"",'Moloc Pokedex'!AE67,"")</f>
        <v>0</v>
      </c>
      <c r="AD874" s="14">
        <f>+IF('Moloc Pokedex'!AF67&lt;&gt;"",'Moloc Pokedex'!AF67,"")</f>
        <v>0</v>
      </c>
      <c r="AE874" s="14">
        <f>+IF('Moloc Pokedex'!AG67&lt;&gt;"",'Moloc Pokedex'!AG67,"")</f>
        <v>0</v>
      </c>
      <c r="AF874" s="14">
        <f>+IF('Moloc Pokedex'!AH67&lt;&gt;"",'Moloc Pokedex'!AH67,"")</f>
        <v>0</v>
      </c>
      <c r="AG874" s="14">
        <f>+IF('Moloc Pokedex'!AI67&lt;&gt;"",'Moloc Pokedex'!AI67,"")</f>
        <v>0</v>
      </c>
      <c r="AH874" s="14" t="str">
        <f>+IF('Moloc Pokedex'!AJ67&lt;&gt;"",'Moloc Pokedex'!AJ67,"")</f>
        <v>873,0,0,0,0,0,0,0,0,0</v>
      </c>
      <c r="AI874" s="14" t="str">
        <f>+IF('Moloc Pokedex'!AK67&lt;&gt;"",'Moloc Pokedex'!AK67,"")</f>
        <v>TODO</v>
      </c>
      <c r="AJ874" s="14" t="str">
        <f>+IF('Moloc Pokedex'!AL67&lt;&gt;"",'Moloc Pokedex'!AL67,"")</f>
        <v>"TO DO"</v>
      </c>
      <c r="AK874" s="14" t="str">
        <f>+IF('Moloc Pokedex'!AM67&lt;&gt;"",'Moloc Pokedex'!AM67,"")</f>
        <v/>
      </c>
      <c r="AL874" s="14" t="str">
        <f>+IF('Moloc Pokedex'!AN67&lt;&gt;"",'Moloc Pokedex'!AN67,"")</f>
        <v/>
      </c>
      <c r="AM874" s="14" t="str">
        <f>+IF('Moloc Pokedex'!AO67&lt;&gt;"",'Moloc Pokedex'!AO67,"")</f>
        <v/>
      </c>
      <c r="AN874" s="14" t="str">
        <f>+IF('Moloc Pokedex'!AP67&lt;&gt;"",'Moloc Pokedex'!AP67,"")</f>
        <v/>
      </c>
      <c r="AO874" s="14">
        <f>+IF('Moloc Pokedex'!AQ67&lt;&gt;"",'Moloc Pokedex'!AQ67,"")</f>
        <v>0</v>
      </c>
      <c r="AP874" s="14">
        <f>+IF('Moloc Pokedex'!AR67&lt;&gt;"",'Moloc Pokedex'!AR67,"")</f>
        <v>25</v>
      </c>
      <c r="AQ874" s="14">
        <f>+IF('Moloc Pokedex'!AS67&lt;&gt;"",'Moloc Pokedex'!AS67,"")</f>
        <v>0</v>
      </c>
      <c r="AR874" s="14" t="str">
        <f>+IF('Moloc Pokedex'!AT67&lt;&gt;"",'Moloc Pokedex'!AT67,"")</f>
        <v>FRORGAN,Level,27</v>
      </c>
      <c r="AS874" s="14" t="str">
        <f>+IF('Moloc Pokedex'!AU67&lt;&gt;"",'Moloc Pokedex'!AU67,"")</f>
        <v/>
      </c>
      <c r="AU874" s="14"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
      <c r="A875" s="13">
        <v>874</v>
      </c>
      <c r="C875" s="14" t="str">
        <f>+IF('Moloc Pokedex'!E68&lt;&gt;"",'Moloc Pokedex'!E68,"")</f>
        <v>Frorgan</v>
      </c>
      <c r="D875" s="14" t="str">
        <f>+IF('Moloc Pokedex'!F68&lt;&gt;"",'Moloc Pokedex'!F68,"")</f>
        <v>FRORGAN</v>
      </c>
      <c r="E875" s="14" t="str">
        <f>+IF('Moloc Pokedex'!G68&lt;&gt;"",'Moloc Pokedex'!G68,"")</f>
        <v>ICE</v>
      </c>
      <c r="F875" s="14" t="str">
        <f>+IF('Moloc Pokedex'!H68&lt;&gt;"",'Moloc Pokedex'!H68,"")</f>
        <v>POISON</v>
      </c>
      <c r="G875" s="14" t="str">
        <f>+IF('Moloc Pokedex'!I68&lt;&gt;"",'Moloc Pokedex'!I68,"")</f>
        <v>30,30,30,30,30,30</v>
      </c>
      <c r="H875" s="14" t="str">
        <f>+IF('Moloc Pokedex'!J68&lt;&gt;"",'Moloc Pokedex'!J68,"")</f>
        <v>Female50Percent</v>
      </c>
      <c r="I875" s="14" t="str">
        <f>+IF('Moloc Pokedex'!K68&lt;&gt;"",'Moloc Pokedex'!K68,"")</f>
        <v>Medium</v>
      </c>
      <c r="J875" s="14">
        <f>+IF('Moloc Pokedex'!L68&lt;&gt;"",'Moloc Pokedex'!L68,"")</f>
        <v>0</v>
      </c>
      <c r="K875" s="14" t="str">
        <f>+IF('Moloc Pokedex'!M68&lt;&gt;"",'Moloc Pokedex'!M68,"")</f>
        <v>0,0,0,0,0,0</v>
      </c>
      <c r="L875" s="14">
        <f>+IF('Moloc Pokedex'!N68&lt;&gt;"",'Moloc Pokedex'!N68,"")</f>
        <v>255</v>
      </c>
      <c r="M875" s="14">
        <f>+IF('Moloc Pokedex'!O68&lt;&gt;"",'Moloc Pokedex'!O68,"")</f>
        <v>70</v>
      </c>
      <c r="N875" s="14" t="str">
        <f>+IF('Moloc Pokedex'!P68&lt;&gt;"",'Moloc Pokedex'!P68,"")</f>
        <v>RUNAWAY</v>
      </c>
      <c r="O875" s="14" t="str">
        <f>+IF('Moloc Pokedex'!Q68&lt;&gt;"",'Moloc Pokedex'!Q68,"")</f>
        <v/>
      </c>
      <c r="P875" s="14" t="str">
        <f>+IF('Moloc Pokedex'!R68&lt;&gt;"",'Moloc Pokedex'!R68,"")</f>
        <v>1,TACKLE,1,LEER,1,GROWL,1,SCARYFACE</v>
      </c>
      <c r="Q875" s="14" t="str">
        <f>+IF('Moloc Pokedex'!S68&lt;&gt;"",'Moloc Pokedex'!S68,"")</f>
        <v>FIREPUNCH,THUNDERPUNCH,ICEPUNCH,SWORDSDANCE,TAUNT,TRICK,GRASSYTERRAIN</v>
      </c>
      <c r="R875" s="14" t="str">
        <f>+IF('Moloc Pokedex'!T68&lt;&gt;"",'Moloc Pokedex'!T68,"")</f>
        <v>Field</v>
      </c>
      <c r="S875" s="14">
        <f>+IF('Moloc Pokedex'!U68&lt;&gt;"",'Moloc Pokedex'!U68,"")</f>
        <v>4080</v>
      </c>
      <c r="T875" s="14">
        <f>+IF('Moloc Pokedex'!V68&lt;&gt;"",'Moloc Pokedex'!V68,"")</f>
        <v>0.1</v>
      </c>
      <c r="U875" s="14">
        <f>+IF('Moloc Pokedex'!W68&lt;&gt;"",'Moloc Pokedex'!W68,"")</f>
        <v>0.1</v>
      </c>
      <c r="V875" s="14" t="str">
        <f>+IF('Moloc Pokedex'!X68&lt;&gt;"",'Moloc Pokedex'!X68,"")</f>
        <v>Brown</v>
      </c>
      <c r="W875" s="14" t="str">
        <f>+IF('Moloc Pokedex'!Y68&lt;&gt;"",'Moloc Pokedex'!Y68,"")</f>
        <v/>
      </c>
      <c r="X875" s="14">
        <f>+IF('Moloc Pokedex'!Z68&lt;&gt;"",'Moloc Pokedex'!Z68,"")</f>
        <v>874</v>
      </c>
      <c r="Y875" s="14">
        <f>+IF('Moloc Pokedex'!AA68&lt;&gt;"",'Moloc Pokedex'!AA68,"")</f>
        <v>0</v>
      </c>
      <c r="Z875" s="14">
        <f>+IF('Moloc Pokedex'!AB68&lt;&gt;"",'Moloc Pokedex'!AB68,"")</f>
        <v>0</v>
      </c>
      <c r="AA875" s="14">
        <f>+IF('Moloc Pokedex'!AC68&lt;&gt;"",'Moloc Pokedex'!AC68,"")</f>
        <v>0</v>
      </c>
      <c r="AB875" s="14">
        <f>+IF('Moloc Pokedex'!AD68&lt;&gt;"",'Moloc Pokedex'!AD68,"")</f>
        <v>0</v>
      </c>
      <c r="AC875" s="14">
        <f>+IF('Moloc Pokedex'!AE68&lt;&gt;"",'Moloc Pokedex'!AE68,"")</f>
        <v>0</v>
      </c>
      <c r="AD875" s="14">
        <f>+IF('Moloc Pokedex'!AF68&lt;&gt;"",'Moloc Pokedex'!AF68,"")</f>
        <v>0</v>
      </c>
      <c r="AE875" s="14">
        <f>+IF('Moloc Pokedex'!AG68&lt;&gt;"",'Moloc Pokedex'!AG68,"")</f>
        <v>0</v>
      </c>
      <c r="AF875" s="14">
        <f>+IF('Moloc Pokedex'!AH68&lt;&gt;"",'Moloc Pokedex'!AH68,"")</f>
        <v>0</v>
      </c>
      <c r="AG875" s="14">
        <f>+IF('Moloc Pokedex'!AI68&lt;&gt;"",'Moloc Pokedex'!AI68,"")</f>
        <v>0</v>
      </c>
      <c r="AH875" s="14" t="str">
        <f>+IF('Moloc Pokedex'!AJ68&lt;&gt;"",'Moloc Pokedex'!AJ68,"")</f>
        <v>874,0,0,0,0,0,0,0,0,0</v>
      </c>
      <c r="AI875" s="14" t="str">
        <f>+IF('Moloc Pokedex'!AK68&lt;&gt;"",'Moloc Pokedex'!AK68,"")</f>
        <v>TODO</v>
      </c>
      <c r="AJ875" s="14" t="str">
        <f>+IF('Moloc Pokedex'!AL68&lt;&gt;"",'Moloc Pokedex'!AL68,"")</f>
        <v>"TO DO"</v>
      </c>
      <c r="AK875" s="14" t="str">
        <f>+IF('Moloc Pokedex'!AM68&lt;&gt;"",'Moloc Pokedex'!AM68,"")</f>
        <v/>
      </c>
      <c r="AL875" s="14" t="str">
        <f>+IF('Moloc Pokedex'!AN68&lt;&gt;"",'Moloc Pokedex'!AN68,"")</f>
        <v/>
      </c>
      <c r="AM875" s="14" t="str">
        <f>+IF('Moloc Pokedex'!AO68&lt;&gt;"",'Moloc Pokedex'!AO68,"")</f>
        <v/>
      </c>
      <c r="AN875" s="14" t="str">
        <f>+IF('Moloc Pokedex'!AP68&lt;&gt;"",'Moloc Pokedex'!AP68,"")</f>
        <v/>
      </c>
      <c r="AO875" s="14">
        <f>+IF('Moloc Pokedex'!AQ68&lt;&gt;"",'Moloc Pokedex'!AQ68,"")</f>
        <v>0</v>
      </c>
      <c r="AP875" s="14">
        <f>+IF('Moloc Pokedex'!AR68&lt;&gt;"",'Moloc Pokedex'!AR68,"")</f>
        <v>25</v>
      </c>
      <c r="AQ875" s="14">
        <f>+IF('Moloc Pokedex'!AS68&lt;&gt;"",'Moloc Pokedex'!AS68,"")</f>
        <v>0</v>
      </c>
      <c r="AR875" s="14" t="str">
        <f>+IF('Moloc Pokedex'!AT68&lt;&gt;"",'Moloc Pokedex'!AT68,"")</f>
        <v>FROGLASS,LevelHoldItem,BLIZZIZER,FROGLASS,TradeItem,BLIZZIZER</v>
      </c>
      <c r="AS875" s="14" t="str">
        <f>+IF('Moloc Pokedex'!AU68&lt;&gt;"",'Moloc Pokedex'!AU68,"")</f>
        <v/>
      </c>
      <c r="AU875" s="14"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
      <c r="A876" s="13">
        <v>875</v>
      </c>
      <c r="C876" s="14" t="str">
        <f>+IF('Moloc Pokedex'!E69&lt;&gt;"",'Moloc Pokedex'!E69,"")</f>
        <v>Froglass</v>
      </c>
      <c r="D876" s="14" t="str">
        <f>+IF('Moloc Pokedex'!F69&lt;&gt;"",'Moloc Pokedex'!F69,"")</f>
        <v>FROGLASS</v>
      </c>
      <c r="E876" s="14" t="str">
        <f>+IF('Moloc Pokedex'!G69&lt;&gt;"",'Moloc Pokedex'!G69,"")</f>
        <v>ICE</v>
      </c>
      <c r="F876" s="14" t="str">
        <f>+IF('Moloc Pokedex'!H69&lt;&gt;"",'Moloc Pokedex'!H69,"")</f>
        <v>POISON</v>
      </c>
      <c r="G876" s="14" t="str">
        <f>+IF('Moloc Pokedex'!I69&lt;&gt;"",'Moloc Pokedex'!I69,"")</f>
        <v>30,30,30,30,30,30</v>
      </c>
      <c r="H876" s="14" t="str">
        <f>+IF('Moloc Pokedex'!J69&lt;&gt;"",'Moloc Pokedex'!J69,"")</f>
        <v>Female50Percent</v>
      </c>
      <c r="I876" s="14" t="str">
        <f>+IF('Moloc Pokedex'!K69&lt;&gt;"",'Moloc Pokedex'!K69,"")</f>
        <v>Medium</v>
      </c>
      <c r="J876" s="14">
        <f>+IF('Moloc Pokedex'!L69&lt;&gt;"",'Moloc Pokedex'!L69,"")</f>
        <v>0</v>
      </c>
      <c r="K876" s="14" t="str">
        <f>+IF('Moloc Pokedex'!M69&lt;&gt;"",'Moloc Pokedex'!M69,"")</f>
        <v>0,0,0,0,0,0</v>
      </c>
      <c r="L876" s="14">
        <f>+IF('Moloc Pokedex'!N69&lt;&gt;"",'Moloc Pokedex'!N69,"")</f>
        <v>255</v>
      </c>
      <c r="M876" s="14">
        <f>+IF('Moloc Pokedex'!O69&lt;&gt;"",'Moloc Pokedex'!O69,"")</f>
        <v>70</v>
      </c>
      <c r="N876" s="14" t="str">
        <f>+IF('Moloc Pokedex'!P69&lt;&gt;"",'Moloc Pokedex'!P69,"")</f>
        <v>RUNAWAY</v>
      </c>
      <c r="O876" s="14" t="str">
        <f>+IF('Moloc Pokedex'!Q69&lt;&gt;"",'Moloc Pokedex'!Q69,"")</f>
        <v/>
      </c>
      <c r="P876" s="14" t="str">
        <f>+IF('Moloc Pokedex'!R69&lt;&gt;"",'Moloc Pokedex'!R69,"")</f>
        <v>1,TACKLE,1,LEER,1,GROWL,1,SCARYFACE</v>
      </c>
      <c r="Q876" s="14" t="str">
        <f>+IF('Moloc Pokedex'!S69&lt;&gt;"",'Moloc Pokedex'!S69,"")</f>
        <v>FIREPUNCH,THUNDERPUNCH,ICEPUNCH,SWORDSDANCE,TAUNT,TRICK,GRASSYTERRAIN</v>
      </c>
      <c r="R876" s="14" t="str">
        <f>+IF('Moloc Pokedex'!T69&lt;&gt;"",'Moloc Pokedex'!T69,"")</f>
        <v>Field</v>
      </c>
      <c r="S876" s="14">
        <f>+IF('Moloc Pokedex'!U69&lt;&gt;"",'Moloc Pokedex'!U69,"")</f>
        <v>4080</v>
      </c>
      <c r="T876" s="14">
        <f>+IF('Moloc Pokedex'!V69&lt;&gt;"",'Moloc Pokedex'!V69,"")</f>
        <v>0.1</v>
      </c>
      <c r="U876" s="14">
        <f>+IF('Moloc Pokedex'!W69&lt;&gt;"",'Moloc Pokedex'!W69,"")</f>
        <v>0.1</v>
      </c>
      <c r="V876" s="14" t="str">
        <f>+IF('Moloc Pokedex'!X69&lt;&gt;"",'Moloc Pokedex'!X69,"")</f>
        <v>Brown</v>
      </c>
      <c r="W876" s="14" t="str">
        <f>+IF('Moloc Pokedex'!Y69&lt;&gt;"",'Moloc Pokedex'!Y69,"")</f>
        <v/>
      </c>
      <c r="X876" s="14">
        <f>+IF('Moloc Pokedex'!Z69&lt;&gt;"",'Moloc Pokedex'!Z69,"")</f>
        <v>875</v>
      </c>
      <c r="Y876" s="14">
        <f>+IF('Moloc Pokedex'!AA69&lt;&gt;"",'Moloc Pokedex'!AA69,"")</f>
        <v>0</v>
      </c>
      <c r="Z876" s="14">
        <f>+IF('Moloc Pokedex'!AB69&lt;&gt;"",'Moloc Pokedex'!AB69,"")</f>
        <v>0</v>
      </c>
      <c r="AA876" s="14">
        <f>+IF('Moloc Pokedex'!AC69&lt;&gt;"",'Moloc Pokedex'!AC69,"")</f>
        <v>0</v>
      </c>
      <c r="AB876" s="14">
        <f>+IF('Moloc Pokedex'!AD69&lt;&gt;"",'Moloc Pokedex'!AD69,"")</f>
        <v>0</v>
      </c>
      <c r="AC876" s="14">
        <f>+IF('Moloc Pokedex'!AE69&lt;&gt;"",'Moloc Pokedex'!AE69,"")</f>
        <v>0</v>
      </c>
      <c r="AD876" s="14">
        <f>+IF('Moloc Pokedex'!AF69&lt;&gt;"",'Moloc Pokedex'!AF69,"")</f>
        <v>0</v>
      </c>
      <c r="AE876" s="14">
        <f>+IF('Moloc Pokedex'!AG69&lt;&gt;"",'Moloc Pokedex'!AG69,"")</f>
        <v>0</v>
      </c>
      <c r="AF876" s="14">
        <f>+IF('Moloc Pokedex'!AH69&lt;&gt;"",'Moloc Pokedex'!AH69,"")</f>
        <v>0</v>
      </c>
      <c r="AG876" s="14">
        <f>+IF('Moloc Pokedex'!AI69&lt;&gt;"",'Moloc Pokedex'!AI69,"")</f>
        <v>0</v>
      </c>
      <c r="AH876" s="14" t="str">
        <f>+IF('Moloc Pokedex'!AJ69&lt;&gt;"",'Moloc Pokedex'!AJ69,"")</f>
        <v>875,0,0,0,0,0,0,0,0,0</v>
      </c>
      <c r="AI876" s="14" t="str">
        <f>+IF('Moloc Pokedex'!AK69&lt;&gt;"",'Moloc Pokedex'!AK69,"")</f>
        <v>TODO</v>
      </c>
      <c r="AJ876" s="14" t="str">
        <f>+IF('Moloc Pokedex'!AL69&lt;&gt;"",'Moloc Pokedex'!AL69,"")</f>
        <v>"TO DO"</v>
      </c>
      <c r="AK876" s="14" t="str">
        <f>+IF('Moloc Pokedex'!AM69&lt;&gt;"",'Moloc Pokedex'!AM69,"")</f>
        <v/>
      </c>
      <c r="AL876" s="14" t="str">
        <f>+IF('Moloc Pokedex'!AN69&lt;&gt;"",'Moloc Pokedex'!AN69,"")</f>
        <v/>
      </c>
      <c r="AM876" s="14" t="str">
        <f>+IF('Moloc Pokedex'!AO69&lt;&gt;"",'Moloc Pokedex'!AO69,"")</f>
        <v/>
      </c>
      <c r="AN876" s="14" t="str">
        <f>+IF('Moloc Pokedex'!AP69&lt;&gt;"",'Moloc Pokedex'!AP69,"")</f>
        <v/>
      </c>
      <c r="AO876" s="14">
        <f>+IF('Moloc Pokedex'!AQ69&lt;&gt;"",'Moloc Pokedex'!AQ69,"")</f>
        <v>0</v>
      </c>
      <c r="AP876" s="14">
        <f>+IF('Moloc Pokedex'!AR69&lt;&gt;"",'Moloc Pokedex'!AR69,"")</f>
        <v>25</v>
      </c>
      <c r="AQ876" s="14">
        <f>+IF('Moloc Pokedex'!AS69&lt;&gt;"",'Moloc Pokedex'!AS69,"")</f>
        <v>0</v>
      </c>
      <c r="AR876" s="14" t="str">
        <f>+IF('Moloc Pokedex'!AT69&lt;&gt;"",'Moloc Pokedex'!AT69,"")</f>
        <v/>
      </c>
      <c r="AS876" s="14" t="str">
        <f>+IF('Moloc Pokedex'!AU69&lt;&gt;"",'Moloc Pokedex'!AU69,"")</f>
        <v/>
      </c>
      <c r="AU876" s="14"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
      <c r="A877" s="13">
        <v>876</v>
      </c>
      <c r="C877" s="14" t="str">
        <f>+IF('Moloc Pokedex'!E70&lt;&gt;"",'Moloc Pokedex'!E70,"")</f>
        <v>Quagg</v>
      </c>
      <c r="D877" s="14" t="str">
        <f>+IF('Moloc Pokedex'!F70&lt;&gt;"",'Moloc Pokedex'!F70,"")</f>
        <v>QUAGG</v>
      </c>
      <c r="E877" s="14" t="str">
        <f>+IF('Moloc Pokedex'!G70&lt;&gt;"",'Moloc Pokedex'!G70,"")</f>
        <v>NORMAL</v>
      </c>
      <c r="F877" s="14" t="str">
        <f>+IF('Moloc Pokedex'!H70&lt;&gt;"",'Moloc Pokedex'!H70,"")</f>
        <v/>
      </c>
      <c r="G877" s="14" t="str">
        <f>+IF('Moloc Pokedex'!I70&lt;&gt;"",'Moloc Pokedex'!I70,"")</f>
        <v>30,30,30,30,30,30</v>
      </c>
      <c r="H877" s="14" t="str">
        <f>+IF('Moloc Pokedex'!J70&lt;&gt;"",'Moloc Pokedex'!J70,"")</f>
        <v>Female50Percent</v>
      </c>
      <c r="I877" s="14" t="str">
        <f>+IF('Moloc Pokedex'!K70&lt;&gt;"",'Moloc Pokedex'!K70,"")</f>
        <v>Medium</v>
      </c>
      <c r="J877" s="14">
        <f>+IF('Moloc Pokedex'!L70&lt;&gt;"",'Moloc Pokedex'!L70,"")</f>
        <v>0</v>
      </c>
      <c r="K877" s="14" t="str">
        <f>+IF('Moloc Pokedex'!M70&lt;&gt;"",'Moloc Pokedex'!M70,"")</f>
        <v>0,0,0,0,0,0</v>
      </c>
      <c r="L877" s="14">
        <f>+IF('Moloc Pokedex'!N70&lt;&gt;"",'Moloc Pokedex'!N70,"")</f>
        <v>255</v>
      </c>
      <c r="M877" s="14">
        <f>+IF('Moloc Pokedex'!O70&lt;&gt;"",'Moloc Pokedex'!O70,"")</f>
        <v>70</v>
      </c>
      <c r="N877" s="14" t="str">
        <f>+IF('Moloc Pokedex'!P70&lt;&gt;"",'Moloc Pokedex'!P70,"")</f>
        <v>RUNAWAY</v>
      </c>
      <c r="O877" s="14" t="str">
        <f>+IF('Moloc Pokedex'!Q70&lt;&gt;"",'Moloc Pokedex'!Q70,"")</f>
        <v/>
      </c>
      <c r="P877" s="14" t="str">
        <f>+IF('Moloc Pokedex'!R70&lt;&gt;"",'Moloc Pokedex'!R70,"")</f>
        <v>1,TACKLE,1,LEER,1,GROWL,1,SCARYFACE</v>
      </c>
      <c r="Q877" s="14" t="str">
        <f>+IF('Moloc Pokedex'!S70&lt;&gt;"",'Moloc Pokedex'!S70,"")</f>
        <v>FIREPUNCH,THUNDERPUNCH,ICEPUNCH,SWORDSDANCE,TAUNT,TRICK,GRASSYTERRAIN</v>
      </c>
      <c r="R877" s="14" t="str">
        <f>+IF('Moloc Pokedex'!T70&lt;&gt;"",'Moloc Pokedex'!T70,"")</f>
        <v>Field</v>
      </c>
      <c r="S877" s="14">
        <f>+IF('Moloc Pokedex'!U70&lt;&gt;"",'Moloc Pokedex'!U70,"")</f>
        <v>4080</v>
      </c>
      <c r="T877" s="14">
        <f>+IF('Moloc Pokedex'!V70&lt;&gt;"",'Moloc Pokedex'!V70,"")</f>
        <v>0.1</v>
      </c>
      <c r="U877" s="14">
        <f>+IF('Moloc Pokedex'!W70&lt;&gt;"",'Moloc Pokedex'!W70,"")</f>
        <v>0.1</v>
      </c>
      <c r="V877" s="14" t="str">
        <f>+IF('Moloc Pokedex'!X70&lt;&gt;"",'Moloc Pokedex'!X70,"")</f>
        <v>Brown</v>
      </c>
      <c r="W877" s="14" t="str">
        <f>+IF('Moloc Pokedex'!Y70&lt;&gt;"",'Moloc Pokedex'!Y70,"")</f>
        <v/>
      </c>
      <c r="X877" s="14">
        <f>+IF('Moloc Pokedex'!Z70&lt;&gt;"",'Moloc Pokedex'!Z70,"")</f>
        <v>876</v>
      </c>
      <c r="Y877" s="14">
        <f>+IF('Moloc Pokedex'!AA70&lt;&gt;"",'Moloc Pokedex'!AA70,"")</f>
        <v>0</v>
      </c>
      <c r="Z877" s="14">
        <f>+IF('Moloc Pokedex'!AB70&lt;&gt;"",'Moloc Pokedex'!AB70,"")</f>
        <v>0</v>
      </c>
      <c r="AA877" s="14">
        <f>+IF('Moloc Pokedex'!AC70&lt;&gt;"",'Moloc Pokedex'!AC70,"")</f>
        <v>0</v>
      </c>
      <c r="AB877" s="14">
        <f>+IF('Moloc Pokedex'!AD70&lt;&gt;"",'Moloc Pokedex'!AD70,"")</f>
        <v>0</v>
      </c>
      <c r="AC877" s="14">
        <f>+IF('Moloc Pokedex'!AE70&lt;&gt;"",'Moloc Pokedex'!AE70,"")</f>
        <v>0</v>
      </c>
      <c r="AD877" s="14">
        <f>+IF('Moloc Pokedex'!AF70&lt;&gt;"",'Moloc Pokedex'!AF70,"")</f>
        <v>0</v>
      </c>
      <c r="AE877" s="14">
        <f>+IF('Moloc Pokedex'!AG70&lt;&gt;"",'Moloc Pokedex'!AG70,"")</f>
        <v>0</v>
      </c>
      <c r="AF877" s="14">
        <f>+IF('Moloc Pokedex'!AH70&lt;&gt;"",'Moloc Pokedex'!AH70,"")</f>
        <v>0</v>
      </c>
      <c r="AG877" s="14">
        <f>+IF('Moloc Pokedex'!AI70&lt;&gt;"",'Moloc Pokedex'!AI70,"")</f>
        <v>0</v>
      </c>
      <c r="AH877" s="14" t="str">
        <f>+IF('Moloc Pokedex'!AJ70&lt;&gt;"",'Moloc Pokedex'!AJ70,"")</f>
        <v>876,0,0,0,0,0,0,0,0,0</v>
      </c>
      <c r="AI877" s="14" t="str">
        <f>+IF('Moloc Pokedex'!AK70&lt;&gt;"",'Moloc Pokedex'!AK70,"")</f>
        <v>TODO</v>
      </c>
      <c r="AJ877" s="14" t="str">
        <f>+IF('Moloc Pokedex'!AL70&lt;&gt;"",'Moloc Pokedex'!AL70,"")</f>
        <v>"TO DO"</v>
      </c>
      <c r="AK877" s="14" t="str">
        <f>+IF('Moloc Pokedex'!AM70&lt;&gt;"",'Moloc Pokedex'!AM70,"")</f>
        <v/>
      </c>
      <c r="AL877" s="14" t="str">
        <f>+IF('Moloc Pokedex'!AN70&lt;&gt;"",'Moloc Pokedex'!AN70,"")</f>
        <v/>
      </c>
      <c r="AM877" s="14" t="str">
        <f>+IF('Moloc Pokedex'!AO70&lt;&gt;"",'Moloc Pokedex'!AO70,"")</f>
        <v/>
      </c>
      <c r="AN877" s="14" t="str">
        <f>+IF('Moloc Pokedex'!AP70&lt;&gt;"",'Moloc Pokedex'!AP70,"")</f>
        <v/>
      </c>
      <c r="AO877" s="14">
        <f>+IF('Moloc Pokedex'!AQ70&lt;&gt;"",'Moloc Pokedex'!AQ70,"")</f>
        <v>0</v>
      </c>
      <c r="AP877" s="14">
        <f>+IF('Moloc Pokedex'!AR70&lt;&gt;"",'Moloc Pokedex'!AR70,"")</f>
        <v>25</v>
      </c>
      <c r="AQ877" s="14">
        <f>+IF('Moloc Pokedex'!AS70&lt;&gt;"",'Moloc Pokedex'!AS70,"")</f>
        <v>0</v>
      </c>
      <c r="AR877" s="14" t="str">
        <f>+IF('Moloc Pokedex'!AT70&lt;&gt;"",'Moloc Pokedex'!AT70,"")</f>
        <v>QUASTRUZ,NightHoldItem,OVALSTONE</v>
      </c>
      <c r="AS877" s="14" t="str">
        <f>+IF('Moloc Pokedex'!AU70&lt;&gt;"",'Moloc Pokedex'!AU70,"")</f>
        <v/>
      </c>
      <c r="AU877" s="14"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
      <c r="A878" s="13">
        <v>877</v>
      </c>
      <c r="C878" s="14" t="str">
        <f>+IF('Moloc Pokedex'!E71&lt;&gt;"",'Moloc Pokedex'!E71,"")</f>
        <v>Quastruz</v>
      </c>
      <c r="D878" s="14" t="str">
        <f>+IF('Moloc Pokedex'!F71&lt;&gt;"",'Moloc Pokedex'!F71,"")</f>
        <v>QUASTRUZ</v>
      </c>
      <c r="E878" s="14" t="str">
        <f>+IF('Moloc Pokedex'!G71&lt;&gt;"",'Moloc Pokedex'!G71,"")</f>
        <v>NORMAL</v>
      </c>
      <c r="F878" s="14" t="str">
        <f>+IF('Moloc Pokedex'!H71&lt;&gt;"",'Moloc Pokedex'!H71,"")</f>
        <v>PSYCHIC</v>
      </c>
      <c r="G878" s="14" t="str">
        <f>+IF('Moloc Pokedex'!I71&lt;&gt;"",'Moloc Pokedex'!I71,"")</f>
        <v>30,30,30,30,30,30</v>
      </c>
      <c r="H878" s="14" t="str">
        <f>+IF('Moloc Pokedex'!J71&lt;&gt;"",'Moloc Pokedex'!J71,"")</f>
        <v>Female50Percent</v>
      </c>
      <c r="I878" s="14" t="str">
        <f>+IF('Moloc Pokedex'!K71&lt;&gt;"",'Moloc Pokedex'!K71,"")</f>
        <v>Medium</v>
      </c>
      <c r="J878" s="14">
        <f>+IF('Moloc Pokedex'!L71&lt;&gt;"",'Moloc Pokedex'!L71,"")</f>
        <v>0</v>
      </c>
      <c r="K878" s="14" t="str">
        <f>+IF('Moloc Pokedex'!M71&lt;&gt;"",'Moloc Pokedex'!M71,"")</f>
        <v>0,0,0,0,0,0</v>
      </c>
      <c r="L878" s="14">
        <f>+IF('Moloc Pokedex'!N71&lt;&gt;"",'Moloc Pokedex'!N71,"")</f>
        <v>255</v>
      </c>
      <c r="M878" s="14">
        <f>+IF('Moloc Pokedex'!O71&lt;&gt;"",'Moloc Pokedex'!O71,"")</f>
        <v>70</v>
      </c>
      <c r="N878" s="14" t="str">
        <f>+IF('Moloc Pokedex'!P71&lt;&gt;"",'Moloc Pokedex'!P71,"")</f>
        <v>RUNAWAY</v>
      </c>
      <c r="O878" s="14" t="str">
        <f>+IF('Moloc Pokedex'!Q71&lt;&gt;"",'Moloc Pokedex'!Q71,"")</f>
        <v/>
      </c>
      <c r="P878" s="14" t="str">
        <f>+IF('Moloc Pokedex'!R71&lt;&gt;"",'Moloc Pokedex'!R71,"")</f>
        <v>1,TACKLE,1,LEER,1,GROWL,1,SCARYFACE</v>
      </c>
      <c r="Q878" s="14" t="str">
        <f>+IF('Moloc Pokedex'!S71&lt;&gt;"",'Moloc Pokedex'!S71,"")</f>
        <v>FIREPUNCH,THUNDERPUNCH,ICEPUNCH,SWORDSDANCE,TAUNT,TRICK,GRASSYTERRAIN</v>
      </c>
      <c r="R878" s="14" t="str">
        <f>+IF('Moloc Pokedex'!T71&lt;&gt;"",'Moloc Pokedex'!T71,"")</f>
        <v>Field</v>
      </c>
      <c r="S878" s="14">
        <f>+IF('Moloc Pokedex'!U71&lt;&gt;"",'Moloc Pokedex'!U71,"")</f>
        <v>4080</v>
      </c>
      <c r="T878" s="14">
        <f>+IF('Moloc Pokedex'!V71&lt;&gt;"",'Moloc Pokedex'!V71,"")</f>
        <v>0.1</v>
      </c>
      <c r="U878" s="14">
        <f>+IF('Moloc Pokedex'!W71&lt;&gt;"",'Moloc Pokedex'!W71,"")</f>
        <v>0.1</v>
      </c>
      <c r="V878" s="14" t="str">
        <f>+IF('Moloc Pokedex'!X71&lt;&gt;"",'Moloc Pokedex'!X71,"")</f>
        <v>Brown</v>
      </c>
      <c r="W878" s="14" t="str">
        <f>+IF('Moloc Pokedex'!Y71&lt;&gt;"",'Moloc Pokedex'!Y71,"")</f>
        <v/>
      </c>
      <c r="X878" s="14">
        <f>+IF('Moloc Pokedex'!Z71&lt;&gt;"",'Moloc Pokedex'!Z71,"")</f>
        <v>877</v>
      </c>
      <c r="Y878" s="14">
        <f>+IF('Moloc Pokedex'!AA71&lt;&gt;"",'Moloc Pokedex'!AA71,"")</f>
        <v>0</v>
      </c>
      <c r="Z878" s="14">
        <f>+IF('Moloc Pokedex'!AB71&lt;&gt;"",'Moloc Pokedex'!AB71,"")</f>
        <v>0</v>
      </c>
      <c r="AA878" s="14">
        <f>+IF('Moloc Pokedex'!AC71&lt;&gt;"",'Moloc Pokedex'!AC71,"")</f>
        <v>0</v>
      </c>
      <c r="AB878" s="14">
        <f>+IF('Moloc Pokedex'!AD71&lt;&gt;"",'Moloc Pokedex'!AD71,"")</f>
        <v>0</v>
      </c>
      <c r="AC878" s="14">
        <f>+IF('Moloc Pokedex'!AE71&lt;&gt;"",'Moloc Pokedex'!AE71,"")</f>
        <v>0</v>
      </c>
      <c r="AD878" s="14">
        <f>+IF('Moloc Pokedex'!AF71&lt;&gt;"",'Moloc Pokedex'!AF71,"")</f>
        <v>0</v>
      </c>
      <c r="AE878" s="14">
        <f>+IF('Moloc Pokedex'!AG71&lt;&gt;"",'Moloc Pokedex'!AG71,"")</f>
        <v>0</v>
      </c>
      <c r="AF878" s="14">
        <f>+IF('Moloc Pokedex'!AH71&lt;&gt;"",'Moloc Pokedex'!AH71,"")</f>
        <v>0</v>
      </c>
      <c r="AG878" s="14">
        <f>+IF('Moloc Pokedex'!AI71&lt;&gt;"",'Moloc Pokedex'!AI71,"")</f>
        <v>0</v>
      </c>
      <c r="AH878" s="14" t="str">
        <f>+IF('Moloc Pokedex'!AJ71&lt;&gt;"",'Moloc Pokedex'!AJ71,"")</f>
        <v>877,0,0,0,0,0,0,0,0,0</v>
      </c>
      <c r="AI878" s="14" t="str">
        <f>+IF('Moloc Pokedex'!AK71&lt;&gt;"",'Moloc Pokedex'!AK71,"")</f>
        <v>TODO</v>
      </c>
      <c r="AJ878" s="14" t="str">
        <f>+IF('Moloc Pokedex'!AL71&lt;&gt;"",'Moloc Pokedex'!AL71,"")</f>
        <v>"TO DO"</v>
      </c>
      <c r="AK878" s="14" t="str">
        <f>+IF('Moloc Pokedex'!AM71&lt;&gt;"",'Moloc Pokedex'!AM71,"")</f>
        <v/>
      </c>
      <c r="AL878" s="14" t="str">
        <f>+IF('Moloc Pokedex'!AN71&lt;&gt;"",'Moloc Pokedex'!AN71,"")</f>
        <v/>
      </c>
      <c r="AM878" s="14" t="str">
        <f>+IF('Moloc Pokedex'!AO71&lt;&gt;"",'Moloc Pokedex'!AO71,"")</f>
        <v/>
      </c>
      <c r="AN878" s="14" t="str">
        <f>+IF('Moloc Pokedex'!AP71&lt;&gt;"",'Moloc Pokedex'!AP71,"")</f>
        <v/>
      </c>
      <c r="AO878" s="14">
        <f>+IF('Moloc Pokedex'!AQ71&lt;&gt;"",'Moloc Pokedex'!AQ71,"")</f>
        <v>0</v>
      </c>
      <c r="AP878" s="14">
        <f>+IF('Moloc Pokedex'!AR71&lt;&gt;"",'Moloc Pokedex'!AR71,"")</f>
        <v>25</v>
      </c>
      <c r="AQ878" s="14">
        <f>+IF('Moloc Pokedex'!AS71&lt;&gt;"",'Moloc Pokedex'!AS71,"")</f>
        <v>0</v>
      </c>
      <c r="AR878" s="14" t="str">
        <f>+IF('Moloc Pokedex'!AT71&lt;&gt;"",'Moloc Pokedex'!AT71,"")</f>
        <v>QUASUARIUS,Item,SHINYSTONE</v>
      </c>
      <c r="AS878" s="14" t="str">
        <f>+IF('Moloc Pokedex'!AU71&lt;&gt;"",'Moloc Pokedex'!AU71,"")</f>
        <v/>
      </c>
      <c r="AU878" s="14"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
      <c r="A879" s="13">
        <v>878</v>
      </c>
      <c r="C879" s="14" t="str">
        <f>+IF('Moloc Pokedex'!E72&lt;&gt;"",'Moloc Pokedex'!E72,"")</f>
        <v>Quasuarius</v>
      </c>
      <c r="D879" s="14" t="str">
        <f>+IF('Moloc Pokedex'!F72&lt;&gt;"",'Moloc Pokedex'!F72,"")</f>
        <v>QUASUARIUS</v>
      </c>
      <c r="E879" s="14" t="str">
        <f>+IF('Moloc Pokedex'!G72&lt;&gt;"",'Moloc Pokedex'!G72,"")</f>
        <v>PSYCHIC</v>
      </c>
      <c r="F879" s="14" t="str">
        <f>+IF('Moloc Pokedex'!H72&lt;&gt;"",'Moloc Pokedex'!H72,"")</f>
        <v>FERAL</v>
      </c>
      <c r="G879" s="14" t="str">
        <f>+IF('Moloc Pokedex'!I72&lt;&gt;"",'Moloc Pokedex'!I72,"")</f>
        <v>30,30,30,30,30,30</v>
      </c>
      <c r="H879" s="14" t="str">
        <f>+IF('Moloc Pokedex'!J72&lt;&gt;"",'Moloc Pokedex'!J72,"")</f>
        <v>Female50Percent</v>
      </c>
      <c r="I879" s="14" t="str">
        <f>+IF('Moloc Pokedex'!K72&lt;&gt;"",'Moloc Pokedex'!K72,"")</f>
        <v>Medium</v>
      </c>
      <c r="J879" s="14">
        <f>+IF('Moloc Pokedex'!L72&lt;&gt;"",'Moloc Pokedex'!L72,"")</f>
        <v>0</v>
      </c>
      <c r="K879" s="14" t="str">
        <f>+IF('Moloc Pokedex'!M72&lt;&gt;"",'Moloc Pokedex'!M72,"")</f>
        <v>0,0,0,0,0,0</v>
      </c>
      <c r="L879" s="14">
        <f>+IF('Moloc Pokedex'!N72&lt;&gt;"",'Moloc Pokedex'!N72,"")</f>
        <v>255</v>
      </c>
      <c r="M879" s="14">
        <f>+IF('Moloc Pokedex'!O72&lt;&gt;"",'Moloc Pokedex'!O72,"")</f>
        <v>70</v>
      </c>
      <c r="N879" s="14" t="str">
        <f>+IF('Moloc Pokedex'!P72&lt;&gt;"",'Moloc Pokedex'!P72,"")</f>
        <v>RUNAWAY</v>
      </c>
      <c r="O879" s="14" t="str">
        <f>+IF('Moloc Pokedex'!Q72&lt;&gt;"",'Moloc Pokedex'!Q72,"")</f>
        <v/>
      </c>
      <c r="P879" s="14" t="str">
        <f>+IF('Moloc Pokedex'!R72&lt;&gt;"",'Moloc Pokedex'!R72,"")</f>
        <v>1,TACKLE,1,LEER,1,GROWL,1,SCARYFACE</v>
      </c>
      <c r="Q879" s="14" t="str">
        <f>+IF('Moloc Pokedex'!S72&lt;&gt;"",'Moloc Pokedex'!S72,"")</f>
        <v>FIREPUNCH,THUNDERPUNCH,ICEPUNCH,SWORDSDANCE,TAUNT,TRICK,GRASSYTERRAIN</v>
      </c>
      <c r="R879" s="14" t="str">
        <f>+IF('Moloc Pokedex'!T72&lt;&gt;"",'Moloc Pokedex'!T72,"")</f>
        <v>Field</v>
      </c>
      <c r="S879" s="14">
        <f>+IF('Moloc Pokedex'!U72&lt;&gt;"",'Moloc Pokedex'!U72,"")</f>
        <v>4080</v>
      </c>
      <c r="T879" s="14">
        <f>+IF('Moloc Pokedex'!V72&lt;&gt;"",'Moloc Pokedex'!V72,"")</f>
        <v>0.1</v>
      </c>
      <c r="U879" s="14">
        <f>+IF('Moloc Pokedex'!W72&lt;&gt;"",'Moloc Pokedex'!W72,"")</f>
        <v>0.1</v>
      </c>
      <c r="V879" s="14" t="str">
        <f>+IF('Moloc Pokedex'!X72&lt;&gt;"",'Moloc Pokedex'!X72,"")</f>
        <v>Brown</v>
      </c>
      <c r="W879" s="14" t="str">
        <f>+IF('Moloc Pokedex'!Y72&lt;&gt;"",'Moloc Pokedex'!Y72,"")</f>
        <v/>
      </c>
      <c r="X879" s="14">
        <f>+IF('Moloc Pokedex'!Z72&lt;&gt;"",'Moloc Pokedex'!Z72,"")</f>
        <v>878</v>
      </c>
      <c r="Y879" s="14">
        <f>+IF('Moloc Pokedex'!AA72&lt;&gt;"",'Moloc Pokedex'!AA72,"")</f>
        <v>0</v>
      </c>
      <c r="Z879" s="14">
        <f>+IF('Moloc Pokedex'!AB72&lt;&gt;"",'Moloc Pokedex'!AB72,"")</f>
        <v>0</v>
      </c>
      <c r="AA879" s="14">
        <f>+IF('Moloc Pokedex'!AC72&lt;&gt;"",'Moloc Pokedex'!AC72,"")</f>
        <v>0</v>
      </c>
      <c r="AB879" s="14">
        <f>+IF('Moloc Pokedex'!AD72&lt;&gt;"",'Moloc Pokedex'!AD72,"")</f>
        <v>0</v>
      </c>
      <c r="AC879" s="14">
        <f>+IF('Moloc Pokedex'!AE72&lt;&gt;"",'Moloc Pokedex'!AE72,"")</f>
        <v>0</v>
      </c>
      <c r="AD879" s="14">
        <f>+IF('Moloc Pokedex'!AF72&lt;&gt;"",'Moloc Pokedex'!AF72,"")</f>
        <v>0</v>
      </c>
      <c r="AE879" s="14">
        <f>+IF('Moloc Pokedex'!AG72&lt;&gt;"",'Moloc Pokedex'!AG72,"")</f>
        <v>0</v>
      </c>
      <c r="AF879" s="14">
        <f>+IF('Moloc Pokedex'!AH72&lt;&gt;"",'Moloc Pokedex'!AH72,"")</f>
        <v>0</v>
      </c>
      <c r="AG879" s="14">
        <f>+IF('Moloc Pokedex'!AI72&lt;&gt;"",'Moloc Pokedex'!AI72,"")</f>
        <v>0</v>
      </c>
      <c r="AH879" s="14" t="str">
        <f>+IF('Moloc Pokedex'!AJ72&lt;&gt;"",'Moloc Pokedex'!AJ72,"")</f>
        <v>878,0,0,0,0,0,0,0,0,0</v>
      </c>
      <c r="AI879" s="14" t="str">
        <f>+IF('Moloc Pokedex'!AK72&lt;&gt;"",'Moloc Pokedex'!AK72,"")</f>
        <v>TODO</v>
      </c>
      <c r="AJ879" s="14" t="str">
        <f>+IF('Moloc Pokedex'!AL72&lt;&gt;"",'Moloc Pokedex'!AL72,"")</f>
        <v>"TO DO"</v>
      </c>
      <c r="AK879" s="14" t="str">
        <f>+IF('Moloc Pokedex'!AM72&lt;&gt;"",'Moloc Pokedex'!AM72,"")</f>
        <v/>
      </c>
      <c r="AL879" s="14" t="str">
        <f>+IF('Moloc Pokedex'!AN72&lt;&gt;"",'Moloc Pokedex'!AN72,"")</f>
        <v/>
      </c>
      <c r="AM879" s="14" t="str">
        <f>+IF('Moloc Pokedex'!AO72&lt;&gt;"",'Moloc Pokedex'!AO72,"")</f>
        <v/>
      </c>
      <c r="AN879" s="14" t="str">
        <f>+IF('Moloc Pokedex'!AP72&lt;&gt;"",'Moloc Pokedex'!AP72,"")</f>
        <v/>
      </c>
      <c r="AO879" s="14">
        <f>+IF('Moloc Pokedex'!AQ72&lt;&gt;"",'Moloc Pokedex'!AQ72,"")</f>
        <v>0</v>
      </c>
      <c r="AP879" s="14">
        <f>+IF('Moloc Pokedex'!AR72&lt;&gt;"",'Moloc Pokedex'!AR72,"")</f>
        <v>25</v>
      </c>
      <c r="AQ879" s="14">
        <f>+IF('Moloc Pokedex'!AS72&lt;&gt;"",'Moloc Pokedex'!AS72,"")</f>
        <v>0</v>
      </c>
      <c r="AR879" s="14" t="str">
        <f>+IF('Moloc Pokedex'!AT72&lt;&gt;"",'Moloc Pokedex'!AT72,"")</f>
        <v/>
      </c>
      <c r="AS879" s="14" t="str">
        <f>+IF('Moloc Pokedex'!AU72&lt;&gt;"",'Moloc Pokedex'!AU72,"")</f>
        <v/>
      </c>
      <c r="AU879" s="14"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
      <c r="A880" s="13">
        <v>879</v>
      </c>
      <c r="C880" s="14" t="str">
        <f>+IF('Moloc Pokedex'!E73&lt;&gt;"",'Moloc Pokedex'!E73,"")</f>
        <v>Cubuma</v>
      </c>
      <c r="D880" s="14" t="str">
        <f>+IF('Moloc Pokedex'!F73&lt;&gt;"",'Moloc Pokedex'!F73,"")</f>
        <v>CUBUMA</v>
      </c>
      <c r="E880" s="14" t="str">
        <f>+IF('Moloc Pokedex'!G73&lt;&gt;"",'Moloc Pokedex'!G73,"")</f>
        <v>FERAL</v>
      </c>
      <c r="F880" s="14" t="str">
        <f>+IF('Moloc Pokedex'!H73&lt;&gt;"",'Moloc Pokedex'!H73,"")</f>
        <v/>
      </c>
      <c r="G880" s="14" t="str">
        <f>+IF('Moloc Pokedex'!I73&lt;&gt;"",'Moloc Pokedex'!I73,"")</f>
        <v>30,30,30,30,30,30</v>
      </c>
      <c r="H880" s="14" t="str">
        <f>+IF('Moloc Pokedex'!J73&lt;&gt;"",'Moloc Pokedex'!J73,"")</f>
        <v>Female50Percent</v>
      </c>
      <c r="I880" s="14" t="str">
        <f>+IF('Moloc Pokedex'!K73&lt;&gt;"",'Moloc Pokedex'!K73,"")</f>
        <v>Medium</v>
      </c>
      <c r="J880" s="14">
        <f>+IF('Moloc Pokedex'!L73&lt;&gt;"",'Moloc Pokedex'!L73,"")</f>
        <v>0</v>
      </c>
      <c r="K880" s="14" t="str">
        <f>+IF('Moloc Pokedex'!M73&lt;&gt;"",'Moloc Pokedex'!M73,"")</f>
        <v>0,0,0,0,0,0</v>
      </c>
      <c r="L880" s="14">
        <f>+IF('Moloc Pokedex'!N73&lt;&gt;"",'Moloc Pokedex'!N73,"")</f>
        <v>255</v>
      </c>
      <c r="M880" s="14">
        <f>+IF('Moloc Pokedex'!O73&lt;&gt;"",'Moloc Pokedex'!O73,"")</f>
        <v>70</v>
      </c>
      <c r="N880" s="14" t="str">
        <f>+IF('Moloc Pokedex'!P73&lt;&gt;"",'Moloc Pokedex'!P73,"")</f>
        <v>RUNAWAY</v>
      </c>
      <c r="O880" s="14" t="str">
        <f>+IF('Moloc Pokedex'!Q73&lt;&gt;"",'Moloc Pokedex'!Q73,"")</f>
        <v/>
      </c>
      <c r="P880" s="14" t="str">
        <f>+IF('Moloc Pokedex'!R73&lt;&gt;"",'Moloc Pokedex'!R73,"")</f>
        <v>1,TACKLE,1,LEER,1,GROWL,1,SCARYFACE</v>
      </c>
      <c r="Q880" s="14" t="str">
        <f>+IF('Moloc Pokedex'!S73&lt;&gt;"",'Moloc Pokedex'!S73,"")</f>
        <v>FIREPUNCH,THUNDERPUNCH,ICEPUNCH,SWORDSDANCE,TAUNT,TRICK,GRASSYTERRAIN</v>
      </c>
      <c r="R880" s="14" t="str">
        <f>+IF('Moloc Pokedex'!T73&lt;&gt;"",'Moloc Pokedex'!T73,"")</f>
        <v>Field</v>
      </c>
      <c r="S880" s="14">
        <f>+IF('Moloc Pokedex'!U73&lt;&gt;"",'Moloc Pokedex'!U73,"")</f>
        <v>4080</v>
      </c>
      <c r="T880" s="14">
        <f>+IF('Moloc Pokedex'!V73&lt;&gt;"",'Moloc Pokedex'!V73,"")</f>
        <v>0.1</v>
      </c>
      <c r="U880" s="14">
        <f>+IF('Moloc Pokedex'!W73&lt;&gt;"",'Moloc Pokedex'!W73,"")</f>
        <v>0.1</v>
      </c>
      <c r="V880" s="14" t="str">
        <f>+IF('Moloc Pokedex'!X73&lt;&gt;"",'Moloc Pokedex'!X73,"")</f>
        <v>Brown</v>
      </c>
      <c r="W880" s="14" t="str">
        <f>+IF('Moloc Pokedex'!Y73&lt;&gt;"",'Moloc Pokedex'!Y73,"")</f>
        <v/>
      </c>
      <c r="X880" s="14">
        <f>+IF('Moloc Pokedex'!Z73&lt;&gt;"",'Moloc Pokedex'!Z73,"")</f>
        <v>879</v>
      </c>
      <c r="Y880" s="14">
        <f>+IF('Moloc Pokedex'!AA73&lt;&gt;"",'Moloc Pokedex'!AA73,"")</f>
        <v>0</v>
      </c>
      <c r="Z880" s="14">
        <f>+IF('Moloc Pokedex'!AB73&lt;&gt;"",'Moloc Pokedex'!AB73,"")</f>
        <v>0</v>
      </c>
      <c r="AA880" s="14">
        <f>+IF('Moloc Pokedex'!AC73&lt;&gt;"",'Moloc Pokedex'!AC73,"")</f>
        <v>0</v>
      </c>
      <c r="AB880" s="14">
        <f>+IF('Moloc Pokedex'!AD73&lt;&gt;"",'Moloc Pokedex'!AD73,"")</f>
        <v>0</v>
      </c>
      <c r="AC880" s="14">
        <f>+IF('Moloc Pokedex'!AE73&lt;&gt;"",'Moloc Pokedex'!AE73,"")</f>
        <v>0</v>
      </c>
      <c r="AD880" s="14">
        <f>+IF('Moloc Pokedex'!AF73&lt;&gt;"",'Moloc Pokedex'!AF73,"")</f>
        <v>0</v>
      </c>
      <c r="AE880" s="14">
        <f>+IF('Moloc Pokedex'!AG73&lt;&gt;"",'Moloc Pokedex'!AG73,"")</f>
        <v>0</v>
      </c>
      <c r="AF880" s="14">
        <f>+IF('Moloc Pokedex'!AH73&lt;&gt;"",'Moloc Pokedex'!AH73,"")</f>
        <v>0</v>
      </c>
      <c r="AG880" s="14">
        <f>+IF('Moloc Pokedex'!AI73&lt;&gt;"",'Moloc Pokedex'!AI73,"")</f>
        <v>0</v>
      </c>
      <c r="AH880" s="14" t="str">
        <f>+IF('Moloc Pokedex'!AJ73&lt;&gt;"",'Moloc Pokedex'!AJ73,"")</f>
        <v>879,0,0,0,0,0,0,0,0,0</v>
      </c>
      <c r="AI880" s="14" t="str">
        <f>+IF('Moloc Pokedex'!AK73&lt;&gt;"",'Moloc Pokedex'!AK73,"")</f>
        <v>TODO</v>
      </c>
      <c r="AJ880" s="14" t="str">
        <f>+IF('Moloc Pokedex'!AL73&lt;&gt;"",'Moloc Pokedex'!AL73,"")</f>
        <v>"TO DO"</v>
      </c>
      <c r="AK880" s="14" t="str">
        <f>+IF('Moloc Pokedex'!AM73&lt;&gt;"",'Moloc Pokedex'!AM73,"")</f>
        <v/>
      </c>
      <c r="AL880" s="14" t="str">
        <f>+IF('Moloc Pokedex'!AN73&lt;&gt;"",'Moloc Pokedex'!AN73,"")</f>
        <v/>
      </c>
      <c r="AM880" s="14" t="str">
        <f>+IF('Moloc Pokedex'!AO73&lt;&gt;"",'Moloc Pokedex'!AO73,"")</f>
        <v/>
      </c>
      <c r="AN880" s="14" t="str">
        <f>+IF('Moloc Pokedex'!AP73&lt;&gt;"",'Moloc Pokedex'!AP73,"")</f>
        <v/>
      </c>
      <c r="AO880" s="14">
        <f>+IF('Moloc Pokedex'!AQ73&lt;&gt;"",'Moloc Pokedex'!AQ73,"")</f>
        <v>0</v>
      </c>
      <c r="AP880" s="14">
        <f>+IF('Moloc Pokedex'!AR73&lt;&gt;"",'Moloc Pokedex'!AR73,"")</f>
        <v>25</v>
      </c>
      <c r="AQ880" s="14">
        <f>+IF('Moloc Pokedex'!AS73&lt;&gt;"",'Moloc Pokedex'!AS73,"")</f>
        <v>0</v>
      </c>
      <c r="AR880" s="14" t="str">
        <f>+IF('Moloc Pokedex'!AT73&lt;&gt;"",'Moloc Pokedex'!AT73,"")</f>
        <v>FERUMA,Level,37</v>
      </c>
      <c r="AS880" s="14" t="str">
        <f>+IF('Moloc Pokedex'!AU73&lt;&gt;"",'Moloc Pokedex'!AU73,"")</f>
        <v/>
      </c>
      <c r="AU880" s="14"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
      <c r="A881" s="13">
        <v>880</v>
      </c>
      <c r="C881" s="14" t="str">
        <f>+IF('Moloc Pokedex'!E74&lt;&gt;"",'Moloc Pokedex'!E74,"")</f>
        <v>Feruma</v>
      </c>
      <c r="D881" s="14" t="str">
        <f>+IF('Moloc Pokedex'!F74&lt;&gt;"",'Moloc Pokedex'!F74,"")</f>
        <v>FERUMA</v>
      </c>
      <c r="E881" s="14" t="str">
        <f>+IF('Moloc Pokedex'!G74&lt;&gt;"",'Moloc Pokedex'!G74,"")</f>
        <v>FERAL</v>
      </c>
      <c r="F881" s="14" t="str">
        <f>+IF('Moloc Pokedex'!H74&lt;&gt;"",'Moloc Pokedex'!H74,"")</f>
        <v/>
      </c>
      <c r="G881" s="14" t="str">
        <f>+IF('Moloc Pokedex'!I74&lt;&gt;"",'Moloc Pokedex'!I74,"")</f>
        <v>30,30,30,30,30,30</v>
      </c>
      <c r="H881" s="14" t="str">
        <f>+IF('Moloc Pokedex'!J74&lt;&gt;"",'Moloc Pokedex'!J74,"")</f>
        <v>Female50Percent</v>
      </c>
      <c r="I881" s="14" t="str">
        <f>+IF('Moloc Pokedex'!K74&lt;&gt;"",'Moloc Pokedex'!K74,"")</f>
        <v>Medium</v>
      </c>
      <c r="J881" s="14">
        <f>+IF('Moloc Pokedex'!L74&lt;&gt;"",'Moloc Pokedex'!L74,"")</f>
        <v>0</v>
      </c>
      <c r="K881" s="14" t="str">
        <f>+IF('Moloc Pokedex'!M74&lt;&gt;"",'Moloc Pokedex'!M74,"")</f>
        <v>0,0,0,0,0,0</v>
      </c>
      <c r="L881" s="14">
        <f>+IF('Moloc Pokedex'!N74&lt;&gt;"",'Moloc Pokedex'!N74,"")</f>
        <v>255</v>
      </c>
      <c r="M881" s="14">
        <f>+IF('Moloc Pokedex'!O74&lt;&gt;"",'Moloc Pokedex'!O74,"")</f>
        <v>70</v>
      </c>
      <c r="N881" s="14" t="str">
        <f>+IF('Moloc Pokedex'!P74&lt;&gt;"",'Moloc Pokedex'!P74,"")</f>
        <v>RUNAWAY</v>
      </c>
      <c r="O881" s="14" t="str">
        <f>+IF('Moloc Pokedex'!Q74&lt;&gt;"",'Moloc Pokedex'!Q74,"")</f>
        <v/>
      </c>
      <c r="P881" s="14" t="str">
        <f>+IF('Moloc Pokedex'!R74&lt;&gt;"",'Moloc Pokedex'!R74,"")</f>
        <v>1,TACKLE,1,LEER,1,GROWL,1,SCARYFACE</v>
      </c>
      <c r="Q881" s="14" t="str">
        <f>+IF('Moloc Pokedex'!S74&lt;&gt;"",'Moloc Pokedex'!S74,"")</f>
        <v>FIREPUNCH,THUNDERPUNCH,ICEPUNCH,SWORDSDANCE,TAUNT,TRICK,GRASSYTERRAIN</v>
      </c>
      <c r="R881" s="14" t="str">
        <f>+IF('Moloc Pokedex'!T74&lt;&gt;"",'Moloc Pokedex'!T74,"")</f>
        <v>Field</v>
      </c>
      <c r="S881" s="14">
        <f>+IF('Moloc Pokedex'!U74&lt;&gt;"",'Moloc Pokedex'!U74,"")</f>
        <v>4080</v>
      </c>
      <c r="T881" s="14">
        <f>+IF('Moloc Pokedex'!V74&lt;&gt;"",'Moloc Pokedex'!V74,"")</f>
        <v>0.1</v>
      </c>
      <c r="U881" s="14">
        <f>+IF('Moloc Pokedex'!W74&lt;&gt;"",'Moloc Pokedex'!W74,"")</f>
        <v>0.1</v>
      </c>
      <c r="V881" s="14" t="str">
        <f>+IF('Moloc Pokedex'!X74&lt;&gt;"",'Moloc Pokedex'!X74,"")</f>
        <v>Brown</v>
      </c>
      <c r="W881" s="14" t="str">
        <f>+IF('Moloc Pokedex'!Y74&lt;&gt;"",'Moloc Pokedex'!Y74,"")</f>
        <v/>
      </c>
      <c r="X881" s="14">
        <f>+IF('Moloc Pokedex'!Z74&lt;&gt;"",'Moloc Pokedex'!Z74,"")</f>
        <v>880</v>
      </c>
      <c r="Y881" s="14">
        <f>+IF('Moloc Pokedex'!AA74&lt;&gt;"",'Moloc Pokedex'!AA74,"")</f>
        <v>0</v>
      </c>
      <c r="Z881" s="14">
        <f>+IF('Moloc Pokedex'!AB74&lt;&gt;"",'Moloc Pokedex'!AB74,"")</f>
        <v>0</v>
      </c>
      <c r="AA881" s="14">
        <f>+IF('Moloc Pokedex'!AC74&lt;&gt;"",'Moloc Pokedex'!AC74,"")</f>
        <v>0</v>
      </c>
      <c r="AB881" s="14">
        <f>+IF('Moloc Pokedex'!AD74&lt;&gt;"",'Moloc Pokedex'!AD74,"")</f>
        <v>0</v>
      </c>
      <c r="AC881" s="14">
        <f>+IF('Moloc Pokedex'!AE74&lt;&gt;"",'Moloc Pokedex'!AE74,"")</f>
        <v>0</v>
      </c>
      <c r="AD881" s="14">
        <f>+IF('Moloc Pokedex'!AF74&lt;&gt;"",'Moloc Pokedex'!AF74,"")</f>
        <v>0</v>
      </c>
      <c r="AE881" s="14">
        <f>+IF('Moloc Pokedex'!AG74&lt;&gt;"",'Moloc Pokedex'!AG74,"")</f>
        <v>0</v>
      </c>
      <c r="AF881" s="14">
        <f>+IF('Moloc Pokedex'!AH74&lt;&gt;"",'Moloc Pokedex'!AH74,"")</f>
        <v>0</v>
      </c>
      <c r="AG881" s="14">
        <f>+IF('Moloc Pokedex'!AI74&lt;&gt;"",'Moloc Pokedex'!AI74,"")</f>
        <v>0</v>
      </c>
      <c r="AH881" s="14" t="str">
        <f>+IF('Moloc Pokedex'!AJ74&lt;&gt;"",'Moloc Pokedex'!AJ74,"")</f>
        <v>880,0,0,0,0,0,0,0,0,0</v>
      </c>
      <c r="AI881" s="14" t="str">
        <f>+IF('Moloc Pokedex'!AK74&lt;&gt;"",'Moloc Pokedex'!AK74,"")</f>
        <v>TODO</v>
      </c>
      <c r="AJ881" s="14" t="str">
        <f>+IF('Moloc Pokedex'!AL74&lt;&gt;"",'Moloc Pokedex'!AL74,"")</f>
        <v>"TO DO"</v>
      </c>
      <c r="AK881" s="14" t="str">
        <f>+IF('Moloc Pokedex'!AM74&lt;&gt;"",'Moloc Pokedex'!AM74,"")</f>
        <v/>
      </c>
      <c r="AL881" s="14" t="str">
        <f>+IF('Moloc Pokedex'!AN74&lt;&gt;"",'Moloc Pokedex'!AN74,"")</f>
        <v/>
      </c>
      <c r="AM881" s="14" t="str">
        <f>+IF('Moloc Pokedex'!AO74&lt;&gt;"",'Moloc Pokedex'!AO74,"")</f>
        <v/>
      </c>
      <c r="AN881" s="14" t="str">
        <f>+IF('Moloc Pokedex'!AP74&lt;&gt;"",'Moloc Pokedex'!AP74,"")</f>
        <v/>
      </c>
      <c r="AO881" s="14">
        <f>+IF('Moloc Pokedex'!AQ74&lt;&gt;"",'Moloc Pokedex'!AQ74,"")</f>
        <v>0</v>
      </c>
      <c r="AP881" s="14">
        <f>+IF('Moloc Pokedex'!AR74&lt;&gt;"",'Moloc Pokedex'!AR74,"")</f>
        <v>25</v>
      </c>
      <c r="AQ881" s="14">
        <f>+IF('Moloc Pokedex'!AS74&lt;&gt;"",'Moloc Pokedex'!AS74,"")</f>
        <v>0</v>
      </c>
      <c r="AR881" s="14" t="str">
        <f>+IF('Moloc Pokedex'!AT74&lt;&gt;"",'Moloc Pokedex'!AT74,"")</f>
        <v>PUMAIL,LevelHoldItem,METALCOAT,PUMAIL,TradeItem,METALCOAT</v>
      </c>
      <c r="AS881" s="14" t="str">
        <f>+IF('Moloc Pokedex'!AU74&lt;&gt;"",'Moloc Pokedex'!AU74,"")</f>
        <v/>
      </c>
      <c r="AU881" s="14"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
      <c r="A882" s="13">
        <v>881</v>
      </c>
      <c r="C882" s="14" t="str">
        <f>+IF('Moloc Pokedex'!E75&lt;&gt;"",'Moloc Pokedex'!E75,"")</f>
        <v>Pumail</v>
      </c>
      <c r="D882" s="14" t="str">
        <f>+IF('Moloc Pokedex'!F75&lt;&gt;"",'Moloc Pokedex'!F75,"")</f>
        <v>PUMAIL</v>
      </c>
      <c r="E882" s="14" t="str">
        <f>+IF('Moloc Pokedex'!G75&lt;&gt;"",'Moloc Pokedex'!G75,"")</f>
        <v>FERAL</v>
      </c>
      <c r="F882" s="14" t="str">
        <f>+IF('Moloc Pokedex'!H75&lt;&gt;"",'Moloc Pokedex'!H75,"")</f>
        <v>STEEL</v>
      </c>
      <c r="G882" s="14" t="str">
        <f>+IF('Moloc Pokedex'!I75&lt;&gt;"",'Moloc Pokedex'!I75,"")</f>
        <v>30,30,30,30,30,30</v>
      </c>
      <c r="H882" s="14" t="str">
        <f>+IF('Moloc Pokedex'!J75&lt;&gt;"",'Moloc Pokedex'!J75,"")</f>
        <v>Female50Percent</v>
      </c>
      <c r="I882" s="14" t="str">
        <f>+IF('Moloc Pokedex'!K75&lt;&gt;"",'Moloc Pokedex'!K75,"")</f>
        <v>Medium</v>
      </c>
      <c r="J882" s="14">
        <f>+IF('Moloc Pokedex'!L75&lt;&gt;"",'Moloc Pokedex'!L75,"")</f>
        <v>0</v>
      </c>
      <c r="K882" s="14" t="str">
        <f>+IF('Moloc Pokedex'!M75&lt;&gt;"",'Moloc Pokedex'!M75,"")</f>
        <v>0,0,0,0,0,0</v>
      </c>
      <c r="L882" s="14">
        <f>+IF('Moloc Pokedex'!N75&lt;&gt;"",'Moloc Pokedex'!N75,"")</f>
        <v>255</v>
      </c>
      <c r="M882" s="14">
        <f>+IF('Moloc Pokedex'!O75&lt;&gt;"",'Moloc Pokedex'!O75,"")</f>
        <v>70</v>
      </c>
      <c r="N882" s="14" t="str">
        <f>+IF('Moloc Pokedex'!P75&lt;&gt;"",'Moloc Pokedex'!P75,"")</f>
        <v>RUNAWAY</v>
      </c>
      <c r="O882" s="14" t="str">
        <f>+IF('Moloc Pokedex'!Q75&lt;&gt;"",'Moloc Pokedex'!Q75,"")</f>
        <v/>
      </c>
      <c r="P882" s="14" t="str">
        <f>+IF('Moloc Pokedex'!R75&lt;&gt;"",'Moloc Pokedex'!R75,"")</f>
        <v>1,TACKLE,1,LEER,1,GROWL,1,SCARYFACE</v>
      </c>
      <c r="Q882" s="14" t="str">
        <f>+IF('Moloc Pokedex'!S75&lt;&gt;"",'Moloc Pokedex'!S75,"")</f>
        <v>FIREPUNCH,THUNDERPUNCH,ICEPUNCH,SWORDSDANCE,TAUNT,TRICK,GRASSYTERRAIN</v>
      </c>
      <c r="R882" s="14" t="str">
        <f>+IF('Moloc Pokedex'!T75&lt;&gt;"",'Moloc Pokedex'!T75,"")</f>
        <v>Field</v>
      </c>
      <c r="S882" s="14">
        <f>+IF('Moloc Pokedex'!U75&lt;&gt;"",'Moloc Pokedex'!U75,"")</f>
        <v>4080</v>
      </c>
      <c r="T882" s="14">
        <f>+IF('Moloc Pokedex'!V75&lt;&gt;"",'Moloc Pokedex'!V75,"")</f>
        <v>0.1</v>
      </c>
      <c r="U882" s="14">
        <f>+IF('Moloc Pokedex'!W75&lt;&gt;"",'Moloc Pokedex'!W75,"")</f>
        <v>0.1</v>
      </c>
      <c r="V882" s="14" t="str">
        <f>+IF('Moloc Pokedex'!X75&lt;&gt;"",'Moloc Pokedex'!X75,"")</f>
        <v>Brown</v>
      </c>
      <c r="W882" s="14" t="str">
        <f>+IF('Moloc Pokedex'!Y75&lt;&gt;"",'Moloc Pokedex'!Y75,"")</f>
        <v/>
      </c>
      <c r="X882" s="14">
        <f>+IF('Moloc Pokedex'!Z75&lt;&gt;"",'Moloc Pokedex'!Z75,"")</f>
        <v>881</v>
      </c>
      <c r="Y882" s="14">
        <f>+IF('Moloc Pokedex'!AA75&lt;&gt;"",'Moloc Pokedex'!AA75,"")</f>
        <v>0</v>
      </c>
      <c r="Z882" s="14">
        <f>+IF('Moloc Pokedex'!AB75&lt;&gt;"",'Moloc Pokedex'!AB75,"")</f>
        <v>0</v>
      </c>
      <c r="AA882" s="14">
        <f>+IF('Moloc Pokedex'!AC75&lt;&gt;"",'Moloc Pokedex'!AC75,"")</f>
        <v>0</v>
      </c>
      <c r="AB882" s="14">
        <f>+IF('Moloc Pokedex'!AD75&lt;&gt;"",'Moloc Pokedex'!AD75,"")</f>
        <v>0</v>
      </c>
      <c r="AC882" s="14">
        <f>+IF('Moloc Pokedex'!AE75&lt;&gt;"",'Moloc Pokedex'!AE75,"")</f>
        <v>0</v>
      </c>
      <c r="AD882" s="14">
        <f>+IF('Moloc Pokedex'!AF75&lt;&gt;"",'Moloc Pokedex'!AF75,"")</f>
        <v>0</v>
      </c>
      <c r="AE882" s="14">
        <f>+IF('Moloc Pokedex'!AG75&lt;&gt;"",'Moloc Pokedex'!AG75,"")</f>
        <v>0</v>
      </c>
      <c r="AF882" s="14">
        <f>+IF('Moloc Pokedex'!AH75&lt;&gt;"",'Moloc Pokedex'!AH75,"")</f>
        <v>0</v>
      </c>
      <c r="AG882" s="14">
        <f>+IF('Moloc Pokedex'!AI75&lt;&gt;"",'Moloc Pokedex'!AI75,"")</f>
        <v>0</v>
      </c>
      <c r="AH882" s="14" t="str">
        <f>+IF('Moloc Pokedex'!AJ75&lt;&gt;"",'Moloc Pokedex'!AJ75,"")</f>
        <v>881,0,0,0,0,0,0,0,0,0</v>
      </c>
      <c r="AI882" s="14" t="str">
        <f>+IF('Moloc Pokedex'!AK75&lt;&gt;"",'Moloc Pokedex'!AK75,"")</f>
        <v>TODO</v>
      </c>
      <c r="AJ882" s="14" t="str">
        <f>+IF('Moloc Pokedex'!AL75&lt;&gt;"",'Moloc Pokedex'!AL75,"")</f>
        <v>"TO DO"</v>
      </c>
      <c r="AK882" s="14" t="str">
        <f>+IF('Moloc Pokedex'!AM75&lt;&gt;"",'Moloc Pokedex'!AM75,"")</f>
        <v/>
      </c>
      <c r="AL882" s="14" t="str">
        <f>+IF('Moloc Pokedex'!AN75&lt;&gt;"",'Moloc Pokedex'!AN75,"")</f>
        <v/>
      </c>
      <c r="AM882" s="14" t="str">
        <f>+IF('Moloc Pokedex'!AO75&lt;&gt;"",'Moloc Pokedex'!AO75,"")</f>
        <v/>
      </c>
      <c r="AN882" s="14" t="str">
        <f>+IF('Moloc Pokedex'!AP75&lt;&gt;"",'Moloc Pokedex'!AP75,"")</f>
        <v/>
      </c>
      <c r="AO882" s="14">
        <f>+IF('Moloc Pokedex'!AQ75&lt;&gt;"",'Moloc Pokedex'!AQ75,"")</f>
        <v>0</v>
      </c>
      <c r="AP882" s="14">
        <f>+IF('Moloc Pokedex'!AR75&lt;&gt;"",'Moloc Pokedex'!AR75,"")</f>
        <v>25</v>
      </c>
      <c r="AQ882" s="14">
        <f>+IF('Moloc Pokedex'!AS75&lt;&gt;"",'Moloc Pokedex'!AS75,"")</f>
        <v>0</v>
      </c>
      <c r="AR882" s="14" t="str">
        <f>+IF('Moloc Pokedex'!AT75&lt;&gt;"",'Moloc Pokedex'!AT75,"")</f>
        <v/>
      </c>
      <c r="AS882" s="14" t="str">
        <f>+IF('Moloc Pokedex'!AU75&lt;&gt;"",'Moloc Pokedex'!AU75,"")</f>
        <v/>
      </c>
      <c r="AU882" s="14"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
      <c r="A883" s="13">
        <v>882</v>
      </c>
      <c r="C883" s="14" t="str">
        <f>+IF('Moloc Pokedex'!E76&lt;&gt;"",'Moloc Pokedex'!E76,"")</f>
        <v>Wicunha</v>
      </c>
      <c r="D883" s="14" t="str">
        <f>+IF('Moloc Pokedex'!F76&lt;&gt;"",'Moloc Pokedex'!F76,"")</f>
        <v>WICUNHA</v>
      </c>
      <c r="E883" s="14" t="str">
        <f>+IF('Moloc Pokedex'!G76&lt;&gt;"",'Moloc Pokedex'!G76,"")</f>
        <v>NORMAL</v>
      </c>
      <c r="F883" s="14" t="str">
        <f>+IF('Moloc Pokedex'!H76&lt;&gt;"",'Moloc Pokedex'!H76,"")</f>
        <v/>
      </c>
      <c r="G883" s="14" t="str">
        <f>+IF('Moloc Pokedex'!I76&lt;&gt;"",'Moloc Pokedex'!I76,"")</f>
        <v>30,30,30,30,30,30</v>
      </c>
      <c r="H883" s="14" t="str">
        <f>+IF('Moloc Pokedex'!J76&lt;&gt;"",'Moloc Pokedex'!J76,"")</f>
        <v>Female50Percent</v>
      </c>
      <c r="I883" s="14" t="str">
        <f>+IF('Moloc Pokedex'!K76&lt;&gt;"",'Moloc Pokedex'!K76,"")</f>
        <v>Medium</v>
      </c>
      <c r="J883" s="14">
        <f>+IF('Moloc Pokedex'!L76&lt;&gt;"",'Moloc Pokedex'!L76,"")</f>
        <v>0</v>
      </c>
      <c r="K883" s="14" t="str">
        <f>+IF('Moloc Pokedex'!M76&lt;&gt;"",'Moloc Pokedex'!M76,"")</f>
        <v>0,0,0,0,0,0</v>
      </c>
      <c r="L883" s="14">
        <f>+IF('Moloc Pokedex'!N76&lt;&gt;"",'Moloc Pokedex'!N76,"")</f>
        <v>255</v>
      </c>
      <c r="M883" s="14">
        <f>+IF('Moloc Pokedex'!O76&lt;&gt;"",'Moloc Pokedex'!O76,"")</f>
        <v>70</v>
      </c>
      <c r="N883" s="14" t="str">
        <f>+IF('Moloc Pokedex'!P76&lt;&gt;"",'Moloc Pokedex'!P76,"")</f>
        <v>RUNAWAY</v>
      </c>
      <c r="O883" s="14" t="str">
        <f>+IF('Moloc Pokedex'!Q76&lt;&gt;"",'Moloc Pokedex'!Q76,"")</f>
        <v/>
      </c>
      <c r="P883" s="14" t="str">
        <f>+IF('Moloc Pokedex'!R76&lt;&gt;"",'Moloc Pokedex'!R76,"")</f>
        <v>1,TACKLE,1,LEER,1,GROWL,1,SCARYFACE</v>
      </c>
      <c r="Q883" s="14" t="str">
        <f>+IF('Moloc Pokedex'!S76&lt;&gt;"",'Moloc Pokedex'!S76,"")</f>
        <v>FIREPUNCH,THUNDERPUNCH,ICEPUNCH,SWORDSDANCE,TAUNT,TRICK,GRASSYTERRAIN</v>
      </c>
      <c r="R883" s="14" t="str">
        <f>+IF('Moloc Pokedex'!T76&lt;&gt;"",'Moloc Pokedex'!T76,"")</f>
        <v>Field</v>
      </c>
      <c r="S883" s="14">
        <f>+IF('Moloc Pokedex'!U76&lt;&gt;"",'Moloc Pokedex'!U76,"")</f>
        <v>4080</v>
      </c>
      <c r="T883" s="14">
        <f>+IF('Moloc Pokedex'!V76&lt;&gt;"",'Moloc Pokedex'!V76,"")</f>
        <v>0.1</v>
      </c>
      <c r="U883" s="14">
        <f>+IF('Moloc Pokedex'!W76&lt;&gt;"",'Moloc Pokedex'!W76,"")</f>
        <v>0.1</v>
      </c>
      <c r="V883" s="14" t="str">
        <f>+IF('Moloc Pokedex'!X76&lt;&gt;"",'Moloc Pokedex'!X76,"")</f>
        <v>Brown</v>
      </c>
      <c r="W883" s="14" t="str">
        <f>+IF('Moloc Pokedex'!Y76&lt;&gt;"",'Moloc Pokedex'!Y76,"")</f>
        <v/>
      </c>
      <c r="X883" s="14">
        <f>+IF('Moloc Pokedex'!Z76&lt;&gt;"",'Moloc Pokedex'!Z76,"")</f>
        <v>882</v>
      </c>
      <c r="Y883" s="14">
        <f>+IF('Moloc Pokedex'!AA76&lt;&gt;"",'Moloc Pokedex'!AA76,"")</f>
        <v>0</v>
      </c>
      <c r="Z883" s="14">
        <f>+IF('Moloc Pokedex'!AB76&lt;&gt;"",'Moloc Pokedex'!AB76,"")</f>
        <v>0</v>
      </c>
      <c r="AA883" s="14">
        <f>+IF('Moloc Pokedex'!AC76&lt;&gt;"",'Moloc Pokedex'!AC76,"")</f>
        <v>0</v>
      </c>
      <c r="AB883" s="14">
        <f>+IF('Moloc Pokedex'!AD76&lt;&gt;"",'Moloc Pokedex'!AD76,"")</f>
        <v>0</v>
      </c>
      <c r="AC883" s="14">
        <f>+IF('Moloc Pokedex'!AE76&lt;&gt;"",'Moloc Pokedex'!AE76,"")</f>
        <v>0</v>
      </c>
      <c r="AD883" s="14">
        <f>+IF('Moloc Pokedex'!AF76&lt;&gt;"",'Moloc Pokedex'!AF76,"")</f>
        <v>0</v>
      </c>
      <c r="AE883" s="14">
        <f>+IF('Moloc Pokedex'!AG76&lt;&gt;"",'Moloc Pokedex'!AG76,"")</f>
        <v>0</v>
      </c>
      <c r="AF883" s="14">
        <f>+IF('Moloc Pokedex'!AH76&lt;&gt;"",'Moloc Pokedex'!AH76,"")</f>
        <v>0</v>
      </c>
      <c r="AG883" s="14">
        <f>+IF('Moloc Pokedex'!AI76&lt;&gt;"",'Moloc Pokedex'!AI76,"")</f>
        <v>0</v>
      </c>
      <c r="AH883" s="14" t="str">
        <f>+IF('Moloc Pokedex'!AJ76&lt;&gt;"",'Moloc Pokedex'!AJ76,"")</f>
        <v>882,0,0,0,0,0,0,0,0,0</v>
      </c>
      <c r="AI883" s="14" t="str">
        <f>+IF('Moloc Pokedex'!AK76&lt;&gt;"",'Moloc Pokedex'!AK76,"")</f>
        <v>TODO</v>
      </c>
      <c r="AJ883" s="14" t="str">
        <f>+IF('Moloc Pokedex'!AL76&lt;&gt;"",'Moloc Pokedex'!AL76,"")</f>
        <v>"TO DO"</v>
      </c>
      <c r="AK883" s="14" t="str">
        <f>+IF('Moloc Pokedex'!AM76&lt;&gt;"",'Moloc Pokedex'!AM76,"")</f>
        <v/>
      </c>
      <c r="AL883" s="14" t="str">
        <f>+IF('Moloc Pokedex'!AN76&lt;&gt;"",'Moloc Pokedex'!AN76,"")</f>
        <v/>
      </c>
      <c r="AM883" s="14" t="str">
        <f>+IF('Moloc Pokedex'!AO76&lt;&gt;"",'Moloc Pokedex'!AO76,"")</f>
        <v/>
      </c>
      <c r="AN883" s="14" t="str">
        <f>+IF('Moloc Pokedex'!AP76&lt;&gt;"",'Moloc Pokedex'!AP76,"")</f>
        <v/>
      </c>
      <c r="AO883" s="14">
        <f>+IF('Moloc Pokedex'!AQ76&lt;&gt;"",'Moloc Pokedex'!AQ76,"")</f>
        <v>0</v>
      </c>
      <c r="AP883" s="14">
        <f>+IF('Moloc Pokedex'!AR76&lt;&gt;"",'Moloc Pokedex'!AR76,"")</f>
        <v>25</v>
      </c>
      <c r="AQ883" s="14">
        <f>+IF('Moloc Pokedex'!AS76&lt;&gt;"",'Moloc Pokedex'!AS76,"")</f>
        <v>0</v>
      </c>
      <c r="AR883" s="14" t="str">
        <f>+IF('Moloc Pokedex'!AT76&lt;&gt;"",'Moloc Pokedex'!AT76,"")</f>
        <v>ALPICECA,ItemMale,ICESTONE,FLAMA,ItemFemale,FIRESTONE</v>
      </c>
      <c r="AS883" s="14" t="str">
        <f>+IF('Moloc Pokedex'!AU76&lt;&gt;"",'Moloc Pokedex'!AU76,"")</f>
        <v/>
      </c>
      <c r="AU883" s="14"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
      <c r="A884" s="13">
        <v>883</v>
      </c>
      <c r="C884" s="14" t="str">
        <f>+IF('Moloc Pokedex'!E77&lt;&gt;"",'Moloc Pokedex'!E77,"")</f>
        <v>Alpiceca</v>
      </c>
      <c r="D884" s="14" t="str">
        <f>+IF('Moloc Pokedex'!F77&lt;&gt;"",'Moloc Pokedex'!F77,"")</f>
        <v>ALPICECA</v>
      </c>
      <c r="E884" s="14" t="str">
        <f>+IF('Moloc Pokedex'!G77&lt;&gt;"",'Moloc Pokedex'!G77,"")</f>
        <v>NORMAL</v>
      </c>
      <c r="F884" s="14" t="str">
        <f>+IF('Moloc Pokedex'!H77&lt;&gt;"",'Moloc Pokedex'!H77,"")</f>
        <v>ICE</v>
      </c>
      <c r="G884" s="14" t="str">
        <f>+IF('Moloc Pokedex'!I77&lt;&gt;"",'Moloc Pokedex'!I77,"")</f>
        <v>30,30,30,30,30,30</v>
      </c>
      <c r="H884" s="14" t="str">
        <f>+IF('Moloc Pokedex'!J77&lt;&gt;"",'Moloc Pokedex'!J77,"")</f>
        <v>Female50Percent</v>
      </c>
      <c r="I884" s="14" t="str">
        <f>+IF('Moloc Pokedex'!K77&lt;&gt;"",'Moloc Pokedex'!K77,"")</f>
        <v>Medium</v>
      </c>
      <c r="J884" s="14">
        <f>+IF('Moloc Pokedex'!L77&lt;&gt;"",'Moloc Pokedex'!L77,"")</f>
        <v>0</v>
      </c>
      <c r="K884" s="14" t="str">
        <f>+IF('Moloc Pokedex'!M77&lt;&gt;"",'Moloc Pokedex'!M77,"")</f>
        <v>0,0,0,0,0,0</v>
      </c>
      <c r="L884" s="14">
        <f>+IF('Moloc Pokedex'!N77&lt;&gt;"",'Moloc Pokedex'!N77,"")</f>
        <v>255</v>
      </c>
      <c r="M884" s="14">
        <f>+IF('Moloc Pokedex'!O77&lt;&gt;"",'Moloc Pokedex'!O77,"")</f>
        <v>70</v>
      </c>
      <c r="N884" s="14" t="str">
        <f>+IF('Moloc Pokedex'!P77&lt;&gt;"",'Moloc Pokedex'!P77,"")</f>
        <v>RUNAWAY</v>
      </c>
      <c r="O884" s="14" t="str">
        <f>+IF('Moloc Pokedex'!Q77&lt;&gt;"",'Moloc Pokedex'!Q77,"")</f>
        <v/>
      </c>
      <c r="P884" s="14" t="str">
        <f>+IF('Moloc Pokedex'!R77&lt;&gt;"",'Moloc Pokedex'!R77,"")</f>
        <v>1,TACKLE,1,LEER,1,GROWL,1,SCARYFACE</v>
      </c>
      <c r="Q884" s="14" t="str">
        <f>+IF('Moloc Pokedex'!S77&lt;&gt;"",'Moloc Pokedex'!S77,"")</f>
        <v>FIREPUNCH,THUNDERPUNCH,ICEPUNCH,SWORDSDANCE,TAUNT,TRICK,GRASSYTERRAIN</v>
      </c>
      <c r="R884" s="14" t="str">
        <f>+IF('Moloc Pokedex'!T77&lt;&gt;"",'Moloc Pokedex'!T77,"")</f>
        <v>Field</v>
      </c>
      <c r="S884" s="14">
        <f>+IF('Moloc Pokedex'!U77&lt;&gt;"",'Moloc Pokedex'!U77,"")</f>
        <v>4080</v>
      </c>
      <c r="T884" s="14">
        <f>+IF('Moloc Pokedex'!V77&lt;&gt;"",'Moloc Pokedex'!V77,"")</f>
        <v>0.1</v>
      </c>
      <c r="U884" s="14">
        <f>+IF('Moloc Pokedex'!W77&lt;&gt;"",'Moloc Pokedex'!W77,"")</f>
        <v>0.1</v>
      </c>
      <c r="V884" s="14" t="str">
        <f>+IF('Moloc Pokedex'!X77&lt;&gt;"",'Moloc Pokedex'!X77,"")</f>
        <v>Brown</v>
      </c>
      <c r="W884" s="14" t="str">
        <f>+IF('Moloc Pokedex'!Y77&lt;&gt;"",'Moloc Pokedex'!Y77,"")</f>
        <v/>
      </c>
      <c r="X884" s="14">
        <f>+IF('Moloc Pokedex'!Z77&lt;&gt;"",'Moloc Pokedex'!Z77,"")</f>
        <v>883</v>
      </c>
      <c r="Y884" s="14">
        <f>+IF('Moloc Pokedex'!AA77&lt;&gt;"",'Moloc Pokedex'!AA77,"")</f>
        <v>0</v>
      </c>
      <c r="Z884" s="14">
        <f>+IF('Moloc Pokedex'!AB77&lt;&gt;"",'Moloc Pokedex'!AB77,"")</f>
        <v>0</v>
      </c>
      <c r="AA884" s="14">
        <f>+IF('Moloc Pokedex'!AC77&lt;&gt;"",'Moloc Pokedex'!AC77,"")</f>
        <v>0</v>
      </c>
      <c r="AB884" s="14">
        <f>+IF('Moloc Pokedex'!AD77&lt;&gt;"",'Moloc Pokedex'!AD77,"")</f>
        <v>0</v>
      </c>
      <c r="AC884" s="14">
        <f>+IF('Moloc Pokedex'!AE77&lt;&gt;"",'Moloc Pokedex'!AE77,"")</f>
        <v>0</v>
      </c>
      <c r="AD884" s="14">
        <f>+IF('Moloc Pokedex'!AF77&lt;&gt;"",'Moloc Pokedex'!AF77,"")</f>
        <v>0</v>
      </c>
      <c r="AE884" s="14">
        <f>+IF('Moloc Pokedex'!AG77&lt;&gt;"",'Moloc Pokedex'!AG77,"")</f>
        <v>0</v>
      </c>
      <c r="AF884" s="14">
        <f>+IF('Moloc Pokedex'!AH77&lt;&gt;"",'Moloc Pokedex'!AH77,"")</f>
        <v>0</v>
      </c>
      <c r="AG884" s="14">
        <f>+IF('Moloc Pokedex'!AI77&lt;&gt;"",'Moloc Pokedex'!AI77,"")</f>
        <v>0</v>
      </c>
      <c r="AH884" s="14" t="str">
        <f>+IF('Moloc Pokedex'!AJ77&lt;&gt;"",'Moloc Pokedex'!AJ77,"")</f>
        <v>883,0,0,0,0,0,0,0,0,0</v>
      </c>
      <c r="AI884" s="14" t="str">
        <f>+IF('Moloc Pokedex'!AK77&lt;&gt;"",'Moloc Pokedex'!AK77,"")</f>
        <v>TODO</v>
      </c>
      <c r="AJ884" s="14" t="str">
        <f>+IF('Moloc Pokedex'!AL77&lt;&gt;"",'Moloc Pokedex'!AL77,"")</f>
        <v>"TO DO"</v>
      </c>
      <c r="AK884" s="14" t="str">
        <f>+IF('Moloc Pokedex'!AM77&lt;&gt;"",'Moloc Pokedex'!AM77,"")</f>
        <v/>
      </c>
      <c r="AL884" s="14" t="str">
        <f>+IF('Moloc Pokedex'!AN77&lt;&gt;"",'Moloc Pokedex'!AN77,"")</f>
        <v/>
      </c>
      <c r="AM884" s="14" t="str">
        <f>+IF('Moloc Pokedex'!AO77&lt;&gt;"",'Moloc Pokedex'!AO77,"")</f>
        <v/>
      </c>
      <c r="AN884" s="14" t="str">
        <f>+IF('Moloc Pokedex'!AP77&lt;&gt;"",'Moloc Pokedex'!AP77,"")</f>
        <v/>
      </c>
      <c r="AO884" s="14">
        <f>+IF('Moloc Pokedex'!AQ77&lt;&gt;"",'Moloc Pokedex'!AQ77,"")</f>
        <v>0</v>
      </c>
      <c r="AP884" s="14">
        <f>+IF('Moloc Pokedex'!AR77&lt;&gt;"",'Moloc Pokedex'!AR77,"")</f>
        <v>25</v>
      </c>
      <c r="AQ884" s="14">
        <f>+IF('Moloc Pokedex'!AS77&lt;&gt;"",'Moloc Pokedex'!AS77,"")</f>
        <v>0</v>
      </c>
      <c r="AR884" s="14" t="str">
        <f>+IF('Moloc Pokedex'!AT77&lt;&gt;"",'Moloc Pokedex'!AT77,"")</f>
        <v/>
      </c>
      <c r="AS884" s="14" t="str">
        <f>+IF('Moloc Pokedex'!AU77&lt;&gt;"",'Moloc Pokedex'!AU77,"")</f>
        <v/>
      </c>
      <c r="AU884" s="14"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
      <c r="A885" s="13">
        <v>884</v>
      </c>
      <c r="C885" s="14" t="str">
        <f>+IF('Moloc Pokedex'!E78&lt;&gt;"",'Moloc Pokedex'!E78,"")</f>
        <v>Flama</v>
      </c>
      <c r="D885" s="14" t="str">
        <f>+IF('Moloc Pokedex'!F78&lt;&gt;"",'Moloc Pokedex'!F78,"")</f>
        <v>FLAMA</v>
      </c>
      <c r="E885" s="14" t="str">
        <f>+IF('Moloc Pokedex'!G78&lt;&gt;"",'Moloc Pokedex'!G78,"")</f>
        <v>NORMAL</v>
      </c>
      <c r="F885" s="14" t="str">
        <f>+IF('Moloc Pokedex'!H78&lt;&gt;"",'Moloc Pokedex'!H78,"")</f>
        <v>FIRE</v>
      </c>
      <c r="G885" s="14" t="str">
        <f>+IF('Moloc Pokedex'!I78&lt;&gt;"",'Moloc Pokedex'!I78,"")</f>
        <v>30,30,30,30,30,30</v>
      </c>
      <c r="H885" s="14" t="str">
        <f>+IF('Moloc Pokedex'!J78&lt;&gt;"",'Moloc Pokedex'!J78,"")</f>
        <v>Female50Percent</v>
      </c>
      <c r="I885" s="14" t="str">
        <f>+IF('Moloc Pokedex'!K78&lt;&gt;"",'Moloc Pokedex'!K78,"")</f>
        <v>Medium</v>
      </c>
      <c r="J885" s="14">
        <f>+IF('Moloc Pokedex'!L78&lt;&gt;"",'Moloc Pokedex'!L78,"")</f>
        <v>0</v>
      </c>
      <c r="K885" s="14" t="str">
        <f>+IF('Moloc Pokedex'!M78&lt;&gt;"",'Moloc Pokedex'!M78,"")</f>
        <v>0,0,0,0,0,0</v>
      </c>
      <c r="L885" s="14">
        <f>+IF('Moloc Pokedex'!N78&lt;&gt;"",'Moloc Pokedex'!N78,"")</f>
        <v>255</v>
      </c>
      <c r="M885" s="14">
        <f>+IF('Moloc Pokedex'!O78&lt;&gt;"",'Moloc Pokedex'!O78,"")</f>
        <v>70</v>
      </c>
      <c r="N885" s="14" t="str">
        <f>+IF('Moloc Pokedex'!P78&lt;&gt;"",'Moloc Pokedex'!P78,"")</f>
        <v>RUNAWAY</v>
      </c>
      <c r="O885" s="14" t="str">
        <f>+IF('Moloc Pokedex'!Q78&lt;&gt;"",'Moloc Pokedex'!Q78,"")</f>
        <v/>
      </c>
      <c r="P885" s="14" t="str">
        <f>+IF('Moloc Pokedex'!R78&lt;&gt;"",'Moloc Pokedex'!R78,"")</f>
        <v>1,TACKLE,1,LEER,1,GROWL,1,SCARYFACE</v>
      </c>
      <c r="Q885" s="14" t="str">
        <f>+IF('Moloc Pokedex'!S78&lt;&gt;"",'Moloc Pokedex'!S78,"")</f>
        <v>FIREPUNCH,THUNDERPUNCH,ICEPUNCH,SWORDSDANCE,TAUNT,TRICK,GRASSYTERRAIN</v>
      </c>
      <c r="R885" s="14" t="str">
        <f>+IF('Moloc Pokedex'!T78&lt;&gt;"",'Moloc Pokedex'!T78,"")</f>
        <v>Field</v>
      </c>
      <c r="S885" s="14">
        <f>+IF('Moloc Pokedex'!U78&lt;&gt;"",'Moloc Pokedex'!U78,"")</f>
        <v>4080</v>
      </c>
      <c r="T885" s="14">
        <f>+IF('Moloc Pokedex'!V78&lt;&gt;"",'Moloc Pokedex'!V78,"")</f>
        <v>0.1</v>
      </c>
      <c r="U885" s="14">
        <f>+IF('Moloc Pokedex'!W78&lt;&gt;"",'Moloc Pokedex'!W78,"")</f>
        <v>0.1</v>
      </c>
      <c r="V885" s="14" t="str">
        <f>+IF('Moloc Pokedex'!X78&lt;&gt;"",'Moloc Pokedex'!X78,"")</f>
        <v>Brown</v>
      </c>
      <c r="W885" s="14" t="str">
        <f>+IF('Moloc Pokedex'!Y78&lt;&gt;"",'Moloc Pokedex'!Y78,"")</f>
        <v/>
      </c>
      <c r="X885" s="14">
        <f>+IF('Moloc Pokedex'!Z78&lt;&gt;"",'Moloc Pokedex'!Z78,"")</f>
        <v>884</v>
      </c>
      <c r="Y885" s="14">
        <f>+IF('Moloc Pokedex'!AA78&lt;&gt;"",'Moloc Pokedex'!AA78,"")</f>
        <v>0</v>
      </c>
      <c r="Z885" s="14">
        <f>+IF('Moloc Pokedex'!AB78&lt;&gt;"",'Moloc Pokedex'!AB78,"")</f>
        <v>0</v>
      </c>
      <c r="AA885" s="14">
        <f>+IF('Moloc Pokedex'!AC78&lt;&gt;"",'Moloc Pokedex'!AC78,"")</f>
        <v>0</v>
      </c>
      <c r="AB885" s="14">
        <f>+IF('Moloc Pokedex'!AD78&lt;&gt;"",'Moloc Pokedex'!AD78,"")</f>
        <v>0</v>
      </c>
      <c r="AC885" s="14">
        <f>+IF('Moloc Pokedex'!AE78&lt;&gt;"",'Moloc Pokedex'!AE78,"")</f>
        <v>0</v>
      </c>
      <c r="AD885" s="14">
        <f>+IF('Moloc Pokedex'!AF78&lt;&gt;"",'Moloc Pokedex'!AF78,"")</f>
        <v>0</v>
      </c>
      <c r="AE885" s="14">
        <f>+IF('Moloc Pokedex'!AG78&lt;&gt;"",'Moloc Pokedex'!AG78,"")</f>
        <v>0</v>
      </c>
      <c r="AF885" s="14">
        <f>+IF('Moloc Pokedex'!AH78&lt;&gt;"",'Moloc Pokedex'!AH78,"")</f>
        <v>0</v>
      </c>
      <c r="AG885" s="14">
        <f>+IF('Moloc Pokedex'!AI78&lt;&gt;"",'Moloc Pokedex'!AI78,"")</f>
        <v>0</v>
      </c>
      <c r="AH885" s="14" t="str">
        <f>+IF('Moloc Pokedex'!AJ78&lt;&gt;"",'Moloc Pokedex'!AJ78,"")</f>
        <v>884,0,0,0,0,0,0,0,0,0</v>
      </c>
      <c r="AI885" s="14" t="str">
        <f>+IF('Moloc Pokedex'!AK78&lt;&gt;"",'Moloc Pokedex'!AK78,"")</f>
        <v>TODO</v>
      </c>
      <c r="AJ885" s="14" t="str">
        <f>+IF('Moloc Pokedex'!AL78&lt;&gt;"",'Moloc Pokedex'!AL78,"")</f>
        <v>"TO DO"</v>
      </c>
      <c r="AK885" s="14" t="str">
        <f>+IF('Moloc Pokedex'!AM78&lt;&gt;"",'Moloc Pokedex'!AM78,"")</f>
        <v/>
      </c>
      <c r="AL885" s="14" t="str">
        <f>+IF('Moloc Pokedex'!AN78&lt;&gt;"",'Moloc Pokedex'!AN78,"")</f>
        <v/>
      </c>
      <c r="AM885" s="14" t="str">
        <f>+IF('Moloc Pokedex'!AO78&lt;&gt;"",'Moloc Pokedex'!AO78,"")</f>
        <v/>
      </c>
      <c r="AN885" s="14" t="str">
        <f>+IF('Moloc Pokedex'!AP78&lt;&gt;"",'Moloc Pokedex'!AP78,"")</f>
        <v/>
      </c>
      <c r="AO885" s="14">
        <f>+IF('Moloc Pokedex'!AQ78&lt;&gt;"",'Moloc Pokedex'!AQ78,"")</f>
        <v>0</v>
      </c>
      <c r="AP885" s="14">
        <f>+IF('Moloc Pokedex'!AR78&lt;&gt;"",'Moloc Pokedex'!AR78,"")</f>
        <v>25</v>
      </c>
      <c r="AQ885" s="14">
        <f>+IF('Moloc Pokedex'!AS78&lt;&gt;"",'Moloc Pokedex'!AS78,"")</f>
        <v>0</v>
      </c>
      <c r="AR885" s="14" t="str">
        <f>+IF('Moloc Pokedex'!AT78&lt;&gt;"",'Moloc Pokedex'!AT78,"")</f>
        <v/>
      </c>
      <c r="AS885" s="14" t="str">
        <f>+IF('Moloc Pokedex'!AU78&lt;&gt;"",'Moloc Pokedex'!AU78,"")</f>
        <v/>
      </c>
      <c r="AU885" s="14"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
      <c r="A886" s="13">
        <v>885</v>
      </c>
      <c r="C886" s="14" t="str">
        <f>+IF('Moloc Pokedex'!E79&lt;&gt;"",'Moloc Pokedex'!E79,"")</f>
        <v>Fangtillo</v>
      </c>
      <c r="D886" s="14" t="str">
        <f>+IF('Moloc Pokedex'!F79&lt;&gt;"",'Moloc Pokedex'!F79,"")</f>
        <v>FANGTILLO</v>
      </c>
      <c r="E886" s="14" t="str">
        <f>+IF('Moloc Pokedex'!G79&lt;&gt;"",'Moloc Pokedex'!G79,"")</f>
        <v>WATER</v>
      </c>
      <c r="F886" s="14" t="str">
        <f>+IF('Moloc Pokedex'!H79&lt;&gt;"",'Moloc Pokedex'!H79,"")</f>
        <v>ELECTRIC</v>
      </c>
      <c r="G886" s="14" t="str">
        <f>+IF('Moloc Pokedex'!I79&lt;&gt;"",'Moloc Pokedex'!I79,"")</f>
        <v>30,30,30,30,30,30</v>
      </c>
      <c r="H886" s="14" t="str">
        <f>+IF('Moloc Pokedex'!J79&lt;&gt;"",'Moloc Pokedex'!J79,"")</f>
        <v>Female50Percent</v>
      </c>
      <c r="I886" s="14" t="str">
        <f>+IF('Moloc Pokedex'!K79&lt;&gt;"",'Moloc Pokedex'!K79,"")</f>
        <v>Medium</v>
      </c>
      <c r="J886" s="14">
        <f>+IF('Moloc Pokedex'!L79&lt;&gt;"",'Moloc Pokedex'!L79,"")</f>
        <v>0</v>
      </c>
      <c r="K886" s="14" t="str">
        <f>+IF('Moloc Pokedex'!M79&lt;&gt;"",'Moloc Pokedex'!M79,"")</f>
        <v>0,0,0,0,0,0</v>
      </c>
      <c r="L886" s="14">
        <f>+IF('Moloc Pokedex'!N79&lt;&gt;"",'Moloc Pokedex'!N79,"")</f>
        <v>255</v>
      </c>
      <c r="M886" s="14">
        <f>+IF('Moloc Pokedex'!O79&lt;&gt;"",'Moloc Pokedex'!O79,"")</f>
        <v>70</v>
      </c>
      <c r="N886" s="14" t="str">
        <f>+IF('Moloc Pokedex'!P79&lt;&gt;"",'Moloc Pokedex'!P79,"")</f>
        <v>RUNAWAY</v>
      </c>
      <c r="O886" s="14" t="str">
        <f>+IF('Moloc Pokedex'!Q79&lt;&gt;"",'Moloc Pokedex'!Q79,"")</f>
        <v/>
      </c>
      <c r="P886" s="14" t="str">
        <f>+IF('Moloc Pokedex'!R79&lt;&gt;"",'Moloc Pokedex'!R79,"")</f>
        <v>1,TACKLE,1,LEER,1,GROWL,1,SCARYFACE</v>
      </c>
      <c r="Q886" s="14" t="str">
        <f>+IF('Moloc Pokedex'!S79&lt;&gt;"",'Moloc Pokedex'!S79,"")</f>
        <v>FIREPUNCH,THUNDERPUNCH,ICEPUNCH,SWORDSDANCE,TAUNT,TRICK,GRASSYTERRAIN</v>
      </c>
      <c r="R886" s="14" t="str">
        <f>+IF('Moloc Pokedex'!T79&lt;&gt;"",'Moloc Pokedex'!T79,"")</f>
        <v>Field</v>
      </c>
      <c r="S886" s="14">
        <f>+IF('Moloc Pokedex'!U79&lt;&gt;"",'Moloc Pokedex'!U79,"")</f>
        <v>4080</v>
      </c>
      <c r="T886" s="14">
        <f>+IF('Moloc Pokedex'!V79&lt;&gt;"",'Moloc Pokedex'!V79,"")</f>
        <v>0.1</v>
      </c>
      <c r="U886" s="14">
        <f>+IF('Moloc Pokedex'!W79&lt;&gt;"",'Moloc Pokedex'!W79,"")</f>
        <v>0.1</v>
      </c>
      <c r="V886" s="14" t="str">
        <f>+IF('Moloc Pokedex'!X79&lt;&gt;"",'Moloc Pokedex'!X79,"")</f>
        <v>Brown</v>
      </c>
      <c r="W886" s="14" t="str">
        <f>+IF('Moloc Pokedex'!Y79&lt;&gt;"",'Moloc Pokedex'!Y79,"")</f>
        <v/>
      </c>
      <c r="X886" s="14">
        <f>+IF('Moloc Pokedex'!Z79&lt;&gt;"",'Moloc Pokedex'!Z79,"")</f>
        <v>885</v>
      </c>
      <c r="Y886" s="14">
        <f>+IF('Moloc Pokedex'!AA79&lt;&gt;"",'Moloc Pokedex'!AA79,"")</f>
        <v>0</v>
      </c>
      <c r="Z886" s="14">
        <f>+IF('Moloc Pokedex'!AB79&lt;&gt;"",'Moloc Pokedex'!AB79,"")</f>
        <v>0</v>
      </c>
      <c r="AA886" s="14">
        <f>+IF('Moloc Pokedex'!AC79&lt;&gt;"",'Moloc Pokedex'!AC79,"")</f>
        <v>0</v>
      </c>
      <c r="AB886" s="14">
        <f>+IF('Moloc Pokedex'!AD79&lt;&gt;"",'Moloc Pokedex'!AD79,"")</f>
        <v>0</v>
      </c>
      <c r="AC886" s="14">
        <f>+IF('Moloc Pokedex'!AE79&lt;&gt;"",'Moloc Pokedex'!AE79,"")</f>
        <v>0</v>
      </c>
      <c r="AD886" s="14">
        <f>+IF('Moloc Pokedex'!AF79&lt;&gt;"",'Moloc Pokedex'!AF79,"")</f>
        <v>0</v>
      </c>
      <c r="AE886" s="14">
        <f>+IF('Moloc Pokedex'!AG79&lt;&gt;"",'Moloc Pokedex'!AG79,"")</f>
        <v>0</v>
      </c>
      <c r="AF886" s="14">
        <f>+IF('Moloc Pokedex'!AH79&lt;&gt;"",'Moloc Pokedex'!AH79,"")</f>
        <v>0</v>
      </c>
      <c r="AG886" s="14">
        <f>+IF('Moloc Pokedex'!AI79&lt;&gt;"",'Moloc Pokedex'!AI79,"")</f>
        <v>0</v>
      </c>
      <c r="AH886" s="14" t="str">
        <f>+IF('Moloc Pokedex'!AJ79&lt;&gt;"",'Moloc Pokedex'!AJ79,"")</f>
        <v>885,0,0,0,0,0,0,0,0,0</v>
      </c>
      <c r="AI886" s="14" t="str">
        <f>+IF('Moloc Pokedex'!AK79&lt;&gt;"",'Moloc Pokedex'!AK79,"")</f>
        <v>TODO</v>
      </c>
      <c r="AJ886" s="14" t="str">
        <f>+IF('Moloc Pokedex'!AL79&lt;&gt;"",'Moloc Pokedex'!AL79,"")</f>
        <v>"TO DO"</v>
      </c>
      <c r="AK886" s="14" t="str">
        <f>+IF('Moloc Pokedex'!AM79&lt;&gt;"",'Moloc Pokedex'!AM79,"")</f>
        <v/>
      </c>
      <c r="AL886" s="14" t="str">
        <f>+IF('Moloc Pokedex'!AN79&lt;&gt;"",'Moloc Pokedex'!AN79,"")</f>
        <v/>
      </c>
      <c r="AM886" s="14" t="str">
        <f>+IF('Moloc Pokedex'!AO79&lt;&gt;"",'Moloc Pokedex'!AO79,"")</f>
        <v/>
      </c>
      <c r="AN886" s="14" t="str">
        <f>+IF('Moloc Pokedex'!AP79&lt;&gt;"",'Moloc Pokedex'!AP79,"")</f>
        <v/>
      </c>
      <c r="AO886" s="14">
        <f>+IF('Moloc Pokedex'!AQ79&lt;&gt;"",'Moloc Pokedex'!AQ79,"")</f>
        <v>0</v>
      </c>
      <c r="AP886" s="14">
        <f>+IF('Moloc Pokedex'!AR79&lt;&gt;"",'Moloc Pokedex'!AR79,"")</f>
        <v>25</v>
      </c>
      <c r="AQ886" s="14">
        <f>+IF('Moloc Pokedex'!AS79&lt;&gt;"",'Moloc Pokedex'!AS79,"")</f>
        <v>0</v>
      </c>
      <c r="AR886" s="14" t="str">
        <f>+IF('Moloc Pokedex'!AT79&lt;&gt;"",'Moloc Pokedex'!AT79,"")</f>
        <v>SQUALOHM,Item,THUNDERSTONE</v>
      </c>
      <c r="AS886" s="14" t="str">
        <f>+IF('Moloc Pokedex'!AU79&lt;&gt;"",'Moloc Pokedex'!AU79,"")</f>
        <v/>
      </c>
      <c r="AU886" s="14"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
      <c r="A887" s="13">
        <v>886</v>
      </c>
      <c r="C887" s="14" t="str">
        <f>+IF('Moloc Pokedex'!E80&lt;&gt;"",'Moloc Pokedex'!E80,"")</f>
        <v>Squalohm</v>
      </c>
      <c r="D887" s="14" t="str">
        <f>+IF('Moloc Pokedex'!F80&lt;&gt;"",'Moloc Pokedex'!F80,"")</f>
        <v>SQUALOHM</v>
      </c>
      <c r="E887" s="14" t="str">
        <f>+IF('Moloc Pokedex'!G80&lt;&gt;"",'Moloc Pokedex'!G80,"")</f>
        <v>WATER</v>
      </c>
      <c r="F887" s="14" t="str">
        <f>+IF('Moloc Pokedex'!H80&lt;&gt;"",'Moloc Pokedex'!H80,"")</f>
        <v>ELECTRIC</v>
      </c>
      <c r="G887" s="14" t="str">
        <f>+IF('Moloc Pokedex'!I80&lt;&gt;"",'Moloc Pokedex'!I80,"")</f>
        <v>30,30,30,30,30,30</v>
      </c>
      <c r="H887" s="14" t="str">
        <f>+IF('Moloc Pokedex'!J80&lt;&gt;"",'Moloc Pokedex'!J80,"")</f>
        <v>Female50Percent</v>
      </c>
      <c r="I887" s="14" t="str">
        <f>+IF('Moloc Pokedex'!K80&lt;&gt;"",'Moloc Pokedex'!K80,"")</f>
        <v>Medium</v>
      </c>
      <c r="J887" s="14">
        <f>+IF('Moloc Pokedex'!L80&lt;&gt;"",'Moloc Pokedex'!L80,"")</f>
        <v>0</v>
      </c>
      <c r="K887" s="14" t="str">
        <f>+IF('Moloc Pokedex'!M80&lt;&gt;"",'Moloc Pokedex'!M80,"")</f>
        <v>0,0,0,0,0,0</v>
      </c>
      <c r="L887" s="14">
        <f>+IF('Moloc Pokedex'!N80&lt;&gt;"",'Moloc Pokedex'!N80,"")</f>
        <v>255</v>
      </c>
      <c r="M887" s="14">
        <f>+IF('Moloc Pokedex'!O80&lt;&gt;"",'Moloc Pokedex'!O80,"")</f>
        <v>70</v>
      </c>
      <c r="N887" s="14" t="str">
        <f>+IF('Moloc Pokedex'!P80&lt;&gt;"",'Moloc Pokedex'!P80,"")</f>
        <v>RUNAWAY</v>
      </c>
      <c r="O887" s="14" t="str">
        <f>+IF('Moloc Pokedex'!Q80&lt;&gt;"",'Moloc Pokedex'!Q80,"")</f>
        <v/>
      </c>
      <c r="P887" s="14" t="str">
        <f>+IF('Moloc Pokedex'!R80&lt;&gt;"",'Moloc Pokedex'!R80,"")</f>
        <v>1,TACKLE,1,LEER,1,GROWL,1,SCARYFACE</v>
      </c>
      <c r="Q887" s="14" t="str">
        <f>+IF('Moloc Pokedex'!S80&lt;&gt;"",'Moloc Pokedex'!S80,"")</f>
        <v>FIREPUNCH,THUNDERPUNCH,ICEPUNCH,SWORDSDANCE,TAUNT,TRICK,GRASSYTERRAIN</v>
      </c>
      <c r="R887" s="14" t="str">
        <f>+IF('Moloc Pokedex'!T80&lt;&gt;"",'Moloc Pokedex'!T80,"")</f>
        <v>Field</v>
      </c>
      <c r="S887" s="14">
        <f>+IF('Moloc Pokedex'!U80&lt;&gt;"",'Moloc Pokedex'!U80,"")</f>
        <v>4080</v>
      </c>
      <c r="T887" s="14">
        <f>+IF('Moloc Pokedex'!V80&lt;&gt;"",'Moloc Pokedex'!V80,"")</f>
        <v>0.1</v>
      </c>
      <c r="U887" s="14">
        <f>+IF('Moloc Pokedex'!W80&lt;&gt;"",'Moloc Pokedex'!W80,"")</f>
        <v>0.1</v>
      </c>
      <c r="V887" s="14" t="str">
        <f>+IF('Moloc Pokedex'!X80&lt;&gt;"",'Moloc Pokedex'!X80,"")</f>
        <v>Brown</v>
      </c>
      <c r="W887" s="14" t="str">
        <f>+IF('Moloc Pokedex'!Y80&lt;&gt;"",'Moloc Pokedex'!Y80,"")</f>
        <v/>
      </c>
      <c r="X887" s="14">
        <f>+IF('Moloc Pokedex'!Z80&lt;&gt;"",'Moloc Pokedex'!Z80,"")</f>
        <v>886</v>
      </c>
      <c r="Y887" s="14">
        <f>+IF('Moloc Pokedex'!AA80&lt;&gt;"",'Moloc Pokedex'!AA80,"")</f>
        <v>0</v>
      </c>
      <c r="Z887" s="14">
        <f>+IF('Moloc Pokedex'!AB80&lt;&gt;"",'Moloc Pokedex'!AB80,"")</f>
        <v>0</v>
      </c>
      <c r="AA887" s="14">
        <f>+IF('Moloc Pokedex'!AC80&lt;&gt;"",'Moloc Pokedex'!AC80,"")</f>
        <v>0</v>
      </c>
      <c r="AB887" s="14">
        <f>+IF('Moloc Pokedex'!AD80&lt;&gt;"",'Moloc Pokedex'!AD80,"")</f>
        <v>0</v>
      </c>
      <c r="AC887" s="14">
        <f>+IF('Moloc Pokedex'!AE80&lt;&gt;"",'Moloc Pokedex'!AE80,"")</f>
        <v>0</v>
      </c>
      <c r="AD887" s="14">
        <f>+IF('Moloc Pokedex'!AF80&lt;&gt;"",'Moloc Pokedex'!AF80,"")</f>
        <v>0</v>
      </c>
      <c r="AE887" s="14">
        <f>+IF('Moloc Pokedex'!AG80&lt;&gt;"",'Moloc Pokedex'!AG80,"")</f>
        <v>0</v>
      </c>
      <c r="AF887" s="14">
        <f>+IF('Moloc Pokedex'!AH80&lt;&gt;"",'Moloc Pokedex'!AH80,"")</f>
        <v>0</v>
      </c>
      <c r="AG887" s="14">
        <f>+IF('Moloc Pokedex'!AI80&lt;&gt;"",'Moloc Pokedex'!AI80,"")</f>
        <v>0</v>
      </c>
      <c r="AH887" s="14" t="str">
        <f>+IF('Moloc Pokedex'!AJ80&lt;&gt;"",'Moloc Pokedex'!AJ80,"")</f>
        <v>886,0,0,0,0,0,0,0,0,0</v>
      </c>
      <c r="AI887" s="14" t="str">
        <f>+IF('Moloc Pokedex'!AK80&lt;&gt;"",'Moloc Pokedex'!AK80,"")</f>
        <v>TODO</v>
      </c>
      <c r="AJ887" s="14" t="str">
        <f>+IF('Moloc Pokedex'!AL80&lt;&gt;"",'Moloc Pokedex'!AL80,"")</f>
        <v>"TO DO"</v>
      </c>
      <c r="AK887" s="14" t="str">
        <f>+IF('Moloc Pokedex'!AM80&lt;&gt;"",'Moloc Pokedex'!AM80,"")</f>
        <v/>
      </c>
      <c r="AL887" s="14" t="str">
        <f>+IF('Moloc Pokedex'!AN80&lt;&gt;"",'Moloc Pokedex'!AN80,"")</f>
        <v/>
      </c>
      <c r="AM887" s="14" t="str">
        <f>+IF('Moloc Pokedex'!AO80&lt;&gt;"",'Moloc Pokedex'!AO80,"")</f>
        <v/>
      </c>
      <c r="AN887" s="14" t="str">
        <f>+IF('Moloc Pokedex'!AP80&lt;&gt;"",'Moloc Pokedex'!AP80,"")</f>
        <v/>
      </c>
      <c r="AO887" s="14">
        <f>+IF('Moloc Pokedex'!AQ80&lt;&gt;"",'Moloc Pokedex'!AQ80,"")</f>
        <v>0</v>
      </c>
      <c r="AP887" s="14">
        <f>+IF('Moloc Pokedex'!AR80&lt;&gt;"",'Moloc Pokedex'!AR80,"")</f>
        <v>25</v>
      </c>
      <c r="AQ887" s="14">
        <f>+IF('Moloc Pokedex'!AS80&lt;&gt;"",'Moloc Pokedex'!AS80,"")</f>
        <v>0</v>
      </c>
      <c r="AR887" s="14" t="str">
        <f>+IF('Moloc Pokedex'!AT80&lt;&gt;"",'Moloc Pokedex'!AT80,"")</f>
        <v/>
      </c>
      <c r="AS887" s="14" t="str">
        <f>+IF('Moloc Pokedex'!AU80&lt;&gt;"",'Moloc Pokedex'!AU80,"")</f>
        <v/>
      </c>
      <c r="AU887" s="14"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
      <c r="A888" s="13">
        <v>887</v>
      </c>
      <c r="C888" s="14" t="str">
        <f>+IF('Moloc Pokedex'!E81&lt;&gt;"",'Moloc Pokedex'!E81,"")</f>
        <v>Gargock</v>
      </c>
      <c r="D888" s="14" t="str">
        <f>+IF('Moloc Pokedex'!F81&lt;&gt;"",'Moloc Pokedex'!F81,"")</f>
        <v>GARGOCK</v>
      </c>
      <c r="E888" s="14" t="str">
        <f>+IF('Moloc Pokedex'!G81&lt;&gt;"",'Moloc Pokedex'!G81,"")</f>
        <v>ROCK</v>
      </c>
      <c r="F888" s="14" t="str">
        <f>+IF('Moloc Pokedex'!H81&lt;&gt;"",'Moloc Pokedex'!H81,"")</f>
        <v>FLYING</v>
      </c>
      <c r="G888" s="14" t="str">
        <f>+IF('Moloc Pokedex'!I81&lt;&gt;"",'Moloc Pokedex'!I81,"")</f>
        <v>30,30,30,30,30,30</v>
      </c>
      <c r="H888" s="14" t="str">
        <f>+IF('Moloc Pokedex'!J81&lt;&gt;"",'Moloc Pokedex'!J81,"")</f>
        <v>Female50Percent</v>
      </c>
      <c r="I888" s="14" t="str">
        <f>+IF('Moloc Pokedex'!K81&lt;&gt;"",'Moloc Pokedex'!K81,"")</f>
        <v>Medium</v>
      </c>
      <c r="J888" s="14">
        <f>+IF('Moloc Pokedex'!L81&lt;&gt;"",'Moloc Pokedex'!L81,"")</f>
        <v>0</v>
      </c>
      <c r="K888" s="14" t="str">
        <f>+IF('Moloc Pokedex'!M81&lt;&gt;"",'Moloc Pokedex'!M81,"")</f>
        <v>0,0,0,0,0,0</v>
      </c>
      <c r="L888" s="14">
        <f>+IF('Moloc Pokedex'!N81&lt;&gt;"",'Moloc Pokedex'!N81,"")</f>
        <v>255</v>
      </c>
      <c r="M888" s="14">
        <f>+IF('Moloc Pokedex'!O81&lt;&gt;"",'Moloc Pokedex'!O81,"")</f>
        <v>70</v>
      </c>
      <c r="N888" s="14" t="str">
        <f>+IF('Moloc Pokedex'!P81&lt;&gt;"",'Moloc Pokedex'!P81,"")</f>
        <v>RUNAWAY</v>
      </c>
      <c r="O888" s="14" t="str">
        <f>+IF('Moloc Pokedex'!Q81&lt;&gt;"",'Moloc Pokedex'!Q81,"")</f>
        <v/>
      </c>
      <c r="P888" s="14" t="str">
        <f>+IF('Moloc Pokedex'!R81&lt;&gt;"",'Moloc Pokedex'!R81,"")</f>
        <v>1,TACKLE,1,LEER,1,GROWL,1,SCARYFACE</v>
      </c>
      <c r="Q888" s="14" t="str">
        <f>+IF('Moloc Pokedex'!S81&lt;&gt;"",'Moloc Pokedex'!S81,"")</f>
        <v>FIREPUNCH,THUNDERPUNCH,ICEPUNCH,SWORDSDANCE,TAUNT,TRICK,GRASSYTERRAIN</v>
      </c>
      <c r="R888" s="14" t="str">
        <f>+IF('Moloc Pokedex'!T81&lt;&gt;"",'Moloc Pokedex'!T81,"")</f>
        <v>Field</v>
      </c>
      <c r="S888" s="14">
        <f>+IF('Moloc Pokedex'!U81&lt;&gt;"",'Moloc Pokedex'!U81,"")</f>
        <v>4080</v>
      </c>
      <c r="T888" s="14">
        <f>+IF('Moloc Pokedex'!V81&lt;&gt;"",'Moloc Pokedex'!V81,"")</f>
        <v>0.1</v>
      </c>
      <c r="U888" s="14">
        <f>+IF('Moloc Pokedex'!W81&lt;&gt;"",'Moloc Pokedex'!W81,"")</f>
        <v>0.1</v>
      </c>
      <c r="V888" s="14" t="str">
        <f>+IF('Moloc Pokedex'!X81&lt;&gt;"",'Moloc Pokedex'!X81,"")</f>
        <v>Brown</v>
      </c>
      <c r="W888" s="14" t="str">
        <f>+IF('Moloc Pokedex'!Y81&lt;&gt;"",'Moloc Pokedex'!Y81,"")</f>
        <v/>
      </c>
      <c r="X888" s="14">
        <f>+IF('Moloc Pokedex'!Z81&lt;&gt;"",'Moloc Pokedex'!Z81,"")</f>
        <v>887</v>
      </c>
      <c r="Y888" s="14">
        <f>+IF('Moloc Pokedex'!AA81&lt;&gt;"",'Moloc Pokedex'!AA81,"")</f>
        <v>0</v>
      </c>
      <c r="Z888" s="14">
        <f>+IF('Moloc Pokedex'!AB81&lt;&gt;"",'Moloc Pokedex'!AB81,"")</f>
        <v>0</v>
      </c>
      <c r="AA888" s="14">
        <f>+IF('Moloc Pokedex'!AC81&lt;&gt;"",'Moloc Pokedex'!AC81,"")</f>
        <v>0</v>
      </c>
      <c r="AB888" s="14">
        <f>+IF('Moloc Pokedex'!AD81&lt;&gt;"",'Moloc Pokedex'!AD81,"")</f>
        <v>0</v>
      </c>
      <c r="AC888" s="14">
        <f>+IF('Moloc Pokedex'!AE81&lt;&gt;"",'Moloc Pokedex'!AE81,"")</f>
        <v>0</v>
      </c>
      <c r="AD888" s="14">
        <f>+IF('Moloc Pokedex'!AF81&lt;&gt;"",'Moloc Pokedex'!AF81,"")</f>
        <v>0</v>
      </c>
      <c r="AE888" s="14">
        <f>+IF('Moloc Pokedex'!AG81&lt;&gt;"",'Moloc Pokedex'!AG81,"")</f>
        <v>0</v>
      </c>
      <c r="AF888" s="14">
        <f>+IF('Moloc Pokedex'!AH81&lt;&gt;"",'Moloc Pokedex'!AH81,"")</f>
        <v>0</v>
      </c>
      <c r="AG888" s="14">
        <f>+IF('Moloc Pokedex'!AI81&lt;&gt;"",'Moloc Pokedex'!AI81,"")</f>
        <v>0</v>
      </c>
      <c r="AH888" s="14" t="str">
        <f>+IF('Moloc Pokedex'!AJ81&lt;&gt;"",'Moloc Pokedex'!AJ81,"")</f>
        <v>887,0,0,0,0,0,0,0,0,0</v>
      </c>
      <c r="AI888" s="14" t="str">
        <f>+IF('Moloc Pokedex'!AK81&lt;&gt;"",'Moloc Pokedex'!AK81,"")</f>
        <v>TODO</v>
      </c>
      <c r="AJ888" s="14" t="str">
        <f>+IF('Moloc Pokedex'!AL81&lt;&gt;"",'Moloc Pokedex'!AL81,"")</f>
        <v>"TO DO"</v>
      </c>
      <c r="AK888" s="14" t="str">
        <f>+IF('Moloc Pokedex'!AM81&lt;&gt;"",'Moloc Pokedex'!AM81,"")</f>
        <v/>
      </c>
      <c r="AL888" s="14" t="str">
        <f>+IF('Moloc Pokedex'!AN81&lt;&gt;"",'Moloc Pokedex'!AN81,"")</f>
        <v/>
      </c>
      <c r="AM888" s="14" t="str">
        <f>+IF('Moloc Pokedex'!AO81&lt;&gt;"",'Moloc Pokedex'!AO81,"")</f>
        <v/>
      </c>
      <c r="AN888" s="14" t="str">
        <f>+IF('Moloc Pokedex'!AP81&lt;&gt;"",'Moloc Pokedex'!AP81,"")</f>
        <v/>
      </c>
      <c r="AO888" s="14">
        <f>+IF('Moloc Pokedex'!AQ81&lt;&gt;"",'Moloc Pokedex'!AQ81,"")</f>
        <v>0</v>
      </c>
      <c r="AP888" s="14">
        <f>+IF('Moloc Pokedex'!AR81&lt;&gt;"",'Moloc Pokedex'!AR81,"")</f>
        <v>25</v>
      </c>
      <c r="AQ888" s="14">
        <f>+IF('Moloc Pokedex'!AS81&lt;&gt;"",'Moloc Pokedex'!AS81,"")</f>
        <v>0</v>
      </c>
      <c r="AR888" s="14" t="str">
        <f>+IF('Moloc Pokedex'!AT81&lt;&gt;"",'Moloc Pokedex'!AT81,"")</f>
        <v>FLYGOLE,Level,31</v>
      </c>
      <c r="AS888" s="14" t="str">
        <f>+IF('Moloc Pokedex'!AU81&lt;&gt;"",'Moloc Pokedex'!AU81,"")</f>
        <v/>
      </c>
      <c r="AU888" s="14"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
      <c r="A889" s="13">
        <v>888</v>
      </c>
      <c r="C889" s="14" t="str">
        <f>+IF('Moloc Pokedex'!E82&lt;&gt;"",'Moloc Pokedex'!E82,"")</f>
        <v>Flygole</v>
      </c>
      <c r="D889" s="14" t="str">
        <f>+IF('Moloc Pokedex'!F82&lt;&gt;"",'Moloc Pokedex'!F82,"")</f>
        <v>FLYGOLE</v>
      </c>
      <c r="E889" s="14" t="str">
        <f>+IF('Moloc Pokedex'!G82&lt;&gt;"",'Moloc Pokedex'!G82,"")</f>
        <v>ROCK</v>
      </c>
      <c r="F889" s="14" t="str">
        <f>+IF('Moloc Pokedex'!H82&lt;&gt;"",'Moloc Pokedex'!H82,"")</f>
        <v>FLYING</v>
      </c>
      <c r="G889" s="14" t="str">
        <f>+IF('Moloc Pokedex'!I82&lt;&gt;"",'Moloc Pokedex'!I82,"")</f>
        <v>30,30,30,30,30,30</v>
      </c>
      <c r="H889" s="14" t="str">
        <f>+IF('Moloc Pokedex'!J82&lt;&gt;"",'Moloc Pokedex'!J82,"")</f>
        <v>Female50Percent</v>
      </c>
      <c r="I889" s="14" t="str">
        <f>+IF('Moloc Pokedex'!K82&lt;&gt;"",'Moloc Pokedex'!K82,"")</f>
        <v>Medium</v>
      </c>
      <c r="J889" s="14">
        <f>+IF('Moloc Pokedex'!L82&lt;&gt;"",'Moloc Pokedex'!L82,"")</f>
        <v>0</v>
      </c>
      <c r="K889" s="14" t="str">
        <f>+IF('Moloc Pokedex'!M82&lt;&gt;"",'Moloc Pokedex'!M82,"")</f>
        <v>0,0,0,0,0,0</v>
      </c>
      <c r="L889" s="14">
        <f>+IF('Moloc Pokedex'!N82&lt;&gt;"",'Moloc Pokedex'!N82,"")</f>
        <v>255</v>
      </c>
      <c r="M889" s="14">
        <f>+IF('Moloc Pokedex'!O82&lt;&gt;"",'Moloc Pokedex'!O82,"")</f>
        <v>70</v>
      </c>
      <c r="N889" s="14" t="str">
        <f>+IF('Moloc Pokedex'!P82&lt;&gt;"",'Moloc Pokedex'!P82,"")</f>
        <v>RUNAWAY</v>
      </c>
      <c r="O889" s="14" t="str">
        <f>+IF('Moloc Pokedex'!Q82&lt;&gt;"",'Moloc Pokedex'!Q82,"")</f>
        <v/>
      </c>
      <c r="P889" s="14" t="str">
        <f>+IF('Moloc Pokedex'!R82&lt;&gt;"",'Moloc Pokedex'!R82,"")</f>
        <v>1,TACKLE,1,LEER,1,GROWL,1,SCARYFACE</v>
      </c>
      <c r="Q889" s="14" t="str">
        <f>+IF('Moloc Pokedex'!S82&lt;&gt;"",'Moloc Pokedex'!S82,"")</f>
        <v>FIREPUNCH,THUNDERPUNCH,ICEPUNCH,SWORDSDANCE,TAUNT,TRICK,GRASSYTERRAIN</v>
      </c>
      <c r="R889" s="14" t="str">
        <f>+IF('Moloc Pokedex'!T82&lt;&gt;"",'Moloc Pokedex'!T82,"")</f>
        <v>Field</v>
      </c>
      <c r="S889" s="14">
        <f>+IF('Moloc Pokedex'!U82&lt;&gt;"",'Moloc Pokedex'!U82,"")</f>
        <v>4080</v>
      </c>
      <c r="T889" s="14">
        <f>+IF('Moloc Pokedex'!V82&lt;&gt;"",'Moloc Pokedex'!V82,"")</f>
        <v>0.1</v>
      </c>
      <c r="U889" s="14">
        <f>+IF('Moloc Pokedex'!W82&lt;&gt;"",'Moloc Pokedex'!W82,"")</f>
        <v>0.1</v>
      </c>
      <c r="V889" s="14" t="str">
        <f>+IF('Moloc Pokedex'!X82&lt;&gt;"",'Moloc Pokedex'!X82,"")</f>
        <v>Brown</v>
      </c>
      <c r="W889" s="14" t="str">
        <f>+IF('Moloc Pokedex'!Y82&lt;&gt;"",'Moloc Pokedex'!Y82,"")</f>
        <v/>
      </c>
      <c r="X889" s="14">
        <f>+IF('Moloc Pokedex'!Z82&lt;&gt;"",'Moloc Pokedex'!Z82,"")</f>
        <v>888</v>
      </c>
      <c r="Y889" s="14">
        <f>+IF('Moloc Pokedex'!AA82&lt;&gt;"",'Moloc Pokedex'!AA82,"")</f>
        <v>0</v>
      </c>
      <c r="Z889" s="14">
        <f>+IF('Moloc Pokedex'!AB82&lt;&gt;"",'Moloc Pokedex'!AB82,"")</f>
        <v>0</v>
      </c>
      <c r="AA889" s="14">
        <f>+IF('Moloc Pokedex'!AC82&lt;&gt;"",'Moloc Pokedex'!AC82,"")</f>
        <v>0</v>
      </c>
      <c r="AB889" s="14">
        <f>+IF('Moloc Pokedex'!AD82&lt;&gt;"",'Moloc Pokedex'!AD82,"")</f>
        <v>0</v>
      </c>
      <c r="AC889" s="14">
        <f>+IF('Moloc Pokedex'!AE82&lt;&gt;"",'Moloc Pokedex'!AE82,"")</f>
        <v>0</v>
      </c>
      <c r="AD889" s="14">
        <f>+IF('Moloc Pokedex'!AF82&lt;&gt;"",'Moloc Pokedex'!AF82,"")</f>
        <v>0</v>
      </c>
      <c r="AE889" s="14">
        <f>+IF('Moloc Pokedex'!AG82&lt;&gt;"",'Moloc Pokedex'!AG82,"")</f>
        <v>0</v>
      </c>
      <c r="AF889" s="14">
        <f>+IF('Moloc Pokedex'!AH82&lt;&gt;"",'Moloc Pokedex'!AH82,"")</f>
        <v>0</v>
      </c>
      <c r="AG889" s="14">
        <f>+IF('Moloc Pokedex'!AI82&lt;&gt;"",'Moloc Pokedex'!AI82,"")</f>
        <v>0</v>
      </c>
      <c r="AH889" s="14" t="str">
        <f>+IF('Moloc Pokedex'!AJ82&lt;&gt;"",'Moloc Pokedex'!AJ82,"")</f>
        <v>888,0,0,0,0,0,0,0,0,0</v>
      </c>
      <c r="AI889" s="14" t="str">
        <f>+IF('Moloc Pokedex'!AK82&lt;&gt;"",'Moloc Pokedex'!AK82,"")</f>
        <v>TODO</v>
      </c>
      <c r="AJ889" s="14" t="str">
        <f>+IF('Moloc Pokedex'!AL82&lt;&gt;"",'Moloc Pokedex'!AL82,"")</f>
        <v>"TO DO"</v>
      </c>
      <c r="AK889" s="14" t="str">
        <f>+IF('Moloc Pokedex'!AM82&lt;&gt;"",'Moloc Pokedex'!AM82,"")</f>
        <v/>
      </c>
      <c r="AL889" s="14" t="str">
        <f>+IF('Moloc Pokedex'!AN82&lt;&gt;"",'Moloc Pokedex'!AN82,"")</f>
        <v/>
      </c>
      <c r="AM889" s="14" t="str">
        <f>+IF('Moloc Pokedex'!AO82&lt;&gt;"",'Moloc Pokedex'!AO82,"")</f>
        <v/>
      </c>
      <c r="AN889" s="14" t="str">
        <f>+IF('Moloc Pokedex'!AP82&lt;&gt;"",'Moloc Pokedex'!AP82,"")</f>
        <v/>
      </c>
      <c r="AO889" s="14">
        <f>+IF('Moloc Pokedex'!AQ82&lt;&gt;"",'Moloc Pokedex'!AQ82,"")</f>
        <v>0</v>
      </c>
      <c r="AP889" s="14">
        <f>+IF('Moloc Pokedex'!AR82&lt;&gt;"",'Moloc Pokedex'!AR82,"")</f>
        <v>25</v>
      </c>
      <c r="AQ889" s="14">
        <f>+IF('Moloc Pokedex'!AS82&lt;&gt;"",'Moloc Pokedex'!AS82,"")</f>
        <v>0</v>
      </c>
      <c r="AR889" s="14" t="str">
        <f>+IF('Moloc Pokedex'!AT82&lt;&gt;"",'Moloc Pokedex'!AT82,"")</f>
        <v>DRAGOYLE,DayHoldItem,DRAGONFANG</v>
      </c>
      <c r="AS889" s="14" t="str">
        <f>+IF('Moloc Pokedex'!AU82&lt;&gt;"",'Moloc Pokedex'!AU82,"")</f>
        <v/>
      </c>
      <c r="AU889" s="14"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
      <c r="A890" s="13">
        <v>889</v>
      </c>
      <c r="C890" s="14" t="str">
        <f>+IF('Moloc Pokedex'!E83&lt;&gt;"",'Moloc Pokedex'!E83,"")</f>
        <v>Dragoyle</v>
      </c>
      <c r="D890" s="14" t="str">
        <f>+IF('Moloc Pokedex'!F83&lt;&gt;"",'Moloc Pokedex'!F83,"")</f>
        <v>DRAGOYLE</v>
      </c>
      <c r="E890" s="14" t="str">
        <f>+IF('Moloc Pokedex'!G83&lt;&gt;"",'Moloc Pokedex'!G83,"")</f>
        <v>ROCK</v>
      </c>
      <c r="F890" s="14" t="str">
        <f>+IF('Moloc Pokedex'!H83&lt;&gt;"",'Moloc Pokedex'!H83,"")</f>
        <v>DRAGON</v>
      </c>
      <c r="G890" s="14" t="str">
        <f>+IF('Moloc Pokedex'!I83&lt;&gt;"",'Moloc Pokedex'!I83,"")</f>
        <v>30,30,30,30,30,30</v>
      </c>
      <c r="H890" s="14" t="str">
        <f>+IF('Moloc Pokedex'!J83&lt;&gt;"",'Moloc Pokedex'!J83,"")</f>
        <v>Female50Percent</v>
      </c>
      <c r="I890" s="14" t="str">
        <f>+IF('Moloc Pokedex'!K83&lt;&gt;"",'Moloc Pokedex'!K83,"")</f>
        <v>Medium</v>
      </c>
      <c r="J890" s="14">
        <f>+IF('Moloc Pokedex'!L83&lt;&gt;"",'Moloc Pokedex'!L83,"")</f>
        <v>0</v>
      </c>
      <c r="K890" s="14" t="str">
        <f>+IF('Moloc Pokedex'!M83&lt;&gt;"",'Moloc Pokedex'!M83,"")</f>
        <v>0,0,0,0,0,0</v>
      </c>
      <c r="L890" s="14">
        <f>+IF('Moloc Pokedex'!N83&lt;&gt;"",'Moloc Pokedex'!N83,"")</f>
        <v>255</v>
      </c>
      <c r="M890" s="14">
        <f>+IF('Moloc Pokedex'!O83&lt;&gt;"",'Moloc Pokedex'!O83,"")</f>
        <v>70</v>
      </c>
      <c r="N890" s="14" t="str">
        <f>+IF('Moloc Pokedex'!P83&lt;&gt;"",'Moloc Pokedex'!P83,"")</f>
        <v>RUNAWAY</v>
      </c>
      <c r="O890" s="14" t="str">
        <f>+IF('Moloc Pokedex'!Q83&lt;&gt;"",'Moloc Pokedex'!Q83,"")</f>
        <v/>
      </c>
      <c r="P890" s="14" t="str">
        <f>+IF('Moloc Pokedex'!R83&lt;&gt;"",'Moloc Pokedex'!R83,"")</f>
        <v>1,TACKLE,1,LEER,1,GROWL,1,SCARYFACE</v>
      </c>
      <c r="Q890" s="14" t="str">
        <f>+IF('Moloc Pokedex'!S83&lt;&gt;"",'Moloc Pokedex'!S83,"")</f>
        <v>FIREPUNCH,THUNDERPUNCH,ICEPUNCH,SWORDSDANCE,TAUNT,TRICK,GRASSYTERRAIN</v>
      </c>
      <c r="R890" s="14" t="str">
        <f>+IF('Moloc Pokedex'!T83&lt;&gt;"",'Moloc Pokedex'!T83,"")</f>
        <v>Field</v>
      </c>
      <c r="S890" s="14">
        <f>+IF('Moloc Pokedex'!U83&lt;&gt;"",'Moloc Pokedex'!U83,"")</f>
        <v>4080</v>
      </c>
      <c r="T890" s="14">
        <f>+IF('Moloc Pokedex'!V83&lt;&gt;"",'Moloc Pokedex'!V83,"")</f>
        <v>0.1</v>
      </c>
      <c r="U890" s="14">
        <f>+IF('Moloc Pokedex'!W83&lt;&gt;"",'Moloc Pokedex'!W83,"")</f>
        <v>0.1</v>
      </c>
      <c r="V890" s="14" t="str">
        <f>+IF('Moloc Pokedex'!X83&lt;&gt;"",'Moloc Pokedex'!X83,"")</f>
        <v>Brown</v>
      </c>
      <c r="W890" s="14" t="str">
        <f>+IF('Moloc Pokedex'!Y83&lt;&gt;"",'Moloc Pokedex'!Y83,"")</f>
        <v/>
      </c>
      <c r="X890" s="14">
        <f>+IF('Moloc Pokedex'!Z83&lt;&gt;"",'Moloc Pokedex'!Z83,"")</f>
        <v>889</v>
      </c>
      <c r="Y890" s="14">
        <f>+IF('Moloc Pokedex'!AA83&lt;&gt;"",'Moloc Pokedex'!AA83,"")</f>
        <v>0</v>
      </c>
      <c r="Z890" s="14">
        <f>+IF('Moloc Pokedex'!AB83&lt;&gt;"",'Moloc Pokedex'!AB83,"")</f>
        <v>0</v>
      </c>
      <c r="AA890" s="14">
        <f>+IF('Moloc Pokedex'!AC83&lt;&gt;"",'Moloc Pokedex'!AC83,"")</f>
        <v>0</v>
      </c>
      <c r="AB890" s="14">
        <f>+IF('Moloc Pokedex'!AD83&lt;&gt;"",'Moloc Pokedex'!AD83,"")</f>
        <v>0</v>
      </c>
      <c r="AC890" s="14">
        <f>+IF('Moloc Pokedex'!AE83&lt;&gt;"",'Moloc Pokedex'!AE83,"")</f>
        <v>0</v>
      </c>
      <c r="AD890" s="14">
        <f>+IF('Moloc Pokedex'!AF83&lt;&gt;"",'Moloc Pokedex'!AF83,"")</f>
        <v>0</v>
      </c>
      <c r="AE890" s="14">
        <f>+IF('Moloc Pokedex'!AG83&lt;&gt;"",'Moloc Pokedex'!AG83,"")</f>
        <v>0</v>
      </c>
      <c r="AF890" s="14">
        <f>+IF('Moloc Pokedex'!AH83&lt;&gt;"",'Moloc Pokedex'!AH83,"")</f>
        <v>0</v>
      </c>
      <c r="AG890" s="14">
        <f>+IF('Moloc Pokedex'!AI83&lt;&gt;"",'Moloc Pokedex'!AI83,"")</f>
        <v>0</v>
      </c>
      <c r="AH890" s="14" t="str">
        <f>+IF('Moloc Pokedex'!AJ83&lt;&gt;"",'Moloc Pokedex'!AJ83,"")</f>
        <v>889,0,0,0,0,0,0,0,0,0</v>
      </c>
      <c r="AI890" s="14" t="str">
        <f>+IF('Moloc Pokedex'!AK83&lt;&gt;"",'Moloc Pokedex'!AK83,"")</f>
        <v>TODO</v>
      </c>
      <c r="AJ890" s="14" t="str">
        <f>+IF('Moloc Pokedex'!AL83&lt;&gt;"",'Moloc Pokedex'!AL83,"")</f>
        <v>"TO DO"</v>
      </c>
      <c r="AK890" s="14" t="str">
        <f>+IF('Moloc Pokedex'!AM83&lt;&gt;"",'Moloc Pokedex'!AM83,"")</f>
        <v/>
      </c>
      <c r="AL890" s="14" t="str">
        <f>+IF('Moloc Pokedex'!AN83&lt;&gt;"",'Moloc Pokedex'!AN83,"")</f>
        <v/>
      </c>
      <c r="AM890" s="14" t="str">
        <f>+IF('Moloc Pokedex'!AO83&lt;&gt;"",'Moloc Pokedex'!AO83,"")</f>
        <v/>
      </c>
      <c r="AN890" s="14" t="str">
        <f>+IF('Moloc Pokedex'!AP83&lt;&gt;"",'Moloc Pokedex'!AP83,"")</f>
        <v/>
      </c>
      <c r="AO890" s="14">
        <f>+IF('Moloc Pokedex'!AQ83&lt;&gt;"",'Moloc Pokedex'!AQ83,"")</f>
        <v>0</v>
      </c>
      <c r="AP890" s="14">
        <f>+IF('Moloc Pokedex'!AR83&lt;&gt;"",'Moloc Pokedex'!AR83,"")</f>
        <v>25</v>
      </c>
      <c r="AQ890" s="14">
        <f>+IF('Moloc Pokedex'!AS83&lt;&gt;"",'Moloc Pokedex'!AS83,"")</f>
        <v>0</v>
      </c>
      <c r="AR890" s="14" t="str">
        <f>+IF('Moloc Pokedex'!AT83&lt;&gt;"",'Moloc Pokedex'!AT83,"")</f>
        <v/>
      </c>
      <c r="AS890" s="14" t="str">
        <f>+IF('Moloc Pokedex'!AU83&lt;&gt;"",'Moloc Pokedex'!AU83,"")</f>
        <v/>
      </c>
      <c r="AU890" s="14"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
      <c r="A891" s="13">
        <v>890</v>
      </c>
      <c r="C891" s="14" t="str">
        <f>+IF('Moloc Pokedex'!E84&lt;&gt;"",'Moloc Pokedex'!E84,"")</f>
        <v>Rincoaldon</v>
      </c>
      <c r="D891" s="14" t="str">
        <f>+IF('Moloc Pokedex'!F84&lt;&gt;"",'Moloc Pokedex'!F84,"")</f>
        <v>RINCOALDON</v>
      </c>
      <c r="E891" s="14" t="str">
        <f>+IF('Moloc Pokedex'!G84&lt;&gt;"",'Moloc Pokedex'!G84,"")</f>
        <v>WATER</v>
      </c>
      <c r="F891" s="14" t="str">
        <f>+IF('Moloc Pokedex'!H84&lt;&gt;"",'Moloc Pokedex'!H84,"")</f>
        <v/>
      </c>
      <c r="G891" s="14" t="str">
        <f>+IF('Moloc Pokedex'!I84&lt;&gt;"",'Moloc Pokedex'!I84,"")</f>
        <v>30,30,30,30,30,30</v>
      </c>
      <c r="H891" s="14" t="str">
        <f>+IF('Moloc Pokedex'!J84&lt;&gt;"",'Moloc Pokedex'!J84,"")</f>
        <v>Female50Percent</v>
      </c>
      <c r="I891" s="14" t="str">
        <f>+IF('Moloc Pokedex'!K84&lt;&gt;"",'Moloc Pokedex'!K84,"")</f>
        <v>Medium</v>
      </c>
      <c r="J891" s="14">
        <f>+IF('Moloc Pokedex'!L84&lt;&gt;"",'Moloc Pokedex'!L84,"")</f>
        <v>0</v>
      </c>
      <c r="K891" s="14" t="str">
        <f>+IF('Moloc Pokedex'!M84&lt;&gt;"",'Moloc Pokedex'!M84,"")</f>
        <v>0,0,0,0,0,0</v>
      </c>
      <c r="L891" s="14">
        <f>+IF('Moloc Pokedex'!N84&lt;&gt;"",'Moloc Pokedex'!N84,"")</f>
        <v>255</v>
      </c>
      <c r="M891" s="14">
        <f>+IF('Moloc Pokedex'!O84&lt;&gt;"",'Moloc Pokedex'!O84,"")</f>
        <v>70</v>
      </c>
      <c r="N891" s="14" t="str">
        <f>+IF('Moloc Pokedex'!P84&lt;&gt;"",'Moloc Pokedex'!P84,"")</f>
        <v>RUNAWAY</v>
      </c>
      <c r="O891" s="14" t="str">
        <f>+IF('Moloc Pokedex'!Q84&lt;&gt;"",'Moloc Pokedex'!Q84,"")</f>
        <v/>
      </c>
      <c r="P891" s="14" t="str">
        <f>+IF('Moloc Pokedex'!R84&lt;&gt;"",'Moloc Pokedex'!R84,"")</f>
        <v>1,TACKLE,1,LEER,1,GROWL,1,SCARYFACE</v>
      </c>
      <c r="Q891" s="14" t="str">
        <f>+IF('Moloc Pokedex'!S84&lt;&gt;"",'Moloc Pokedex'!S84,"")</f>
        <v>FIREPUNCH,THUNDERPUNCH,ICEPUNCH,SWORDSDANCE,TAUNT,TRICK,GRASSYTERRAIN</v>
      </c>
      <c r="R891" s="14" t="str">
        <f>+IF('Moloc Pokedex'!T84&lt;&gt;"",'Moloc Pokedex'!T84,"")</f>
        <v>Field</v>
      </c>
      <c r="S891" s="14">
        <f>+IF('Moloc Pokedex'!U84&lt;&gt;"",'Moloc Pokedex'!U84,"")</f>
        <v>4080</v>
      </c>
      <c r="T891" s="14">
        <f>+IF('Moloc Pokedex'!V84&lt;&gt;"",'Moloc Pokedex'!V84,"")</f>
        <v>0.1</v>
      </c>
      <c r="U891" s="14">
        <f>+IF('Moloc Pokedex'!W84&lt;&gt;"",'Moloc Pokedex'!W84,"")</f>
        <v>0.1</v>
      </c>
      <c r="V891" s="14" t="str">
        <f>+IF('Moloc Pokedex'!X84&lt;&gt;"",'Moloc Pokedex'!X84,"")</f>
        <v>Brown</v>
      </c>
      <c r="W891" s="14" t="str">
        <f>+IF('Moloc Pokedex'!Y84&lt;&gt;"",'Moloc Pokedex'!Y84,"")</f>
        <v/>
      </c>
      <c r="X891" s="14">
        <f>+IF('Moloc Pokedex'!Z84&lt;&gt;"",'Moloc Pokedex'!Z84,"")</f>
        <v>890</v>
      </c>
      <c r="Y891" s="14">
        <f>+IF('Moloc Pokedex'!AA84&lt;&gt;"",'Moloc Pokedex'!AA84,"")</f>
        <v>0</v>
      </c>
      <c r="Z891" s="14">
        <f>+IF('Moloc Pokedex'!AB84&lt;&gt;"",'Moloc Pokedex'!AB84,"")</f>
        <v>0</v>
      </c>
      <c r="AA891" s="14">
        <f>+IF('Moloc Pokedex'!AC84&lt;&gt;"",'Moloc Pokedex'!AC84,"")</f>
        <v>0</v>
      </c>
      <c r="AB891" s="14">
        <f>+IF('Moloc Pokedex'!AD84&lt;&gt;"",'Moloc Pokedex'!AD84,"")</f>
        <v>0</v>
      </c>
      <c r="AC891" s="14">
        <f>+IF('Moloc Pokedex'!AE84&lt;&gt;"",'Moloc Pokedex'!AE84,"")</f>
        <v>0</v>
      </c>
      <c r="AD891" s="14">
        <f>+IF('Moloc Pokedex'!AF84&lt;&gt;"",'Moloc Pokedex'!AF84,"")</f>
        <v>0</v>
      </c>
      <c r="AE891" s="14">
        <f>+IF('Moloc Pokedex'!AG84&lt;&gt;"",'Moloc Pokedex'!AG84,"")</f>
        <v>0</v>
      </c>
      <c r="AF891" s="14">
        <f>+IF('Moloc Pokedex'!AH84&lt;&gt;"",'Moloc Pokedex'!AH84,"")</f>
        <v>0</v>
      </c>
      <c r="AG891" s="14">
        <f>+IF('Moloc Pokedex'!AI84&lt;&gt;"",'Moloc Pokedex'!AI84,"")</f>
        <v>0</v>
      </c>
      <c r="AH891" s="14" t="str">
        <f>+IF('Moloc Pokedex'!AJ84&lt;&gt;"",'Moloc Pokedex'!AJ84,"")</f>
        <v>890,0,0,0,0,0,0,0,0,0</v>
      </c>
      <c r="AI891" s="14" t="str">
        <f>+IF('Moloc Pokedex'!AK84&lt;&gt;"",'Moloc Pokedex'!AK84,"")</f>
        <v>TODO</v>
      </c>
      <c r="AJ891" s="14" t="str">
        <f>+IF('Moloc Pokedex'!AL84&lt;&gt;"",'Moloc Pokedex'!AL84,"")</f>
        <v>"TO DO"</v>
      </c>
      <c r="AK891" s="14" t="str">
        <f>+IF('Moloc Pokedex'!AM84&lt;&gt;"",'Moloc Pokedex'!AM84,"")</f>
        <v/>
      </c>
      <c r="AL891" s="14" t="str">
        <f>+IF('Moloc Pokedex'!AN84&lt;&gt;"",'Moloc Pokedex'!AN84,"")</f>
        <v/>
      </c>
      <c r="AM891" s="14" t="str">
        <f>+IF('Moloc Pokedex'!AO84&lt;&gt;"",'Moloc Pokedex'!AO84,"")</f>
        <v/>
      </c>
      <c r="AN891" s="14" t="str">
        <f>+IF('Moloc Pokedex'!AP84&lt;&gt;"",'Moloc Pokedex'!AP84,"")</f>
        <v/>
      </c>
      <c r="AO891" s="14">
        <f>+IF('Moloc Pokedex'!AQ84&lt;&gt;"",'Moloc Pokedex'!AQ84,"")</f>
        <v>0</v>
      </c>
      <c r="AP891" s="14">
        <f>+IF('Moloc Pokedex'!AR84&lt;&gt;"",'Moloc Pokedex'!AR84,"")</f>
        <v>25</v>
      </c>
      <c r="AQ891" s="14">
        <f>+IF('Moloc Pokedex'!AS84&lt;&gt;"",'Moloc Pokedex'!AS84,"")</f>
        <v>0</v>
      </c>
      <c r="AR891" s="14" t="str">
        <f>+IF('Moloc Pokedex'!AT84&lt;&gt;"",'Moloc Pokedex'!AT84,"")</f>
        <v>CETUSTEAM,LevelHoldItem,MAGMARIZER,CETUSTEAM,TradeItem,MAGMARIZER</v>
      </c>
      <c r="AS891" s="14" t="str">
        <f>+IF('Moloc Pokedex'!AU84&lt;&gt;"",'Moloc Pokedex'!AU84,"")</f>
        <v/>
      </c>
      <c r="AU891" s="14"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
      <c r="A892" s="13">
        <v>891</v>
      </c>
      <c r="C892" s="14" t="str">
        <f>+IF('Moloc Pokedex'!E85&lt;&gt;"",'Moloc Pokedex'!E85,"")</f>
        <v>Cetusteam</v>
      </c>
      <c r="D892" s="14" t="str">
        <f>+IF('Moloc Pokedex'!F85&lt;&gt;"",'Moloc Pokedex'!F85,"")</f>
        <v>CETUSTEAM</v>
      </c>
      <c r="E892" s="14" t="str">
        <f>+IF('Moloc Pokedex'!G85&lt;&gt;"",'Moloc Pokedex'!G85,"")</f>
        <v>FIRE</v>
      </c>
      <c r="F892" s="14" t="str">
        <f>+IF('Moloc Pokedex'!H85&lt;&gt;"",'Moloc Pokedex'!H85,"")</f>
        <v>WATER</v>
      </c>
      <c r="G892" s="14" t="str">
        <f>+IF('Moloc Pokedex'!I85&lt;&gt;"",'Moloc Pokedex'!I85,"")</f>
        <v>30,30,30,30,30,30</v>
      </c>
      <c r="H892" s="14" t="str">
        <f>+IF('Moloc Pokedex'!J85&lt;&gt;"",'Moloc Pokedex'!J85,"")</f>
        <v>Female50Percent</v>
      </c>
      <c r="I892" s="14" t="str">
        <f>+IF('Moloc Pokedex'!K85&lt;&gt;"",'Moloc Pokedex'!K85,"")</f>
        <v>Medium</v>
      </c>
      <c r="J892" s="14">
        <f>+IF('Moloc Pokedex'!L85&lt;&gt;"",'Moloc Pokedex'!L85,"")</f>
        <v>0</v>
      </c>
      <c r="K892" s="14" t="str">
        <f>+IF('Moloc Pokedex'!M85&lt;&gt;"",'Moloc Pokedex'!M85,"")</f>
        <v>0,0,0,0,0,0</v>
      </c>
      <c r="L892" s="14">
        <f>+IF('Moloc Pokedex'!N85&lt;&gt;"",'Moloc Pokedex'!N85,"")</f>
        <v>255</v>
      </c>
      <c r="M892" s="14">
        <f>+IF('Moloc Pokedex'!O85&lt;&gt;"",'Moloc Pokedex'!O85,"")</f>
        <v>70</v>
      </c>
      <c r="N892" s="14" t="str">
        <f>+IF('Moloc Pokedex'!P85&lt;&gt;"",'Moloc Pokedex'!P85,"")</f>
        <v>RUNAWAY</v>
      </c>
      <c r="O892" s="14" t="str">
        <f>+IF('Moloc Pokedex'!Q85&lt;&gt;"",'Moloc Pokedex'!Q85,"")</f>
        <v/>
      </c>
      <c r="P892" s="14" t="str">
        <f>+IF('Moloc Pokedex'!R85&lt;&gt;"",'Moloc Pokedex'!R85,"")</f>
        <v>1,TACKLE,1,LEER,1,GROWL,1,SCARYFACE</v>
      </c>
      <c r="Q892" s="14" t="str">
        <f>+IF('Moloc Pokedex'!S85&lt;&gt;"",'Moloc Pokedex'!S85,"")</f>
        <v>FIREPUNCH,THUNDERPUNCH,ICEPUNCH,SWORDSDANCE,TAUNT,TRICK,GRASSYTERRAIN</v>
      </c>
      <c r="R892" s="14" t="str">
        <f>+IF('Moloc Pokedex'!T85&lt;&gt;"",'Moloc Pokedex'!T85,"")</f>
        <v>Field</v>
      </c>
      <c r="S892" s="14">
        <f>+IF('Moloc Pokedex'!U85&lt;&gt;"",'Moloc Pokedex'!U85,"")</f>
        <v>4080</v>
      </c>
      <c r="T892" s="14">
        <f>+IF('Moloc Pokedex'!V85&lt;&gt;"",'Moloc Pokedex'!V85,"")</f>
        <v>0.1</v>
      </c>
      <c r="U892" s="14">
        <f>+IF('Moloc Pokedex'!W85&lt;&gt;"",'Moloc Pokedex'!W85,"")</f>
        <v>0.1</v>
      </c>
      <c r="V892" s="14" t="str">
        <f>+IF('Moloc Pokedex'!X85&lt;&gt;"",'Moloc Pokedex'!X85,"")</f>
        <v>Brown</v>
      </c>
      <c r="W892" s="14" t="str">
        <f>+IF('Moloc Pokedex'!Y85&lt;&gt;"",'Moloc Pokedex'!Y85,"")</f>
        <v/>
      </c>
      <c r="X892" s="14">
        <f>+IF('Moloc Pokedex'!Z85&lt;&gt;"",'Moloc Pokedex'!Z85,"")</f>
        <v>891</v>
      </c>
      <c r="Y892" s="14">
        <f>+IF('Moloc Pokedex'!AA85&lt;&gt;"",'Moloc Pokedex'!AA85,"")</f>
        <v>0</v>
      </c>
      <c r="Z892" s="14">
        <f>+IF('Moloc Pokedex'!AB85&lt;&gt;"",'Moloc Pokedex'!AB85,"")</f>
        <v>0</v>
      </c>
      <c r="AA892" s="14">
        <f>+IF('Moloc Pokedex'!AC85&lt;&gt;"",'Moloc Pokedex'!AC85,"")</f>
        <v>0</v>
      </c>
      <c r="AB892" s="14">
        <f>+IF('Moloc Pokedex'!AD85&lt;&gt;"",'Moloc Pokedex'!AD85,"")</f>
        <v>0</v>
      </c>
      <c r="AC892" s="14">
        <f>+IF('Moloc Pokedex'!AE85&lt;&gt;"",'Moloc Pokedex'!AE85,"")</f>
        <v>0</v>
      </c>
      <c r="AD892" s="14">
        <f>+IF('Moloc Pokedex'!AF85&lt;&gt;"",'Moloc Pokedex'!AF85,"")</f>
        <v>0</v>
      </c>
      <c r="AE892" s="14">
        <f>+IF('Moloc Pokedex'!AG85&lt;&gt;"",'Moloc Pokedex'!AG85,"")</f>
        <v>0</v>
      </c>
      <c r="AF892" s="14">
        <f>+IF('Moloc Pokedex'!AH85&lt;&gt;"",'Moloc Pokedex'!AH85,"")</f>
        <v>0</v>
      </c>
      <c r="AG892" s="14">
        <f>+IF('Moloc Pokedex'!AI85&lt;&gt;"",'Moloc Pokedex'!AI85,"")</f>
        <v>0</v>
      </c>
      <c r="AH892" s="14" t="str">
        <f>+IF('Moloc Pokedex'!AJ85&lt;&gt;"",'Moloc Pokedex'!AJ85,"")</f>
        <v>891,0,0,0,0,0,0,0,0,0</v>
      </c>
      <c r="AI892" s="14" t="str">
        <f>+IF('Moloc Pokedex'!AK85&lt;&gt;"",'Moloc Pokedex'!AK85,"")</f>
        <v>TODO</v>
      </c>
      <c r="AJ892" s="14" t="str">
        <f>+IF('Moloc Pokedex'!AL85&lt;&gt;"",'Moloc Pokedex'!AL85,"")</f>
        <v>"TO DO"</v>
      </c>
      <c r="AK892" s="14" t="str">
        <f>+IF('Moloc Pokedex'!AM85&lt;&gt;"",'Moloc Pokedex'!AM85,"")</f>
        <v/>
      </c>
      <c r="AL892" s="14" t="str">
        <f>+IF('Moloc Pokedex'!AN85&lt;&gt;"",'Moloc Pokedex'!AN85,"")</f>
        <v/>
      </c>
      <c r="AM892" s="14" t="str">
        <f>+IF('Moloc Pokedex'!AO85&lt;&gt;"",'Moloc Pokedex'!AO85,"")</f>
        <v/>
      </c>
      <c r="AN892" s="14" t="str">
        <f>+IF('Moloc Pokedex'!AP85&lt;&gt;"",'Moloc Pokedex'!AP85,"")</f>
        <v/>
      </c>
      <c r="AO892" s="14">
        <f>+IF('Moloc Pokedex'!AQ85&lt;&gt;"",'Moloc Pokedex'!AQ85,"")</f>
        <v>0</v>
      </c>
      <c r="AP892" s="14">
        <f>+IF('Moloc Pokedex'!AR85&lt;&gt;"",'Moloc Pokedex'!AR85,"")</f>
        <v>25</v>
      </c>
      <c r="AQ892" s="14">
        <f>+IF('Moloc Pokedex'!AS85&lt;&gt;"",'Moloc Pokedex'!AS85,"")</f>
        <v>0</v>
      </c>
      <c r="AR892" s="14" t="str">
        <f>+IF('Moloc Pokedex'!AT85&lt;&gt;"",'Moloc Pokedex'!AT85,"")</f>
        <v/>
      </c>
      <c r="AS892" s="14" t="str">
        <f>+IF('Moloc Pokedex'!AU85&lt;&gt;"",'Moloc Pokedex'!AU85,"")</f>
        <v/>
      </c>
      <c r="AU892" s="14"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
      <c r="A893" s="13">
        <v>892</v>
      </c>
      <c r="C893" s="14" t="str">
        <f>+IF('Moloc Pokedex'!E86&lt;&gt;"",'Moloc Pokedex'!E86,"")</f>
        <v>Perripus</v>
      </c>
      <c r="D893" s="14" t="str">
        <f>+IF('Moloc Pokedex'!F86&lt;&gt;"",'Moloc Pokedex'!F86,"")</f>
        <v>PERRIPUS</v>
      </c>
      <c r="E893" s="14" t="str">
        <f>+IF('Moloc Pokedex'!G86&lt;&gt;"",'Moloc Pokedex'!G86,"")</f>
        <v>WATER</v>
      </c>
      <c r="F893" s="14" t="str">
        <f>+IF('Moloc Pokedex'!H86&lt;&gt;"",'Moloc Pokedex'!H86,"")</f>
        <v/>
      </c>
      <c r="G893" s="14" t="str">
        <f>+IF('Moloc Pokedex'!I86&lt;&gt;"",'Moloc Pokedex'!I86,"")</f>
        <v>30,30,30,30,30,30</v>
      </c>
      <c r="H893" s="14" t="str">
        <f>+IF('Moloc Pokedex'!J86&lt;&gt;"",'Moloc Pokedex'!J86,"")</f>
        <v>Female50Percent</v>
      </c>
      <c r="I893" s="14" t="str">
        <f>+IF('Moloc Pokedex'!K86&lt;&gt;"",'Moloc Pokedex'!K86,"")</f>
        <v>Medium</v>
      </c>
      <c r="J893" s="14">
        <f>+IF('Moloc Pokedex'!L86&lt;&gt;"",'Moloc Pokedex'!L86,"")</f>
        <v>0</v>
      </c>
      <c r="K893" s="14" t="str">
        <f>+IF('Moloc Pokedex'!M86&lt;&gt;"",'Moloc Pokedex'!M86,"")</f>
        <v>0,0,0,0,0,0</v>
      </c>
      <c r="L893" s="14">
        <f>+IF('Moloc Pokedex'!N86&lt;&gt;"",'Moloc Pokedex'!N86,"")</f>
        <v>255</v>
      </c>
      <c r="M893" s="14">
        <f>+IF('Moloc Pokedex'!O86&lt;&gt;"",'Moloc Pokedex'!O86,"")</f>
        <v>70</v>
      </c>
      <c r="N893" s="14" t="str">
        <f>+IF('Moloc Pokedex'!P86&lt;&gt;"",'Moloc Pokedex'!P86,"")</f>
        <v>RUNAWAY</v>
      </c>
      <c r="O893" s="14" t="str">
        <f>+IF('Moloc Pokedex'!Q86&lt;&gt;"",'Moloc Pokedex'!Q86,"")</f>
        <v/>
      </c>
      <c r="P893" s="14" t="str">
        <f>+IF('Moloc Pokedex'!R86&lt;&gt;"",'Moloc Pokedex'!R86,"")</f>
        <v>1,TACKLE,1,LEER,1,GROWL,1,SCARYFACE</v>
      </c>
      <c r="Q893" s="14" t="str">
        <f>+IF('Moloc Pokedex'!S86&lt;&gt;"",'Moloc Pokedex'!S86,"")</f>
        <v>FIREPUNCH,THUNDERPUNCH,ICEPUNCH,SWORDSDANCE,TAUNT,TRICK,GRASSYTERRAIN</v>
      </c>
      <c r="R893" s="14" t="str">
        <f>+IF('Moloc Pokedex'!T86&lt;&gt;"",'Moloc Pokedex'!T86,"")</f>
        <v>Field</v>
      </c>
      <c r="S893" s="14">
        <f>+IF('Moloc Pokedex'!U86&lt;&gt;"",'Moloc Pokedex'!U86,"")</f>
        <v>4080</v>
      </c>
      <c r="T893" s="14">
        <f>+IF('Moloc Pokedex'!V86&lt;&gt;"",'Moloc Pokedex'!V86,"")</f>
        <v>0.1</v>
      </c>
      <c r="U893" s="14">
        <f>+IF('Moloc Pokedex'!W86&lt;&gt;"",'Moloc Pokedex'!W86,"")</f>
        <v>0.1</v>
      </c>
      <c r="V893" s="14" t="str">
        <f>+IF('Moloc Pokedex'!X86&lt;&gt;"",'Moloc Pokedex'!X86,"")</f>
        <v>Brown</v>
      </c>
      <c r="W893" s="14" t="str">
        <f>+IF('Moloc Pokedex'!Y86&lt;&gt;"",'Moloc Pokedex'!Y86,"")</f>
        <v/>
      </c>
      <c r="X893" s="14">
        <f>+IF('Moloc Pokedex'!Z86&lt;&gt;"",'Moloc Pokedex'!Z86,"")</f>
        <v>892</v>
      </c>
      <c r="Y893" s="14">
        <f>+IF('Moloc Pokedex'!AA86&lt;&gt;"",'Moloc Pokedex'!AA86,"")</f>
        <v>0</v>
      </c>
      <c r="Z893" s="14">
        <f>+IF('Moloc Pokedex'!AB86&lt;&gt;"",'Moloc Pokedex'!AB86,"")</f>
        <v>0</v>
      </c>
      <c r="AA893" s="14">
        <f>+IF('Moloc Pokedex'!AC86&lt;&gt;"",'Moloc Pokedex'!AC86,"")</f>
        <v>0</v>
      </c>
      <c r="AB893" s="14">
        <f>+IF('Moloc Pokedex'!AD86&lt;&gt;"",'Moloc Pokedex'!AD86,"")</f>
        <v>0</v>
      </c>
      <c r="AC893" s="14">
        <f>+IF('Moloc Pokedex'!AE86&lt;&gt;"",'Moloc Pokedex'!AE86,"")</f>
        <v>0</v>
      </c>
      <c r="AD893" s="14">
        <f>+IF('Moloc Pokedex'!AF86&lt;&gt;"",'Moloc Pokedex'!AF86,"")</f>
        <v>0</v>
      </c>
      <c r="AE893" s="14">
        <f>+IF('Moloc Pokedex'!AG86&lt;&gt;"",'Moloc Pokedex'!AG86,"")</f>
        <v>0</v>
      </c>
      <c r="AF893" s="14">
        <f>+IF('Moloc Pokedex'!AH86&lt;&gt;"",'Moloc Pokedex'!AH86,"")</f>
        <v>0</v>
      </c>
      <c r="AG893" s="14">
        <f>+IF('Moloc Pokedex'!AI86&lt;&gt;"",'Moloc Pokedex'!AI86,"")</f>
        <v>0</v>
      </c>
      <c r="AH893" s="14" t="str">
        <f>+IF('Moloc Pokedex'!AJ86&lt;&gt;"",'Moloc Pokedex'!AJ86,"")</f>
        <v>892,0,0,0,0,0,0,0,0,0</v>
      </c>
      <c r="AI893" s="14" t="str">
        <f>+IF('Moloc Pokedex'!AK86&lt;&gt;"",'Moloc Pokedex'!AK86,"")</f>
        <v>TODO</v>
      </c>
      <c r="AJ893" s="14" t="str">
        <f>+IF('Moloc Pokedex'!AL86&lt;&gt;"",'Moloc Pokedex'!AL86,"")</f>
        <v>"TO DO"</v>
      </c>
      <c r="AK893" s="14" t="str">
        <f>+IF('Moloc Pokedex'!AM86&lt;&gt;"",'Moloc Pokedex'!AM86,"")</f>
        <v/>
      </c>
      <c r="AL893" s="14" t="str">
        <f>+IF('Moloc Pokedex'!AN86&lt;&gt;"",'Moloc Pokedex'!AN86,"")</f>
        <v/>
      </c>
      <c r="AM893" s="14" t="str">
        <f>+IF('Moloc Pokedex'!AO86&lt;&gt;"",'Moloc Pokedex'!AO86,"")</f>
        <v/>
      </c>
      <c r="AN893" s="14" t="str">
        <f>+IF('Moloc Pokedex'!AP86&lt;&gt;"",'Moloc Pokedex'!AP86,"")</f>
        <v/>
      </c>
      <c r="AO893" s="14">
        <f>+IF('Moloc Pokedex'!AQ86&lt;&gt;"",'Moloc Pokedex'!AQ86,"")</f>
        <v>0</v>
      </c>
      <c r="AP893" s="14">
        <f>+IF('Moloc Pokedex'!AR86&lt;&gt;"",'Moloc Pokedex'!AR86,"")</f>
        <v>25</v>
      </c>
      <c r="AQ893" s="14">
        <f>+IF('Moloc Pokedex'!AS86&lt;&gt;"",'Moloc Pokedex'!AS86,"")</f>
        <v>0</v>
      </c>
      <c r="AR893" s="14" t="str">
        <f>+IF('Moloc Pokedex'!AT86&lt;&gt;"",'Moloc Pokedex'!AT86,"")</f>
        <v>PLATORINCO,Fainted,33,</v>
      </c>
      <c r="AS893" s="14" t="str">
        <f>+IF('Moloc Pokedex'!AU86&lt;&gt;"",'Moloc Pokedex'!AU86,"")</f>
        <v/>
      </c>
      <c r="AU893" s="14"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
      <c r="A894" s="13">
        <v>893</v>
      </c>
      <c r="C894" s="14" t="str">
        <f>+IF('Moloc Pokedex'!E87&lt;&gt;"",'Moloc Pokedex'!E87,"")</f>
        <v>Platorinco</v>
      </c>
      <c r="D894" s="14" t="str">
        <f>+IF('Moloc Pokedex'!F87&lt;&gt;"",'Moloc Pokedex'!F87,"")</f>
        <v>PLATORINCO</v>
      </c>
      <c r="E894" s="14" t="str">
        <f>+IF('Moloc Pokedex'!G87&lt;&gt;"",'Moloc Pokedex'!G87,"")</f>
        <v>WATER</v>
      </c>
      <c r="F894" s="14" t="str">
        <f>+IF('Moloc Pokedex'!H87&lt;&gt;"",'Moloc Pokedex'!H87,"")</f>
        <v>GHOST</v>
      </c>
      <c r="G894" s="14" t="str">
        <f>+IF('Moloc Pokedex'!I87&lt;&gt;"",'Moloc Pokedex'!I87,"")</f>
        <v>30,30,30,30,30,30</v>
      </c>
      <c r="H894" s="14" t="str">
        <f>+IF('Moloc Pokedex'!J87&lt;&gt;"",'Moloc Pokedex'!J87,"")</f>
        <v>Female50Percent</v>
      </c>
      <c r="I894" s="14" t="str">
        <f>+IF('Moloc Pokedex'!K87&lt;&gt;"",'Moloc Pokedex'!K87,"")</f>
        <v>Medium</v>
      </c>
      <c r="J894" s="14">
        <f>+IF('Moloc Pokedex'!L87&lt;&gt;"",'Moloc Pokedex'!L87,"")</f>
        <v>0</v>
      </c>
      <c r="K894" s="14" t="str">
        <f>+IF('Moloc Pokedex'!M87&lt;&gt;"",'Moloc Pokedex'!M87,"")</f>
        <v>0,0,0,0,0,0</v>
      </c>
      <c r="L894" s="14">
        <f>+IF('Moloc Pokedex'!N87&lt;&gt;"",'Moloc Pokedex'!N87,"")</f>
        <v>255</v>
      </c>
      <c r="M894" s="14">
        <f>+IF('Moloc Pokedex'!O87&lt;&gt;"",'Moloc Pokedex'!O87,"")</f>
        <v>70</v>
      </c>
      <c r="N894" s="14" t="str">
        <f>+IF('Moloc Pokedex'!P87&lt;&gt;"",'Moloc Pokedex'!P87,"")</f>
        <v>RUNAWAY</v>
      </c>
      <c r="O894" s="14" t="str">
        <f>+IF('Moloc Pokedex'!Q87&lt;&gt;"",'Moloc Pokedex'!Q87,"")</f>
        <v/>
      </c>
      <c r="P894" s="14" t="str">
        <f>+IF('Moloc Pokedex'!R87&lt;&gt;"",'Moloc Pokedex'!R87,"")</f>
        <v>1,TACKLE,1,LEER,1,GROWL,1,SCARYFACE</v>
      </c>
      <c r="Q894" s="14" t="str">
        <f>+IF('Moloc Pokedex'!S87&lt;&gt;"",'Moloc Pokedex'!S87,"")</f>
        <v>FIREPUNCH,THUNDERPUNCH,ICEPUNCH,SWORDSDANCE,TAUNT,TRICK,GRASSYTERRAIN</v>
      </c>
      <c r="R894" s="14" t="str">
        <f>+IF('Moloc Pokedex'!T87&lt;&gt;"",'Moloc Pokedex'!T87,"")</f>
        <v>Field</v>
      </c>
      <c r="S894" s="14">
        <f>+IF('Moloc Pokedex'!U87&lt;&gt;"",'Moloc Pokedex'!U87,"")</f>
        <v>4080</v>
      </c>
      <c r="T894" s="14">
        <f>+IF('Moloc Pokedex'!V87&lt;&gt;"",'Moloc Pokedex'!V87,"")</f>
        <v>0.1</v>
      </c>
      <c r="U894" s="14">
        <f>+IF('Moloc Pokedex'!W87&lt;&gt;"",'Moloc Pokedex'!W87,"")</f>
        <v>0.1</v>
      </c>
      <c r="V894" s="14" t="str">
        <f>+IF('Moloc Pokedex'!X87&lt;&gt;"",'Moloc Pokedex'!X87,"")</f>
        <v>Brown</v>
      </c>
      <c r="W894" s="14" t="str">
        <f>+IF('Moloc Pokedex'!Y87&lt;&gt;"",'Moloc Pokedex'!Y87,"")</f>
        <v/>
      </c>
      <c r="X894" s="14">
        <f>+IF('Moloc Pokedex'!Z87&lt;&gt;"",'Moloc Pokedex'!Z87,"")</f>
        <v>893</v>
      </c>
      <c r="Y894" s="14">
        <f>+IF('Moloc Pokedex'!AA87&lt;&gt;"",'Moloc Pokedex'!AA87,"")</f>
        <v>0</v>
      </c>
      <c r="Z894" s="14">
        <f>+IF('Moloc Pokedex'!AB87&lt;&gt;"",'Moloc Pokedex'!AB87,"")</f>
        <v>0</v>
      </c>
      <c r="AA894" s="14">
        <f>+IF('Moloc Pokedex'!AC87&lt;&gt;"",'Moloc Pokedex'!AC87,"")</f>
        <v>0</v>
      </c>
      <c r="AB894" s="14">
        <f>+IF('Moloc Pokedex'!AD87&lt;&gt;"",'Moloc Pokedex'!AD87,"")</f>
        <v>0</v>
      </c>
      <c r="AC894" s="14">
        <f>+IF('Moloc Pokedex'!AE87&lt;&gt;"",'Moloc Pokedex'!AE87,"")</f>
        <v>0</v>
      </c>
      <c r="AD894" s="14">
        <f>+IF('Moloc Pokedex'!AF87&lt;&gt;"",'Moloc Pokedex'!AF87,"")</f>
        <v>0</v>
      </c>
      <c r="AE894" s="14">
        <f>+IF('Moloc Pokedex'!AG87&lt;&gt;"",'Moloc Pokedex'!AG87,"")</f>
        <v>0</v>
      </c>
      <c r="AF894" s="14">
        <f>+IF('Moloc Pokedex'!AH87&lt;&gt;"",'Moloc Pokedex'!AH87,"")</f>
        <v>0</v>
      </c>
      <c r="AG894" s="14">
        <f>+IF('Moloc Pokedex'!AI87&lt;&gt;"",'Moloc Pokedex'!AI87,"")</f>
        <v>0</v>
      </c>
      <c r="AH894" s="14" t="str">
        <f>+IF('Moloc Pokedex'!AJ87&lt;&gt;"",'Moloc Pokedex'!AJ87,"")</f>
        <v>893,0,0,0,0,0,0,0,0,0</v>
      </c>
      <c r="AI894" s="14" t="str">
        <f>+IF('Moloc Pokedex'!AK87&lt;&gt;"",'Moloc Pokedex'!AK87,"")</f>
        <v>TODO</v>
      </c>
      <c r="AJ894" s="14" t="str">
        <f>+IF('Moloc Pokedex'!AL87&lt;&gt;"",'Moloc Pokedex'!AL87,"")</f>
        <v>"TO DO"</v>
      </c>
      <c r="AK894" s="14" t="str">
        <f>+IF('Moloc Pokedex'!AM87&lt;&gt;"",'Moloc Pokedex'!AM87,"")</f>
        <v/>
      </c>
      <c r="AL894" s="14" t="str">
        <f>+IF('Moloc Pokedex'!AN87&lt;&gt;"",'Moloc Pokedex'!AN87,"")</f>
        <v/>
      </c>
      <c r="AM894" s="14" t="str">
        <f>+IF('Moloc Pokedex'!AO87&lt;&gt;"",'Moloc Pokedex'!AO87,"")</f>
        <v/>
      </c>
      <c r="AN894" s="14" t="str">
        <f>+IF('Moloc Pokedex'!AP87&lt;&gt;"",'Moloc Pokedex'!AP87,"")</f>
        <v/>
      </c>
      <c r="AO894" s="14">
        <f>+IF('Moloc Pokedex'!AQ87&lt;&gt;"",'Moloc Pokedex'!AQ87,"")</f>
        <v>0</v>
      </c>
      <c r="AP894" s="14">
        <f>+IF('Moloc Pokedex'!AR87&lt;&gt;"",'Moloc Pokedex'!AR87,"")</f>
        <v>25</v>
      </c>
      <c r="AQ894" s="14">
        <f>+IF('Moloc Pokedex'!AS87&lt;&gt;"",'Moloc Pokedex'!AS87,"")</f>
        <v>0</v>
      </c>
      <c r="AR894" s="14" t="str">
        <f>+IF('Moloc Pokedex'!AT87&lt;&gt;"",'Moloc Pokedex'!AT87,"")</f>
        <v/>
      </c>
      <c r="AS894" s="14" t="str">
        <f>+IF('Moloc Pokedex'!AU87&lt;&gt;"",'Moloc Pokedex'!AU87,"")</f>
        <v/>
      </c>
      <c r="AU894" s="14"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
      <c r="A895" s="13">
        <v>894</v>
      </c>
      <c r="C895" s="14" t="str">
        <f>+IF('Moloc Pokedex'!E88&lt;&gt;"",'Moloc Pokedex'!E88,"")</f>
        <v>Conotoxin</v>
      </c>
      <c r="D895" s="14" t="str">
        <f>+IF('Moloc Pokedex'!F88&lt;&gt;"",'Moloc Pokedex'!F88,"")</f>
        <v>CONOTOXIN</v>
      </c>
      <c r="E895" s="14" t="str">
        <f>+IF('Moloc Pokedex'!G88&lt;&gt;"",'Moloc Pokedex'!G88,"")</f>
        <v>POISON</v>
      </c>
      <c r="F895" s="14" t="str">
        <f>+IF('Moloc Pokedex'!H88&lt;&gt;"",'Moloc Pokedex'!H88,"")</f>
        <v>STEEL</v>
      </c>
      <c r="G895" s="14" t="str">
        <f>+IF('Moloc Pokedex'!I88&lt;&gt;"",'Moloc Pokedex'!I88,"")</f>
        <v>30,30,30,30,30,30</v>
      </c>
      <c r="H895" s="14" t="str">
        <f>+IF('Moloc Pokedex'!J88&lt;&gt;"",'Moloc Pokedex'!J88,"")</f>
        <v>Female50Percent</v>
      </c>
      <c r="I895" s="14" t="str">
        <f>+IF('Moloc Pokedex'!K88&lt;&gt;"",'Moloc Pokedex'!K88,"")</f>
        <v>Medium</v>
      </c>
      <c r="J895" s="14">
        <f>+IF('Moloc Pokedex'!L88&lt;&gt;"",'Moloc Pokedex'!L88,"")</f>
        <v>0</v>
      </c>
      <c r="K895" s="14" t="str">
        <f>+IF('Moloc Pokedex'!M88&lt;&gt;"",'Moloc Pokedex'!M88,"")</f>
        <v>0,0,0,0,0,0</v>
      </c>
      <c r="L895" s="14">
        <f>+IF('Moloc Pokedex'!N88&lt;&gt;"",'Moloc Pokedex'!N88,"")</f>
        <v>255</v>
      </c>
      <c r="M895" s="14">
        <f>+IF('Moloc Pokedex'!O88&lt;&gt;"",'Moloc Pokedex'!O88,"")</f>
        <v>70</v>
      </c>
      <c r="N895" s="14" t="str">
        <f>+IF('Moloc Pokedex'!P88&lt;&gt;"",'Moloc Pokedex'!P88,"")</f>
        <v>RUNAWAY</v>
      </c>
      <c r="O895" s="14" t="str">
        <f>+IF('Moloc Pokedex'!Q88&lt;&gt;"",'Moloc Pokedex'!Q88,"")</f>
        <v/>
      </c>
      <c r="P895" s="14" t="str">
        <f>+IF('Moloc Pokedex'!R88&lt;&gt;"",'Moloc Pokedex'!R88,"")</f>
        <v>1,TACKLE,1,LEER,1,GROWL,1,SCARYFACE</v>
      </c>
      <c r="Q895" s="14" t="str">
        <f>+IF('Moloc Pokedex'!S88&lt;&gt;"",'Moloc Pokedex'!S88,"")</f>
        <v>FIREPUNCH,THUNDERPUNCH,ICEPUNCH,SWORDSDANCE,TAUNT,TRICK,GRASSYTERRAIN</v>
      </c>
      <c r="R895" s="14" t="str">
        <f>+IF('Moloc Pokedex'!T88&lt;&gt;"",'Moloc Pokedex'!T88,"")</f>
        <v>Field</v>
      </c>
      <c r="S895" s="14">
        <f>+IF('Moloc Pokedex'!U88&lt;&gt;"",'Moloc Pokedex'!U88,"")</f>
        <v>4080</v>
      </c>
      <c r="T895" s="14">
        <f>+IF('Moloc Pokedex'!V88&lt;&gt;"",'Moloc Pokedex'!V88,"")</f>
        <v>0.1</v>
      </c>
      <c r="U895" s="14">
        <f>+IF('Moloc Pokedex'!W88&lt;&gt;"",'Moloc Pokedex'!W88,"")</f>
        <v>0.1</v>
      </c>
      <c r="V895" s="14" t="str">
        <f>+IF('Moloc Pokedex'!X88&lt;&gt;"",'Moloc Pokedex'!X88,"")</f>
        <v>Brown</v>
      </c>
      <c r="W895" s="14" t="str">
        <f>+IF('Moloc Pokedex'!Y88&lt;&gt;"",'Moloc Pokedex'!Y88,"")</f>
        <v/>
      </c>
      <c r="X895" s="14">
        <f>+IF('Moloc Pokedex'!Z88&lt;&gt;"",'Moloc Pokedex'!Z88,"")</f>
        <v>894</v>
      </c>
      <c r="Y895" s="14">
        <f>+IF('Moloc Pokedex'!AA88&lt;&gt;"",'Moloc Pokedex'!AA88,"")</f>
        <v>0</v>
      </c>
      <c r="Z895" s="14">
        <f>+IF('Moloc Pokedex'!AB88&lt;&gt;"",'Moloc Pokedex'!AB88,"")</f>
        <v>0</v>
      </c>
      <c r="AA895" s="14">
        <f>+IF('Moloc Pokedex'!AC88&lt;&gt;"",'Moloc Pokedex'!AC88,"")</f>
        <v>0</v>
      </c>
      <c r="AB895" s="14">
        <f>+IF('Moloc Pokedex'!AD88&lt;&gt;"",'Moloc Pokedex'!AD88,"")</f>
        <v>0</v>
      </c>
      <c r="AC895" s="14">
        <f>+IF('Moloc Pokedex'!AE88&lt;&gt;"",'Moloc Pokedex'!AE88,"")</f>
        <v>0</v>
      </c>
      <c r="AD895" s="14">
        <f>+IF('Moloc Pokedex'!AF88&lt;&gt;"",'Moloc Pokedex'!AF88,"")</f>
        <v>0</v>
      </c>
      <c r="AE895" s="14">
        <f>+IF('Moloc Pokedex'!AG88&lt;&gt;"",'Moloc Pokedex'!AG88,"")</f>
        <v>0</v>
      </c>
      <c r="AF895" s="14">
        <f>+IF('Moloc Pokedex'!AH88&lt;&gt;"",'Moloc Pokedex'!AH88,"")</f>
        <v>0</v>
      </c>
      <c r="AG895" s="14">
        <f>+IF('Moloc Pokedex'!AI88&lt;&gt;"",'Moloc Pokedex'!AI88,"")</f>
        <v>0</v>
      </c>
      <c r="AH895" s="14" t="str">
        <f>+IF('Moloc Pokedex'!AJ88&lt;&gt;"",'Moloc Pokedex'!AJ88,"")</f>
        <v>894,0,0,0,0,0,0,0,0,0</v>
      </c>
      <c r="AI895" s="14" t="str">
        <f>+IF('Moloc Pokedex'!AK88&lt;&gt;"",'Moloc Pokedex'!AK88,"")</f>
        <v>TODO</v>
      </c>
      <c r="AJ895" s="14" t="str">
        <f>+IF('Moloc Pokedex'!AL88&lt;&gt;"",'Moloc Pokedex'!AL88,"")</f>
        <v>"TO DO"</v>
      </c>
      <c r="AK895" s="14" t="str">
        <f>+IF('Moloc Pokedex'!AM88&lt;&gt;"",'Moloc Pokedex'!AM88,"")</f>
        <v/>
      </c>
      <c r="AL895" s="14" t="str">
        <f>+IF('Moloc Pokedex'!AN88&lt;&gt;"",'Moloc Pokedex'!AN88,"")</f>
        <v/>
      </c>
      <c r="AM895" s="14" t="str">
        <f>+IF('Moloc Pokedex'!AO88&lt;&gt;"",'Moloc Pokedex'!AO88,"")</f>
        <v/>
      </c>
      <c r="AN895" s="14" t="str">
        <f>+IF('Moloc Pokedex'!AP88&lt;&gt;"",'Moloc Pokedex'!AP88,"")</f>
        <v/>
      </c>
      <c r="AO895" s="14">
        <f>+IF('Moloc Pokedex'!AQ88&lt;&gt;"",'Moloc Pokedex'!AQ88,"")</f>
        <v>0</v>
      </c>
      <c r="AP895" s="14">
        <f>+IF('Moloc Pokedex'!AR88&lt;&gt;"",'Moloc Pokedex'!AR88,"")</f>
        <v>25</v>
      </c>
      <c r="AQ895" s="14">
        <f>+IF('Moloc Pokedex'!AS88&lt;&gt;"",'Moloc Pokedex'!AS88,"")</f>
        <v>0</v>
      </c>
      <c r="AR895" s="14" t="str">
        <f>+IF('Moloc Pokedex'!AT88&lt;&gt;"",'Moloc Pokedex'!AT88,"")</f>
        <v>RADULARPOON,LevelHoldItem,DEEPSEATOOTH,RADULARPOON,TradeItem,DEEPSEATOOTH</v>
      </c>
      <c r="AS895" s="14" t="str">
        <f>+IF('Moloc Pokedex'!AU88&lt;&gt;"",'Moloc Pokedex'!AU88,"")</f>
        <v/>
      </c>
      <c r="AU895" s="14"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
      <c r="A896" s="13">
        <v>895</v>
      </c>
      <c r="C896" s="14" t="str">
        <f>+IF('Moloc Pokedex'!E89&lt;&gt;"",'Moloc Pokedex'!E89,"")</f>
        <v>Radularpoon</v>
      </c>
      <c r="D896" s="14" t="str">
        <f>+IF('Moloc Pokedex'!F89&lt;&gt;"",'Moloc Pokedex'!F89,"")</f>
        <v>RADULARPOON</v>
      </c>
      <c r="E896" s="14" t="str">
        <f>+IF('Moloc Pokedex'!G89&lt;&gt;"",'Moloc Pokedex'!G89,"")</f>
        <v>POISON</v>
      </c>
      <c r="F896" s="14" t="str">
        <f>+IF('Moloc Pokedex'!H89&lt;&gt;"",'Moloc Pokedex'!H89,"")</f>
        <v>STEEL</v>
      </c>
      <c r="G896" s="14" t="str">
        <f>+IF('Moloc Pokedex'!I89&lt;&gt;"",'Moloc Pokedex'!I89,"")</f>
        <v>30,30,30,30,30,30</v>
      </c>
      <c r="H896" s="14" t="str">
        <f>+IF('Moloc Pokedex'!J89&lt;&gt;"",'Moloc Pokedex'!J89,"")</f>
        <v>Female50Percent</v>
      </c>
      <c r="I896" s="14" t="str">
        <f>+IF('Moloc Pokedex'!K89&lt;&gt;"",'Moloc Pokedex'!K89,"")</f>
        <v>Medium</v>
      </c>
      <c r="J896" s="14">
        <f>+IF('Moloc Pokedex'!L89&lt;&gt;"",'Moloc Pokedex'!L89,"")</f>
        <v>0</v>
      </c>
      <c r="K896" s="14" t="str">
        <f>+IF('Moloc Pokedex'!M89&lt;&gt;"",'Moloc Pokedex'!M89,"")</f>
        <v>0,0,0,0,0,0</v>
      </c>
      <c r="L896" s="14">
        <f>+IF('Moloc Pokedex'!N89&lt;&gt;"",'Moloc Pokedex'!N89,"")</f>
        <v>255</v>
      </c>
      <c r="M896" s="14">
        <f>+IF('Moloc Pokedex'!O89&lt;&gt;"",'Moloc Pokedex'!O89,"")</f>
        <v>70</v>
      </c>
      <c r="N896" s="14" t="str">
        <f>+IF('Moloc Pokedex'!P89&lt;&gt;"",'Moloc Pokedex'!P89,"")</f>
        <v>RUNAWAY</v>
      </c>
      <c r="O896" s="14" t="str">
        <f>+IF('Moloc Pokedex'!Q89&lt;&gt;"",'Moloc Pokedex'!Q89,"")</f>
        <v/>
      </c>
      <c r="P896" s="14" t="str">
        <f>+IF('Moloc Pokedex'!R89&lt;&gt;"",'Moloc Pokedex'!R89,"")</f>
        <v>1,TACKLE,1,LEER,1,GROWL,1,SCARYFACE</v>
      </c>
      <c r="Q896" s="14" t="str">
        <f>+IF('Moloc Pokedex'!S89&lt;&gt;"",'Moloc Pokedex'!S89,"")</f>
        <v>FIREPUNCH,THUNDERPUNCH,ICEPUNCH,SWORDSDANCE,TAUNT,TRICK,GRASSYTERRAIN</v>
      </c>
      <c r="R896" s="14" t="str">
        <f>+IF('Moloc Pokedex'!T89&lt;&gt;"",'Moloc Pokedex'!T89,"")</f>
        <v>Field</v>
      </c>
      <c r="S896" s="14">
        <f>+IF('Moloc Pokedex'!U89&lt;&gt;"",'Moloc Pokedex'!U89,"")</f>
        <v>4080</v>
      </c>
      <c r="T896" s="14">
        <f>+IF('Moloc Pokedex'!V89&lt;&gt;"",'Moloc Pokedex'!V89,"")</f>
        <v>0.1</v>
      </c>
      <c r="U896" s="14">
        <f>+IF('Moloc Pokedex'!W89&lt;&gt;"",'Moloc Pokedex'!W89,"")</f>
        <v>0.1</v>
      </c>
      <c r="V896" s="14" t="str">
        <f>+IF('Moloc Pokedex'!X89&lt;&gt;"",'Moloc Pokedex'!X89,"")</f>
        <v>Brown</v>
      </c>
      <c r="W896" s="14" t="str">
        <f>+IF('Moloc Pokedex'!Y89&lt;&gt;"",'Moloc Pokedex'!Y89,"")</f>
        <v/>
      </c>
      <c r="X896" s="14">
        <f>+IF('Moloc Pokedex'!Z89&lt;&gt;"",'Moloc Pokedex'!Z89,"")</f>
        <v>895</v>
      </c>
      <c r="Y896" s="14">
        <f>+IF('Moloc Pokedex'!AA89&lt;&gt;"",'Moloc Pokedex'!AA89,"")</f>
        <v>0</v>
      </c>
      <c r="Z896" s="14">
        <f>+IF('Moloc Pokedex'!AB89&lt;&gt;"",'Moloc Pokedex'!AB89,"")</f>
        <v>0</v>
      </c>
      <c r="AA896" s="14">
        <f>+IF('Moloc Pokedex'!AC89&lt;&gt;"",'Moloc Pokedex'!AC89,"")</f>
        <v>0</v>
      </c>
      <c r="AB896" s="14">
        <f>+IF('Moloc Pokedex'!AD89&lt;&gt;"",'Moloc Pokedex'!AD89,"")</f>
        <v>0</v>
      </c>
      <c r="AC896" s="14">
        <f>+IF('Moloc Pokedex'!AE89&lt;&gt;"",'Moloc Pokedex'!AE89,"")</f>
        <v>0</v>
      </c>
      <c r="AD896" s="14">
        <f>+IF('Moloc Pokedex'!AF89&lt;&gt;"",'Moloc Pokedex'!AF89,"")</f>
        <v>0</v>
      </c>
      <c r="AE896" s="14">
        <f>+IF('Moloc Pokedex'!AG89&lt;&gt;"",'Moloc Pokedex'!AG89,"")</f>
        <v>0</v>
      </c>
      <c r="AF896" s="14">
        <f>+IF('Moloc Pokedex'!AH89&lt;&gt;"",'Moloc Pokedex'!AH89,"")</f>
        <v>0</v>
      </c>
      <c r="AG896" s="14">
        <f>+IF('Moloc Pokedex'!AI89&lt;&gt;"",'Moloc Pokedex'!AI89,"")</f>
        <v>0</v>
      </c>
      <c r="AH896" s="14" t="str">
        <f>+IF('Moloc Pokedex'!AJ89&lt;&gt;"",'Moloc Pokedex'!AJ89,"")</f>
        <v>895,0,0,0,0,0,0,0,0,0</v>
      </c>
      <c r="AI896" s="14" t="str">
        <f>+IF('Moloc Pokedex'!AK89&lt;&gt;"",'Moloc Pokedex'!AK89,"")</f>
        <v>TODO</v>
      </c>
      <c r="AJ896" s="14" t="str">
        <f>+IF('Moloc Pokedex'!AL89&lt;&gt;"",'Moloc Pokedex'!AL89,"")</f>
        <v>"TO DO"</v>
      </c>
      <c r="AK896" s="14" t="str">
        <f>+IF('Moloc Pokedex'!AM89&lt;&gt;"",'Moloc Pokedex'!AM89,"")</f>
        <v/>
      </c>
      <c r="AL896" s="14" t="str">
        <f>+IF('Moloc Pokedex'!AN89&lt;&gt;"",'Moloc Pokedex'!AN89,"")</f>
        <v/>
      </c>
      <c r="AM896" s="14" t="str">
        <f>+IF('Moloc Pokedex'!AO89&lt;&gt;"",'Moloc Pokedex'!AO89,"")</f>
        <v/>
      </c>
      <c r="AN896" s="14" t="str">
        <f>+IF('Moloc Pokedex'!AP89&lt;&gt;"",'Moloc Pokedex'!AP89,"")</f>
        <v/>
      </c>
      <c r="AO896" s="14">
        <f>+IF('Moloc Pokedex'!AQ89&lt;&gt;"",'Moloc Pokedex'!AQ89,"")</f>
        <v>0</v>
      </c>
      <c r="AP896" s="14">
        <f>+IF('Moloc Pokedex'!AR89&lt;&gt;"",'Moloc Pokedex'!AR89,"")</f>
        <v>25</v>
      </c>
      <c r="AQ896" s="14">
        <f>+IF('Moloc Pokedex'!AS89&lt;&gt;"",'Moloc Pokedex'!AS89,"")</f>
        <v>0</v>
      </c>
      <c r="AR896" s="14" t="str">
        <f>+IF('Moloc Pokedex'!AT89&lt;&gt;"",'Moloc Pokedex'!AT89,"")</f>
        <v/>
      </c>
      <c r="AS896" s="14" t="str">
        <f>+IF('Moloc Pokedex'!AU89&lt;&gt;"",'Moloc Pokedex'!AU89,"")</f>
        <v/>
      </c>
      <c r="AU896" s="14"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
      <c r="A897" s="13">
        <v>896</v>
      </c>
      <c r="C897" s="14" t="str">
        <f>+IF('Moloc Pokedex'!E90&lt;&gt;"",'Moloc Pokedex'!E90,"")</f>
        <v>Pitohui</v>
      </c>
      <c r="D897" s="14" t="str">
        <f>+IF('Moloc Pokedex'!F90&lt;&gt;"",'Moloc Pokedex'!F90,"")</f>
        <v>PITOHUI</v>
      </c>
      <c r="E897" s="14" t="str">
        <f>+IF('Moloc Pokedex'!G90&lt;&gt;"",'Moloc Pokedex'!G90,"")</f>
        <v>FLYING</v>
      </c>
      <c r="F897" s="14" t="str">
        <f>+IF('Moloc Pokedex'!H90&lt;&gt;"",'Moloc Pokedex'!H90,"")</f>
        <v>POISON</v>
      </c>
      <c r="G897" s="14" t="str">
        <f>+IF('Moloc Pokedex'!I90&lt;&gt;"",'Moloc Pokedex'!I90,"")</f>
        <v>30,30,30,30,30,30</v>
      </c>
      <c r="H897" s="14" t="str">
        <f>+IF('Moloc Pokedex'!J90&lt;&gt;"",'Moloc Pokedex'!J90,"")</f>
        <v>Female50Percent</v>
      </c>
      <c r="I897" s="14" t="str">
        <f>+IF('Moloc Pokedex'!K90&lt;&gt;"",'Moloc Pokedex'!K90,"")</f>
        <v>Medium</v>
      </c>
      <c r="J897" s="14">
        <f>+IF('Moloc Pokedex'!L90&lt;&gt;"",'Moloc Pokedex'!L90,"")</f>
        <v>0</v>
      </c>
      <c r="K897" s="14" t="str">
        <f>+IF('Moloc Pokedex'!M90&lt;&gt;"",'Moloc Pokedex'!M90,"")</f>
        <v>0,0,0,0,0,0</v>
      </c>
      <c r="L897" s="14">
        <f>+IF('Moloc Pokedex'!N90&lt;&gt;"",'Moloc Pokedex'!N90,"")</f>
        <v>255</v>
      </c>
      <c r="M897" s="14">
        <f>+IF('Moloc Pokedex'!O90&lt;&gt;"",'Moloc Pokedex'!O90,"")</f>
        <v>70</v>
      </c>
      <c r="N897" s="14" t="str">
        <f>+IF('Moloc Pokedex'!P90&lt;&gt;"",'Moloc Pokedex'!P90,"")</f>
        <v>RUNAWAY</v>
      </c>
      <c r="O897" s="14" t="str">
        <f>+IF('Moloc Pokedex'!Q90&lt;&gt;"",'Moloc Pokedex'!Q90,"")</f>
        <v/>
      </c>
      <c r="P897" s="14" t="str">
        <f>+IF('Moloc Pokedex'!R90&lt;&gt;"",'Moloc Pokedex'!R90,"")</f>
        <v>1,TACKLE,1,LEER,1,GROWL,1,SCARYFACE</v>
      </c>
      <c r="Q897" s="14" t="str">
        <f>+IF('Moloc Pokedex'!S90&lt;&gt;"",'Moloc Pokedex'!S90,"")</f>
        <v>FIREPUNCH,THUNDERPUNCH,ICEPUNCH,SWORDSDANCE,TAUNT,TRICK,GRASSYTERRAIN</v>
      </c>
      <c r="R897" s="14" t="str">
        <f>+IF('Moloc Pokedex'!T90&lt;&gt;"",'Moloc Pokedex'!T90,"")</f>
        <v>Field</v>
      </c>
      <c r="S897" s="14">
        <f>+IF('Moloc Pokedex'!U90&lt;&gt;"",'Moloc Pokedex'!U90,"")</f>
        <v>4080</v>
      </c>
      <c r="T897" s="14">
        <f>+IF('Moloc Pokedex'!V90&lt;&gt;"",'Moloc Pokedex'!V90,"")</f>
        <v>0.1</v>
      </c>
      <c r="U897" s="14">
        <f>+IF('Moloc Pokedex'!W90&lt;&gt;"",'Moloc Pokedex'!W90,"")</f>
        <v>0.1</v>
      </c>
      <c r="V897" s="14" t="str">
        <f>+IF('Moloc Pokedex'!X90&lt;&gt;"",'Moloc Pokedex'!X90,"")</f>
        <v>Brown</v>
      </c>
      <c r="W897" s="14" t="str">
        <f>+IF('Moloc Pokedex'!Y90&lt;&gt;"",'Moloc Pokedex'!Y90,"")</f>
        <v/>
      </c>
      <c r="X897" s="14">
        <f>+IF('Moloc Pokedex'!Z90&lt;&gt;"",'Moloc Pokedex'!Z90,"")</f>
        <v>896</v>
      </c>
      <c r="Y897" s="14">
        <f>+IF('Moloc Pokedex'!AA90&lt;&gt;"",'Moloc Pokedex'!AA90,"")</f>
        <v>0</v>
      </c>
      <c r="Z897" s="14">
        <f>+IF('Moloc Pokedex'!AB90&lt;&gt;"",'Moloc Pokedex'!AB90,"")</f>
        <v>0</v>
      </c>
      <c r="AA897" s="14">
        <f>+IF('Moloc Pokedex'!AC90&lt;&gt;"",'Moloc Pokedex'!AC90,"")</f>
        <v>0</v>
      </c>
      <c r="AB897" s="14">
        <f>+IF('Moloc Pokedex'!AD90&lt;&gt;"",'Moloc Pokedex'!AD90,"")</f>
        <v>0</v>
      </c>
      <c r="AC897" s="14">
        <f>+IF('Moloc Pokedex'!AE90&lt;&gt;"",'Moloc Pokedex'!AE90,"")</f>
        <v>0</v>
      </c>
      <c r="AD897" s="14">
        <f>+IF('Moloc Pokedex'!AF90&lt;&gt;"",'Moloc Pokedex'!AF90,"")</f>
        <v>0</v>
      </c>
      <c r="AE897" s="14">
        <f>+IF('Moloc Pokedex'!AG90&lt;&gt;"",'Moloc Pokedex'!AG90,"")</f>
        <v>0</v>
      </c>
      <c r="AF897" s="14">
        <f>+IF('Moloc Pokedex'!AH90&lt;&gt;"",'Moloc Pokedex'!AH90,"")</f>
        <v>0</v>
      </c>
      <c r="AG897" s="14">
        <f>+IF('Moloc Pokedex'!AI90&lt;&gt;"",'Moloc Pokedex'!AI90,"")</f>
        <v>0</v>
      </c>
      <c r="AH897" s="14" t="str">
        <f>+IF('Moloc Pokedex'!AJ90&lt;&gt;"",'Moloc Pokedex'!AJ90,"")</f>
        <v>896,0,0,0,0,0,0,0,0,0</v>
      </c>
      <c r="AI897" s="14" t="str">
        <f>+IF('Moloc Pokedex'!AK90&lt;&gt;"",'Moloc Pokedex'!AK90,"")</f>
        <v>TODO</v>
      </c>
      <c r="AJ897" s="14" t="str">
        <f>+IF('Moloc Pokedex'!AL90&lt;&gt;"",'Moloc Pokedex'!AL90,"")</f>
        <v>"TO DO"</v>
      </c>
      <c r="AK897" s="14" t="str">
        <f>+IF('Moloc Pokedex'!AM90&lt;&gt;"",'Moloc Pokedex'!AM90,"")</f>
        <v/>
      </c>
      <c r="AL897" s="14" t="str">
        <f>+IF('Moloc Pokedex'!AN90&lt;&gt;"",'Moloc Pokedex'!AN90,"")</f>
        <v/>
      </c>
      <c r="AM897" s="14" t="str">
        <f>+IF('Moloc Pokedex'!AO90&lt;&gt;"",'Moloc Pokedex'!AO90,"")</f>
        <v/>
      </c>
      <c r="AN897" s="14" t="str">
        <f>+IF('Moloc Pokedex'!AP90&lt;&gt;"",'Moloc Pokedex'!AP90,"")</f>
        <v/>
      </c>
      <c r="AO897" s="14">
        <f>+IF('Moloc Pokedex'!AQ90&lt;&gt;"",'Moloc Pokedex'!AQ90,"")</f>
        <v>0</v>
      </c>
      <c r="AP897" s="14">
        <f>+IF('Moloc Pokedex'!AR90&lt;&gt;"",'Moloc Pokedex'!AR90,"")</f>
        <v>25</v>
      </c>
      <c r="AQ897" s="14">
        <f>+IF('Moloc Pokedex'!AS90&lt;&gt;"",'Moloc Pokedex'!AS90,"")</f>
        <v>0</v>
      </c>
      <c r="AR897" s="14" t="str">
        <f>+IF('Moloc Pokedex'!AT90&lt;&gt;"",'Moloc Pokedex'!AT90,"")</f>
        <v>BATROHUI,Event,DARKGEM</v>
      </c>
      <c r="AS897" s="14" t="str">
        <f>+IF('Moloc Pokedex'!AU90&lt;&gt;"",'Moloc Pokedex'!AU90,"")</f>
        <v/>
      </c>
      <c r="AU897" s="14"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
      <c r="A898" s="13">
        <v>897</v>
      </c>
      <c r="C898" s="14" t="str">
        <f>+IF('Moloc Pokedex'!E91&lt;&gt;"",'Moloc Pokedex'!E91,"")</f>
        <v>Batrohui</v>
      </c>
      <c r="D898" s="14" t="str">
        <f>+IF('Moloc Pokedex'!F91&lt;&gt;"",'Moloc Pokedex'!F91,"")</f>
        <v>BATROHUI</v>
      </c>
      <c r="E898" s="14" t="str">
        <f>+IF('Moloc Pokedex'!G91&lt;&gt;"",'Moloc Pokedex'!G91,"")</f>
        <v>FLYING</v>
      </c>
      <c r="F898" s="14" t="str">
        <f>+IF('Moloc Pokedex'!H91&lt;&gt;"",'Moloc Pokedex'!H91,"")</f>
        <v>POISON</v>
      </c>
      <c r="G898" s="14" t="str">
        <f>+IF('Moloc Pokedex'!I91&lt;&gt;"",'Moloc Pokedex'!I91,"")</f>
        <v>30,30,30,30,30,30</v>
      </c>
      <c r="H898" s="14" t="str">
        <f>+IF('Moloc Pokedex'!J91&lt;&gt;"",'Moloc Pokedex'!J91,"")</f>
        <v>Female50Percent</v>
      </c>
      <c r="I898" s="14" t="str">
        <f>+IF('Moloc Pokedex'!K91&lt;&gt;"",'Moloc Pokedex'!K91,"")</f>
        <v>Medium</v>
      </c>
      <c r="J898" s="14">
        <f>+IF('Moloc Pokedex'!L91&lt;&gt;"",'Moloc Pokedex'!L91,"")</f>
        <v>0</v>
      </c>
      <c r="K898" s="14" t="str">
        <f>+IF('Moloc Pokedex'!M91&lt;&gt;"",'Moloc Pokedex'!M91,"")</f>
        <v>0,0,0,0,0,0</v>
      </c>
      <c r="L898" s="14">
        <f>+IF('Moloc Pokedex'!N91&lt;&gt;"",'Moloc Pokedex'!N91,"")</f>
        <v>255</v>
      </c>
      <c r="M898" s="14">
        <f>+IF('Moloc Pokedex'!O91&lt;&gt;"",'Moloc Pokedex'!O91,"")</f>
        <v>70</v>
      </c>
      <c r="N898" s="14" t="str">
        <f>+IF('Moloc Pokedex'!P91&lt;&gt;"",'Moloc Pokedex'!P91,"")</f>
        <v>RUNAWAY</v>
      </c>
      <c r="O898" s="14" t="str">
        <f>+IF('Moloc Pokedex'!Q91&lt;&gt;"",'Moloc Pokedex'!Q91,"")</f>
        <v/>
      </c>
      <c r="P898" s="14" t="str">
        <f>+IF('Moloc Pokedex'!R91&lt;&gt;"",'Moloc Pokedex'!R91,"")</f>
        <v>1,TACKLE,1,LEER,1,GROWL,1,SCARYFACE</v>
      </c>
      <c r="Q898" s="14" t="str">
        <f>+IF('Moloc Pokedex'!S91&lt;&gt;"",'Moloc Pokedex'!S91,"")</f>
        <v>FIREPUNCH,THUNDERPUNCH,ICEPUNCH,SWORDSDANCE,TAUNT,TRICK,GRASSYTERRAIN</v>
      </c>
      <c r="R898" s="14" t="str">
        <f>+IF('Moloc Pokedex'!T91&lt;&gt;"",'Moloc Pokedex'!T91,"")</f>
        <v>Field</v>
      </c>
      <c r="S898" s="14">
        <f>+IF('Moloc Pokedex'!U91&lt;&gt;"",'Moloc Pokedex'!U91,"")</f>
        <v>4080</v>
      </c>
      <c r="T898" s="14">
        <f>+IF('Moloc Pokedex'!V91&lt;&gt;"",'Moloc Pokedex'!V91,"")</f>
        <v>0.1</v>
      </c>
      <c r="U898" s="14">
        <f>+IF('Moloc Pokedex'!W91&lt;&gt;"",'Moloc Pokedex'!W91,"")</f>
        <v>0.1</v>
      </c>
      <c r="V898" s="14" t="str">
        <f>+IF('Moloc Pokedex'!X91&lt;&gt;"",'Moloc Pokedex'!X91,"")</f>
        <v>Brown</v>
      </c>
      <c r="W898" s="14" t="str">
        <f>+IF('Moloc Pokedex'!Y91&lt;&gt;"",'Moloc Pokedex'!Y91,"")</f>
        <v/>
      </c>
      <c r="X898" s="14">
        <f>+IF('Moloc Pokedex'!Z91&lt;&gt;"",'Moloc Pokedex'!Z91,"")</f>
        <v>897</v>
      </c>
      <c r="Y898" s="14">
        <f>+IF('Moloc Pokedex'!AA91&lt;&gt;"",'Moloc Pokedex'!AA91,"")</f>
        <v>0</v>
      </c>
      <c r="Z898" s="14">
        <f>+IF('Moloc Pokedex'!AB91&lt;&gt;"",'Moloc Pokedex'!AB91,"")</f>
        <v>0</v>
      </c>
      <c r="AA898" s="14">
        <f>+IF('Moloc Pokedex'!AC91&lt;&gt;"",'Moloc Pokedex'!AC91,"")</f>
        <v>0</v>
      </c>
      <c r="AB898" s="14">
        <f>+IF('Moloc Pokedex'!AD91&lt;&gt;"",'Moloc Pokedex'!AD91,"")</f>
        <v>0</v>
      </c>
      <c r="AC898" s="14">
        <f>+IF('Moloc Pokedex'!AE91&lt;&gt;"",'Moloc Pokedex'!AE91,"")</f>
        <v>0</v>
      </c>
      <c r="AD898" s="14">
        <f>+IF('Moloc Pokedex'!AF91&lt;&gt;"",'Moloc Pokedex'!AF91,"")</f>
        <v>0</v>
      </c>
      <c r="AE898" s="14">
        <f>+IF('Moloc Pokedex'!AG91&lt;&gt;"",'Moloc Pokedex'!AG91,"")</f>
        <v>0</v>
      </c>
      <c r="AF898" s="14">
        <f>+IF('Moloc Pokedex'!AH91&lt;&gt;"",'Moloc Pokedex'!AH91,"")</f>
        <v>0</v>
      </c>
      <c r="AG898" s="14">
        <f>+IF('Moloc Pokedex'!AI91&lt;&gt;"",'Moloc Pokedex'!AI91,"")</f>
        <v>0</v>
      </c>
      <c r="AH898" s="14" t="str">
        <f>+IF('Moloc Pokedex'!AJ91&lt;&gt;"",'Moloc Pokedex'!AJ91,"")</f>
        <v>897,0,0,0,0,0,0,0,0,0</v>
      </c>
      <c r="AI898" s="14" t="str">
        <f>+IF('Moloc Pokedex'!AK91&lt;&gt;"",'Moloc Pokedex'!AK91,"")</f>
        <v>TODO</v>
      </c>
      <c r="AJ898" s="14" t="str">
        <f>+IF('Moloc Pokedex'!AL91&lt;&gt;"",'Moloc Pokedex'!AL91,"")</f>
        <v>"TO DO"</v>
      </c>
      <c r="AK898" s="14" t="str">
        <f>+IF('Moloc Pokedex'!AM91&lt;&gt;"",'Moloc Pokedex'!AM91,"")</f>
        <v/>
      </c>
      <c r="AL898" s="14" t="str">
        <f>+IF('Moloc Pokedex'!AN91&lt;&gt;"",'Moloc Pokedex'!AN91,"")</f>
        <v/>
      </c>
      <c r="AM898" s="14" t="str">
        <f>+IF('Moloc Pokedex'!AO91&lt;&gt;"",'Moloc Pokedex'!AO91,"")</f>
        <v/>
      </c>
      <c r="AN898" s="14" t="str">
        <f>+IF('Moloc Pokedex'!AP91&lt;&gt;"",'Moloc Pokedex'!AP91,"")</f>
        <v/>
      </c>
      <c r="AO898" s="14">
        <f>+IF('Moloc Pokedex'!AQ91&lt;&gt;"",'Moloc Pokedex'!AQ91,"")</f>
        <v>0</v>
      </c>
      <c r="AP898" s="14">
        <f>+IF('Moloc Pokedex'!AR91&lt;&gt;"",'Moloc Pokedex'!AR91,"")</f>
        <v>25</v>
      </c>
      <c r="AQ898" s="14">
        <f>+IF('Moloc Pokedex'!AS91&lt;&gt;"",'Moloc Pokedex'!AS91,"")</f>
        <v>0</v>
      </c>
      <c r="AR898" s="14" t="str">
        <f>+IF('Moloc Pokedex'!AT91&lt;&gt;"",'Moloc Pokedex'!AT91,"")</f>
        <v/>
      </c>
      <c r="AS898" s="14" t="str">
        <f>+IF('Moloc Pokedex'!AU91&lt;&gt;"",'Moloc Pokedex'!AU91,"")</f>
        <v/>
      </c>
      <c r="AU898" s="14"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
      <c r="A899" s="13">
        <v>898</v>
      </c>
      <c r="C899" s="14" t="str">
        <f>+IF('Moloc Pokedex'!E92&lt;&gt;"",'Moloc Pokedex'!E92,"")</f>
        <v>Yubarta</v>
      </c>
      <c r="D899" s="14" t="str">
        <f>+IF('Moloc Pokedex'!F92&lt;&gt;"",'Moloc Pokedex'!F92,"")</f>
        <v>YUBARTA</v>
      </c>
      <c r="E899" s="14" t="str">
        <f>+IF('Moloc Pokedex'!G92&lt;&gt;"",'Moloc Pokedex'!G92,"")</f>
        <v>WATER</v>
      </c>
      <c r="F899" s="14" t="str">
        <f>+IF('Moloc Pokedex'!H92&lt;&gt;"",'Moloc Pokedex'!H92,"")</f>
        <v>FLYING</v>
      </c>
      <c r="G899" s="14" t="str">
        <f>+IF('Moloc Pokedex'!I92&lt;&gt;"",'Moloc Pokedex'!I92,"")</f>
        <v>30,30,30,30,30,30</v>
      </c>
      <c r="H899" s="14" t="str">
        <f>+IF('Moloc Pokedex'!J92&lt;&gt;"",'Moloc Pokedex'!J92,"")</f>
        <v>Female50Percent</v>
      </c>
      <c r="I899" s="14" t="str">
        <f>+IF('Moloc Pokedex'!K92&lt;&gt;"",'Moloc Pokedex'!K92,"")</f>
        <v>Medium</v>
      </c>
      <c r="J899" s="14">
        <f>+IF('Moloc Pokedex'!L92&lt;&gt;"",'Moloc Pokedex'!L92,"")</f>
        <v>0</v>
      </c>
      <c r="K899" s="14" t="str">
        <f>+IF('Moloc Pokedex'!M92&lt;&gt;"",'Moloc Pokedex'!M92,"")</f>
        <v>0,0,0,0,0,0</v>
      </c>
      <c r="L899" s="14">
        <f>+IF('Moloc Pokedex'!N92&lt;&gt;"",'Moloc Pokedex'!N92,"")</f>
        <v>255</v>
      </c>
      <c r="M899" s="14">
        <f>+IF('Moloc Pokedex'!O92&lt;&gt;"",'Moloc Pokedex'!O92,"")</f>
        <v>70</v>
      </c>
      <c r="N899" s="14" t="str">
        <f>+IF('Moloc Pokedex'!P92&lt;&gt;"",'Moloc Pokedex'!P92,"")</f>
        <v>RUNAWAY</v>
      </c>
      <c r="O899" s="14" t="str">
        <f>+IF('Moloc Pokedex'!Q92&lt;&gt;"",'Moloc Pokedex'!Q92,"")</f>
        <v/>
      </c>
      <c r="P899" s="14" t="str">
        <f>+IF('Moloc Pokedex'!R92&lt;&gt;"",'Moloc Pokedex'!R92,"")</f>
        <v>1,TACKLE,1,LEER,1,GROWL,1,SCARYFACE</v>
      </c>
      <c r="Q899" s="14" t="str">
        <f>+IF('Moloc Pokedex'!S92&lt;&gt;"",'Moloc Pokedex'!S92,"")</f>
        <v>FIREPUNCH,THUNDERPUNCH,ICEPUNCH,SWORDSDANCE,TAUNT,TRICK,GRASSYTERRAIN</v>
      </c>
      <c r="R899" s="14" t="str">
        <f>+IF('Moloc Pokedex'!T92&lt;&gt;"",'Moloc Pokedex'!T92,"")</f>
        <v>Field</v>
      </c>
      <c r="S899" s="14">
        <f>+IF('Moloc Pokedex'!U92&lt;&gt;"",'Moloc Pokedex'!U92,"")</f>
        <v>4080</v>
      </c>
      <c r="T899" s="14">
        <f>+IF('Moloc Pokedex'!V92&lt;&gt;"",'Moloc Pokedex'!V92,"")</f>
        <v>0.1</v>
      </c>
      <c r="U899" s="14">
        <f>+IF('Moloc Pokedex'!W92&lt;&gt;"",'Moloc Pokedex'!W92,"")</f>
        <v>0.1</v>
      </c>
      <c r="V899" s="14" t="str">
        <f>+IF('Moloc Pokedex'!X92&lt;&gt;"",'Moloc Pokedex'!X92,"")</f>
        <v>Brown</v>
      </c>
      <c r="W899" s="14" t="str">
        <f>+IF('Moloc Pokedex'!Y92&lt;&gt;"",'Moloc Pokedex'!Y92,"")</f>
        <v/>
      </c>
      <c r="X899" s="14">
        <f>+IF('Moloc Pokedex'!Z92&lt;&gt;"",'Moloc Pokedex'!Z92,"")</f>
        <v>898</v>
      </c>
      <c r="Y899" s="14">
        <f>+IF('Moloc Pokedex'!AA92&lt;&gt;"",'Moloc Pokedex'!AA92,"")</f>
        <v>0</v>
      </c>
      <c r="Z899" s="14">
        <f>+IF('Moloc Pokedex'!AB92&lt;&gt;"",'Moloc Pokedex'!AB92,"")</f>
        <v>0</v>
      </c>
      <c r="AA899" s="14">
        <f>+IF('Moloc Pokedex'!AC92&lt;&gt;"",'Moloc Pokedex'!AC92,"")</f>
        <v>0</v>
      </c>
      <c r="AB899" s="14">
        <f>+IF('Moloc Pokedex'!AD92&lt;&gt;"",'Moloc Pokedex'!AD92,"")</f>
        <v>0</v>
      </c>
      <c r="AC899" s="14">
        <f>+IF('Moloc Pokedex'!AE92&lt;&gt;"",'Moloc Pokedex'!AE92,"")</f>
        <v>0</v>
      </c>
      <c r="AD899" s="14">
        <f>+IF('Moloc Pokedex'!AF92&lt;&gt;"",'Moloc Pokedex'!AF92,"")</f>
        <v>0</v>
      </c>
      <c r="AE899" s="14">
        <f>+IF('Moloc Pokedex'!AG92&lt;&gt;"",'Moloc Pokedex'!AG92,"")</f>
        <v>0</v>
      </c>
      <c r="AF899" s="14">
        <f>+IF('Moloc Pokedex'!AH92&lt;&gt;"",'Moloc Pokedex'!AH92,"")</f>
        <v>0</v>
      </c>
      <c r="AG899" s="14">
        <f>+IF('Moloc Pokedex'!AI92&lt;&gt;"",'Moloc Pokedex'!AI92,"")</f>
        <v>0</v>
      </c>
      <c r="AH899" s="14" t="str">
        <f>+IF('Moloc Pokedex'!AJ92&lt;&gt;"",'Moloc Pokedex'!AJ92,"")</f>
        <v>898,0,0,0,0,0,0,0,0,0</v>
      </c>
      <c r="AI899" s="14" t="str">
        <f>+IF('Moloc Pokedex'!AK92&lt;&gt;"",'Moloc Pokedex'!AK92,"")</f>
        <v>TODO</v>
      </c>
      <c r="AJ899" s="14" t="str">
        <f>+IF('Moloc Pokedex'!AL92&lt;&gt;"",'Moloc Pokedex'!AL92,"")</f>
        <v>"TO DO"</v>
      </c>
      <c r="AK899" s="14" t="str">
        <f>+IF('Moloc Pokedex'!AM92&lt;&gt;"",'Moloc Pokedex'!AM92,"")</f>
        <v/>
      </c>
      <c r="AL899" s="14" t="str">
        <f>+IF('Moloc Pokedex'!AN92&lt;&gt;"",'Moloc Pokedex'!AN92,"")</f>
        <v/>
      </c>
      <c r="AM899" s="14" t="str">
        <f>+IF('Moloc Pokedex'!AO92&lt;&gt;"",'Moloc Pokedex'!AO92,"")</f>
        <v/>
      </c>
      <c r="AN899" s="14" t="str">
        <f>+IF('Moloc Pokedex'!AP92&lt;&gt;"",'Moloc Pokedex'!AP92,"")</f>
        <v/>
      </c>
      <c r="AO899" s="14">
        <f>+IF('Moloc Pokedex'!AQ92&lt;&gt;"",'Moloc Pokedex'!AQ92,"")</f>
        <v>0</v>
      </c>
      <c r="AP899" s="14">
        <f>+IF('Moloc Pokedex'!AR92&lt;&gt;"",'Moloc Pokedex'!AR92,"")</f>
        <v>25</v>
      </c>
      <c r="AQ899" s="14">
        <f>+IF('Moloc Pokedex'!AS92&lt;&gt;"",'Moloc Pokedex'!AS92,"")</f>
        <v>0</v>
      </c>
      <c r="AR899" s="14" t="str">
        <f>+IF('Moloc Pokedex'!AT92&lt;&gt;"",'Moloc Pokedex'!AT92,"")</f>
        <v>MEGAPTERA,Event,LIGHTBALL</v>
      </c>
      <c r="AS899" s="14" t="str">
        <f>+IF('Moloc Pokedex'!AU92&lt;&gt;"",'Moloc Pokedex'!AU92,"")</f>
        <v/>
      </c>
      <c r="AU899" s="14"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
      <c r="A900" s="13">
        <v>899</v>
      </c>
      <c r="C900" s="14" t="str">
        <f>+IF('Moloc Pokedex'!E93&lt;&gt;"",'Moloc Pokedex'!E93,"")</f>
        <v>Megaptera</v>
      </c>
      <c r="D900" s="14" t="str">
        <f>+IF('Moloc Pokedex'!F93&lt;&gt;"",'Moloc Pokedex'!F93,"")</f>
        <v>MEGAPTERA</v>
      </c>
      <c r="E900" s="14" t="str">
        <f>+IF('Moloc Pokedex'!G93&lt;&gt;"",'Moloc Pokedex'!G93,"")</f>
        <v>WATER</v>
      </c>
      <c r="F900" s="14" t="str">
        <f>+IF('Moloc Pokedex'!H93&lt;&gt;"",'Moloc Pokedex'!H93,"")</f>
        <v>FLYING</v>
      </c>
      <c r="G900" s="14" t="str">
        <f>+IF('Moloc Pokedex'!I93&lt;&gt;"",'Moloc Pokedex'!I93,"")</f>
        <v>30,30,30,30,30,30</v>
      </c>
      <c r="H900" s="14" t="str">
        <f>+IF('Moloc Pokedex'!J93&lt;&gt;"",'Moloc Pokedex'!J93,"")</f>
        <v>Female50Percent</v>
      </c>
      <c r="I900" s="14" t="str">
        <f>+IF('Moloc Pokedex'!K93&lt;&gt;"",'Moloc Pokedex'!K93,"")</f>
        <v>Medium</v>
      </c>
      <c r="J900" s="14">
        <f>+IF('Moloc Pokedex'!L93&lt;&gt;"",'Moloc Pokedex'!L93,"")</f>
        <v>0</v>
      </c>
      <c r="K900" s="14" t="str">
        <f>+IF('Moloc Pokedex'!M93&lt;&gt;"",'Moloc Pokedex'!M93,"")</f>
        <v>0,0,0,0,0,0</v>
      </c>
      <c r="L900" s="14">
        <f>+IF('Moloc Pokedex'!N93&lt;&gt;"",'Moloc Pokedex'!N93,"")</f>
        <v>255</v>
      </c>
      <c r="M900" s="14">
        <f>+IF('Moloc Pokedex'!O93&lt;&gt;"",'Moloc Pokedex'!O93,"")</f>
        <v>70</v>
      </c>
      <c r="N900" s="14" t="str">
        <f>+IF('Moloc Pokedex'!P93&lt;&gt;"",'Moloc Pokedex'!P93,"")</f>
        <v>RUNAWAY</v>
      </c>
      <c r="O900" s="14" t="str">
        <f>+IF('Moloc Pokedex'!Q93&lt;&gt;"",'Moloc Pokedex'!Q93,"")</f>
        <v/>
      </c>
      <c r="P900" s="14" t="str">
        <f>+IF('Moloc Pokedex'!R93&lt;&gt;"",'Moloc Pokedex'!R93,"")</f>
        <v>1,TACKLE,1,LEER,1,GROWL,1,SCARYFACE</v>
      </c>
      <c r="Q900" s="14" t="str">
        <f>+IF('Moloc Pokedex'!S93&lt;&gt;"",'Moloc Pokedex'!S93,"")</f>
        <v>FIREPUNCH,THUNDERPUNCH,ICEPUNCH,SWORDSDANCE,TAUNT,TRICK,GRASSYTERRAIN</v>
      </c>
      <c r="R900" s="14" t="str">
        <f>+IF('Moloc Pokedex'!T93&lt;&gt;"",'Moloc Pokedex'!T93,"")</f>
        <v>Field</v>
      </c>
      <c r="S900" s="14">
        <f>+IF('Moloc Pokedex'!U93&lt;&gt;"",'Moloc Pokedex'!U93,"")</f>
        <v>4080</v>
      </c>
      <c r="T900" s="14">
        <f>+IF('Moloc Pokedex'!V93&lt;&gt;"",'Moloc Pokedex'!V93,"")</f>
        <v>0.1</v>
      </c>
      <c r="U900" s="14">
        <f>+IF('Moloc Pokedex'!W93&lt;&gt;"",'Moloc Pokedex'!W93,"")</f>
        <v>0.1</v>
      </c>
      <c r="V900" s="14" t="str">
        <f>+IF('Moloc Pokedex'!X93&lt;&gt;"",'Moloc Pokedex'!X93,"")</f>
        <v>Brown</v>
      </c>
      <c r="W900" s="14" t="str">
        <f>+IF('Moloc Pokedex'!Y93&lt;&gt;"",'Moloc Pokedex'!Y93,"")</f>
        <v/>
      </c>
      <c r="X900" s="14">
        <f>+IF('Moloc Pokedex'!Z93&lt;&gt;"",'Moloc Pokedex'!Z93,"")</f>
        <v>899</v>
      </c>
      <c r="Y900" s="14">
        <f>+IF('Moloc Pokedex'!AA93&lt;&gt;"",'Moloc Pokedex'!AA93,"")</f>
        <v>0</v>
      </c>
      <c r="Z900" s="14">
        <f>+IF('Moloc Pokedex'!AB93&lt;&gt;"",'Moloc Pokedex'!AB93,"")</f>
        <v>0</v>
      </c>
      <c r="AA900" s="14">
        <f>+IF('Moloc Pokedex'!AC93&lt;&gt;"",'Moloc Pokedex'!AC93,"")</f>
        <v>0</v>
      </c>
      <c r="AB900" s="14">
        <f>+IF('Moloc Pokedex'!AD93&lt;&gt;"",'Moloc Pokedex'!AD93,"")</f>
        <v>0</v>
      </c>
      <c r="AC900" s="14">
        <f>+IF('Moloc Pokedex'!AE93&lt;&gt;"",'Moloc Pokedex'!AE93,"")</f>
        <v>0</v>
      </c>
      <c r="AD900" s="14">
        <f>+IF('Moloc Pokedex'!AF93&lt;&gt;"",'Moloc Pokedex'!AF93,"")</f>
        <v>0</v>
      </c>
      <c r="AE900" s="14">
        <f>+IF('Moloc Pokedex'!AG93&lt;&gt;"",'Moloc Pokedex'!AG93,"")</f>
        <v>0</v>
      </c>
      <c r="AF900" s="14">
        <f>+IF('Moloc Pokedex'!AH93&lt;&gt;"",'Moloc Pokedex'!AH93,"")</f>
        <v>0</v>
      </c>
      <c r="AG900" s="14">
        <f>+IF('Moloc Pokedex'!AI93&lt;&gt;"",'Moloc Pokedex'!AI93,"")</f>
        <v>0</v>
      </c>
      <c r="AH900" s="14" t="str">
        <f>+IF('Moloc Pokedex'!AJ93&lt;&gt;"",'Moloc Pokedex'!AJ93,"")</f>
        <v>899,0,0,0,0,0,0,0,0,0</v>
      </c>
      <c r="AI900" s="14" t="str">
        <f>+IF('Moloc Pokedex'!AK93&lt;&gt;"",'Moloc Pokedex'!AK93,"")</f>
        <v>TODO</v>
      </c>
      <c r="AJ900" s="14" t="str">
        <f>+IF('Moloc Pokedex'!AL93&lt;&gt;"",'Moloc Pokedex'!AL93,"")</f>
        <v>"TO DO"</v>
      </c>
      <c r="AK900" s="14" t="str">
        <f>+IF('Moloc Pokedex'!AM93&lt;&gt;"",'Moloc Pokedex'!AM93,"")</f>
        <v/>
      </c>
      <c r="AL900" s="14" t="str">
        <f>+IF('Moloc Pokedex'!AN93&lt;&gt;"",'Moloc Pokedex'!AN93,"")</f>
        <v/>
      </c>
      <c r="AM900" s="14" t="str">
        <f>+IF('Moloc Pokedex'!AO93&lt;&gt;"",'Moloc Pokedex'!AO93,"")</f>
        <v/>
      </c>
      <c r="AN900" s="14" t="str">
        <f>+IF('Moloc Pokedex'!AP93&lt;&gt;"",'Moloc Pokedex'!AP93,"")</f>
        <v/>
      </c>
      <c r="AO900" s="14">
        <f>+IF('Moloc Pokedex'!AQ93&lt;&gt;"",'Moloc Pokedex'!AQ93,"")</f>
        <v>0</v>
      </c>
      <c r="AP900" s="14">
        <f>+IF('Moloc Pokedex'!AR93&lt;&gt;"",'Moloc Pokedex'!AR93,"")</f>
        <v>25</v>
      </c>
      <c r="AQ900" s="14">
        <f>+IF('Moloc Pokedex'!AS93&lt;&gt;"",'Moloc Pokedex'!AS93,"")</f>
        <v>0</v>
      </c>
      <c r="AR900" s="14" t="str">
        <f>+IF('Moloc Pokedex'!AT93&lt;&gt;"",'Moloc Pokedex'!AT93,"")</f>
        <v/>
      </c>
      <c r="AS900" s="14" t="str">
        <f>+IF('Moloc Pokedex'!AU93&lt;&gt;"",'Moloc Pokedex'!AU93,"")</f>
        <v/>
      </c>
      <c r="AU900" s="14"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
      <c r="A901" s="13">
        <v>900</v>
      </c>
      <c r="C901" s="14" t="str">
        <f>+IF('Moloc Pokedex'!E94&lt;&gt;"",'Moloc Pokedex'!E94,"")</f>
        <v>Ceratoxin</v>
      </c>
      <c r="D901" s="14" t="str">
        <f>+IF('Moloc Pokedex'!F94&lt;&gt;"",'Moloc Pokedex'!F94,"")</f>
        <v>CERATOXIN</v>
      </c>
      <c r="E901" s="14" t="str">
        <f>+IF('Moloc Pokedex'!G94&lt;&gt;"",'Moloc Pokedex'!G94,"")</f>
        <v>ELECTRIC</v>
      </c>
      <c r="F901" s="14" t="str">
        <f>+IF('Moloc Pokedex'!H94&lt;&gt;"",'Moloc Pokedex'!H94,"")</f>
        <v>POISON</v>
      </c>
      <c r="G901" s="14" t="str">
        <f>+IF('Moloc Pokedex'!I94&lt;&gt;"",'Moloc Pokedex'!I94,"")</f>
        <v>30,30,30,30,30,30</v>
      </c>
      <c r="H901" s="14" t="str">
        <f>+IF('Moloc Pokedex'!J94&lt;&gt;"",'Moloc Pokedex'!J94,"")</f>
        <v>Female50Percent</v>
      </c>
      <c r="I901" s="14" t="str">
        <f>+IF('Moloc Pokedex'!K94&lt;&gt;"",'Moloc Pokedex'!K94,"")</f>
        <v>Medium</v>
      </c>
      <c r="J901" s="14">
        <f>+IF('Moloc Pokedex'!L94&lt;&gt;"",'Moloc Pokedex'!L94,"")</f>
        <v>0</v>
      </c>
      <c r="K901" s="14" t="str">
        <f>+IF('Moloc Pokedex'!M94&lt;&gt;"",'Moloc Pokedex'!M94,"")</f>
        <v>0,0,0,0,0,0</v>
      </c>
      <c r="L901" s="14">
        <f>+IF('Moloc Pokedex'!N94&lt;&gt;"",'Moloc Pokedex'!N94,"")</f>
        <v>255</v>
      </c>
      <c r="M901" s="14">
        <f>+IF('Moloc Pokedex'!O94&lt;&gt;"",'Moloc Pokedex'!O94,"")</f>
        <v>70</v>
      </c>
      <c r="N901" s="14" t="str">
        <f>+IF('Moloc Pokedex'!P94&lt;&gt;"",'Moloc Pokedex'!P94,"")</f>
        <v>RUNAWAY</v>
      </c>
      <c r="O901" s="14" t="str">
        <f>+IF('Moloc Pokedex'!Q94&lt;&gt;"",'Moloc Pokedex'!Q94,"")</f>
        <v/>
      </c>
      <c r="P901" s="14" t="str">
        <f>+IF('Moloc Pokedex'!R94&lt;&gt;"",'Moloc Pokedex'!R94,"")</f>
        <v>1,TACKLE,1,LEER,1,GROWL,1,SCARYFACE</v>
      </c>
      <c r="Q901" s="14" t="str">
        <f>+IF('Moloc Pokedex'!S94&lt;&gt;"",'Moloc Pokedex'!S94,"")</f>
        <v>FIREPUNCH,THUNDERPUNCH,ICEPUNCH,SWORDSDANCE,TAUNT,TRICK,GRASSYTERRAIN</v>
      </c>
      <c r="R901" s="14" t="str">
        <f>+IF('Moloc Pokedex'!T94&lt;&gt;"",'Moloc Pokedex'!T94,"")</f>
        <v>Field</v>
      </c>
      <c r="S901" s="14">
        <f>+IF('Moloc Pokedex'!U94&lt;&gt;"",'Moloc Pokedex'!U94,"")</f>
        <v>4080</v>
      </c>
      <c r="T901" s="14">
        <f>+IF('Moloc Pokedex'!V94&lt;&gt;"",'Moloc Pokedex'!V94,"")</f>
        <v>0.1</v>
      </c>
      <c r="U901" s="14">
        <f>+IF('Moloc Pokedex'!W94&lt;&gt;"",'Moloc Pokedex'!W94,"")</f>
        <v>0.1</v>
      </c>
      <c r="V901" s="14" t="str">
        <f>+IF('Moloc Pokedex'!X94&lt;&gt;"",'Moloc Pokedex'!X94,"")</f>
        <v>Brown</v>
      </c>
      <c r="W901" s="14" t="str">
        <f>+IF('Moloc Pokedex'!Y94&lt;&gt;"",'Moloc Pokedex'!Y94,"")</f>
        <v/>
      </c>
      <c r="X901" s="14">
        <f>+IF('Moloc Pokedex'!Z94&lt;&gt;"",'Moloc Pokedex'!Z94,"")</f>
        <v>900</v>
      </c>
      <c r="Y901" s="14">
        <f>+IF('Moloc Pokedex'!AA94&lt;&gt;"",'Moloc Pokedex'!AA94,"")</f>
        <v>0</v>
      </c>
      <c r="Z901" s="14">
        <f>+IF('Moloc Pokedex'!AB94&lt;&gt;"",'Moloc Pokedex'!AB94,"")</f>
        <v>0</v>
      </c>
      <c r="AA901" s="14">
        <f>+IF('Moloc Pokedex'!AC94&lt;&gt;"",'Moloc Pokedex'!AC94,"")</f>
        <v>0</v>
      </c>
      <c r="AB901" s="14">
        <f>+IF('Moloc Pokedex'!AD94&lt;&gt;"",'Moloc Pokedex'!AD94,"")</f>
        <v>0</v>
      </c>
      <c r="AC901" s="14">
        <f>+IF('Moloc Pokedex'!AE94&lt;&gt;"",'Moloc Pokedex'!AE94,"")</f>
        <v>0</v>
      </c>
      <c r="AD901" s="14">
        <f>+IF('Moloc Pokedex'!AF94&lt;&gt;"",'Moloc Pokedex'!AF94,"")</f>
        <v>0</v>
      </c>
      <c r="AE901" s="14">
        <f>+IF('Moloc Pokedex'!AG94&lt;&gt;"",'Moloc Pokedex'!AG94,"")</f>
        <v>0</v>
      </c>
      <c r="AF901" s="14">
        <f>+IF('Moloc Pokedex'!AH94&lt;&gt;"",'Moloc Pokedex'!AH94,"")</f>
        <v>0</v>
      </c>
      <c r="AG901" s="14">
        <f>+IF('Moloc Pokedex'!AI94&lt;&gt;"",'Moloc Pokedex'!AI94,"")</f>
        <v>0</v>
      </c>
      <c r="AH901" s="14" t="str">
        <f>+IF('Moloc Pokedex'!AJ94&lt;&gt;"",'Moloc Pokedex'!AJ94,"")</f>
        <v>900,0,0,0,0,0,0,0,0,0</v>
      </c>
      <c r="AI901" s="14" t="str">
        <f>+IF('Moloc Pokedex'!AK94&lt;&gt;"",'Moloc Pokedex'!AK94,"")</f>
        <v>TODO</v>
      </c>
      <c r="AJ901" s="14" t="str">
        <f>+IF('Moloc Pokedex'!AL94&lt;&gt;"",'Moloc Pokedex'!AL94,"")</f>
        <v>"TO DO"</v>
      </c>
      <c r="AK901" s="14" t="str">
        <f>+IF('Moloc Pokedex'!AM94&lt;&gt;"",'Moloc Pokedex'!AM94,"")</f>
        <v/>
      </c>
      <c r="AL901" s="14" t="str">
        <f>+IF('Moloc Pokedex'!AN94&lt;&gt;"",'Moloc Pokedex'!AN94,"")</f>
        <v/>
      </c>
      <c r="AM901" s="14" t="str">
        <f>+IF('Moloc Pokedex'!AO94&lt;&gt;"",'Moloc Pokedex'!AO94,"")</f>
        <v/>
      </c>
      <c r="AN901" s="14" t="str">
        <f>+IF('Moloc Pokedex'!AP94&lt;&gt;"",'Moloc Pokedex'!AP94,"")</f>
        <v/>
      </c>
      <c r="AO901" s="14">
        <f>+IF('Moloc Pokedex'!AQ94&lt;&gt;"",'Moloc Pokedex'!AQ94,"")</f>
        <v>0</v>
      </c>
      <c r="AP901" s="14">
        <f>+IF('Moloc Pokedex'!AR94&lt;&gt;"",'Moloc Pokedex'!AR94,"")</f>
        <v>25</v>
      </c>
      <c r="AQ901" s="14">
        <f>+IF('Moloc Pokedex'!AS94&lt;&gt;"",'Moloc Pokedex'!AS94,"")</f>
        <v>0</v>
      </c>
      <c r="AR901" s="14" t="str">
        <f>+IF('Moloc Pokedex'!AT94&lt;&gt;"",'Moloc Pokedex'!AT94,"")</f>
        <v>CERATOTHUNDA,LevelHoldItem,ELECTIRIZER,CERATOTHUNDA,TradeItem,ELECTIRIZER</v>
      </c>
      <c r="AS901" s="14" t="str">
        <f>+IF('Moloc Pokedex'!AU94&lt;&gt;"",'Moloc Pokedex'!AU94,"")</f>
        <v/>
      </c>
      <c r="AU901" s="14"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
      <c r="A902" s="13">
        <v>901</v>
      </c>
      <c r="C902" s="14" t="str">
        <f>+IF('Moloc Pokedex'!E95&lt;&gt;"",'Moloc Pokedex'!E95,"")</f>
        <v>Ceratothunda</v>
      </c>
      <c r="D902" s="14" t="str">
        <f>+IF('Moloc Pokedex'!F95&lt;&gt;"",'Moloc Pokedex'!F95,"")</f>
        <v>CERATOTHUNDA</v>
      </c>
      <c r="E902" s="14" t="str">
        <f>+IF('Moloc Pokedex'!G95&lt;&gt;"",'Moloc Pokedex'!G95,"")</f>
        <v>ELECTRIC</v>
      </c>
      <c r="F902" s="14" t="str">
        <f>+IF('Moloc Pokedex'!H95&lt;&gt;"",'Moloc Pokedex'!H95,"")</f>
        <v>POISON</v>
      </c>
      <c r="G902" s="14" t="str">
        <f>+IF('Moloc Pokedex'!I95&lt;&gt;"",'Moloc Pokedex'!I95,"")</f>
        <v>30,30,30,30,30,30</v>
      </c>
      <c r="H902" s="14" t="str">
        <f>+IF('Moloc Pokedex'!J95&lt;&gt;"",'Moloc Pokedex'!J95,"")</f>
        <v>Female50Percent</v>
      </c>
      <c r="I902" s="14" t="str">
        <f>+IF('Moloc Pokedex'!K95&lt;&gt;"",'Moloc Pokedex'!K95,"")</f>
        <v>Medium</v>
      </c>
      <c r="J902" s="14">
        <f>+IF('Moloc Pokedex'!L95&lt;&gt;"",'Moloc Pokedex'!L95,"")</f>
        <v>0</v>
      </c>
      <c r="K902" s="14" t="str">
        <f>+IF('Moloc Pokedex'!M95&lt;&gt;"",'Moloc Pokedex'!M95,"")</f>
        <v>0,0,0,0,0,0</v>
      </c>
      <c r="L902" s="14">
        <f>+IF('Moloc Pokedex'!N95&lt;&gt;"",'Moloc Pokedex'!N95,"")</f>
        <v>255</v>
      </c>
      <c r="M902" s="14">
        <f>+IF('Moloc Pokedex'!O95&lt;&gt;"",'Moloc Pokedex'!O95,"")</f>
        <v>70</v>
      </c>
      <c r="N902" s="14" t="str">
        <f>+IF('Moloc Pokedex'!P95&lt;&gt;"",'Moloc Pokedex'!P95,"")</f>
        <v>RUNAWAY</v>
      </c>
      <c r="O902" s="14" t="str">
        <f>+IF('Moloc Pokedex'!Q95&lt;&gt;"",'Moloc Pokedex'!Q95,"")</f>
        <v/>
      </c>
      <c r="P902" s="14" t="str">
        <f>+IF('Moloc Pokedex'!R95&lt;&gt;"",'Moloc Pokedex'!R95,"")</f>
        <v>1,TACKLE,1,LEER,1,GROWL,1,SCARYFACE</v>
      </c>
      <c r="Q902" s="14" t="str">
        <f>+IF('Moloc Pokedex'!S95&lt;&gt;"",'Moloc Pokedex'!S95,"")</f>
        <v>FIREPUNCH,THUNDERPUNCH,ICEPUNCH,SWORDSDANCE,TAUNT,TRICK,GRASSYTERRAIN</v>
      </c>
      <c r="R902" s="14" t="str">
        <f>+IF('Moloc Pokedex'!T95&lt;&gt;"",'Moloc Pokedex'!T95,"")</f>
        <v>Field</v>
      </c>
      <c r="S902" s="14">
        <f>+IF('Moloc Pokedex'!U95&lt;&gt;"",'Moloc Pokedex'!U95,"")</f>
        <v>4080</v>
      </c>
      <c r="T902" s="14">
        <f>+IF('Moloc Pokedex'!V95&lt;&gt;"",'Moloc Pokedex'!V95,"")</f>
        <v>0.1</v>
      </c>
      <c r="U902" s="14">
        <f>+IF('Moloc Pokedex'!W95&lt;&gt;"",'Moloc Pokedex'!W95,"")</f>
        <v>0.1</v>
      </c>
      <c r="V902" s="14" t="str">
        <f>+IF('Moloc Pokedex'!X95&lt;&gt;"",'Moloc Pokedex'!X95,"")</f>
        <v>Brown</v>
      </c>
      <c r="W902" s="14" t="str">
        <f>+IF('Moloc Pokedex'!Y95&lt;&gt;"",'Moloc Pokedex'!Y95,"")</f>
        <v/>
      </c>
      <c r="X902" s="14">
        <f>+IF('Moloc Pokedex'!Z95&lt;&gt;"",'Moloc Pokedex'!Z95,"")</f>
        <v>901</v>
      </c>
      <c r="Y902" s="14">
        <f>+IF('Moloc Pokedex'!AA95&lt;&gt;"",'Moloc Pokedex'!AA95,"")</f>
        <v>0</v>
      </c>
      <c r="Z902" s="14">
        <f>+IF('Moloc Pokedex'!AB95&lt;&gt;"",'Moloc Pokedex'!AB95,"")</f>
        <v>0</v>
      </c>
      <c r="AA902" s="14">
        <f>+IF('Moloc Pokedex'!AC95&lt;&gt;"",'Moloc Pokedex'!AC95,"")</f>
        <v>0</v>
      </c>
      <c r="AB902" s="14">
        <f>+IF('Moloc Pokedex'!AD95&lt;&gt;"",'Moloc Pokedex'!AD95,"")</f>
        <v>0</v>
      </c>
      <c r="AC902" s="14">
        <f>+IF('Moloc Pokedex'!AE95&lt;&gt;"",'Moloc Pokedex'!AE95,"")</f>
        <v>0</v>
      </c>
      <c r="AD902" s="14">
        <f>+IF('Moloc Pokedex'!AF95&lt;&gt;"",'Moloc Pokedex'!AF95,"")</f>
        <v>0</v>
      </c>
      <c r="AE902" s="14">
        <f>+IF('Moloc Pokedex'!AG95&lt;&gt;"",'Moloc Pokedex'!AG95,"")</f>
        <v>0</v>
      </c>
      <c r="AF902" s="14">
        <f>+IF('Moloc Pokedex'!AH95&lt;&gt;"",'Moloc Pokedex'!AH95,"")</f>
        <v>0</v>
      </c>
      <c r="AG902" s="14">
        <f>+IF('Moloc Pokedex'!AI95&lt;&gt;"",'Moloc Pokedex'!AI95,"")</f>
        <v>0</v>
      </c>
      <c r="AH902" s="14" t="str">
        <f>+IF('Moloc Pokedex'!AJ95&lt;&gt;"",'Moloc Pokedex'!AJ95,"")</f>
        <v>901,0,0,0,0,0,0,0,0,0</v>
      </c>
      <c r="AI902" s="14" t="str">
        <f>+IF('Moloc Pokedex'!AK95&lt;&gt;"",'Moloc Pokedex'!AK95,"")</f>
        <v>TODO</v>
      </c>
      <c r="AJ902" s="14" t="str">
        <f>+IF('Moloc Pokedex'!AL95&lt;&gt;"",'Moloc Pokedex'!AL95,"")</f>
        <v>"TO DO"</v>
      </c>
      <c r="AK902" s="14" t="str">
        <f>+IF('Moloc Pokedex'!AM95&lt;&gt;"",'Moloc Pokedex'!AM95,"")</f>
        <v/>
      </c>
      <c r="AL902" s="14" t="str">
        <f>+IF('Moloc Pokedex'!AN95&lt;&gt;"",'Moloc Pokedex'!AN95,"")</f>
        <v/>
      </c>
      <c r="AM902" s="14" t="str">
        <f>+IF('Moloc Pokedex'!AO95&lt;&gt;"",'Moloc Pokedex'!AO95,"")</f>
        <v/>
      </c>
      <c r="AN902" s="14" t="str">
        <f>+IF('Moloc Pokedex'!AP95&lt;&gt;"",'Moloc Pokedex'!AP95,"")</f>
        <v/>
      </c>
      <c r="AO902" s="14">
        <f>+IF('Moloc Pokedex'!AQ95&lt;&gt;"",'Moloc Pokedex'!AQ95,"")</f>
        <v>0</v>
      </c>
      <c r="AP902" s="14">
        <f>+IF('Moloc Pokedex'!AR95&lt;&gt;"",'Moloc Pokedex'!AR95,"")</f>
        <v>25</v>
      </c>
      <c r="AQ902" s="14">
        <f>+IF('Moloc Pokedex'!AS95&lt;&gt;"",'Moloc Pokedex'!AS95,"")</f>
        <v>0</v>
      </c>
      <c r="AR902" s="14" t="str">
        <f>+IF('Moloc Pokedex'!AT95&lt;&gt;"",'Moloc Pokedex'!AT95,"")</f>
        <v/>
      </c>
      <c r="AS902" s="14" t="str">
        <f>+IF('Moloc Pokedex'!AU95&lt;&gt;"",'Moloc Pokedex'!AU95,"")</f>
        <v/>
      </c>
      <c r="AU902" s="14"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
      <c r="A903" s="13">
        <v>902</v>
      </c>
      <c r="C903" s="14" t="str">
        <f>+IF('Moloc Pokedex'!E96&lt;&gt;"",'Moloc Pokedex'!E96,"")</f>
        <v>Vuquang</v>
      </c>
      <c r="D903" s="14" t="str">
        <f>+IF('Moloc Pokedex'!F96&lt;&gt;"",'Moloc Pokedex'!F96,"")</f>
        <v>VUQUANG</v>
      </c>
      <c r="E903" s="14" t="str">
        <f>+IF('Moloc Pokedex'!G96&lt;&gt;"",'Moloc Pokedex'!G96,"")</f>
        <v>ICE</v>
      </c>
      <c r="F903" s="14" t="str">
        <f>+IF('Moloc Pokedex'!H96&lt;&gt;"",'Moloc Pokedex'!H96,"")</f>
        <v>GROUND</v>
      </c>
      <c r="G903" s="14" t="str">
        <f>+IF('Moloc Pokedex'!I96&lt;&gt;"",'Moloc Pokedex'!I96,"")</f>
        <v>30,30,30,30,30,30</v>
      </c>
      <c r="H903" s="14" t="str">
        <f>+IF('Moloc Pokedex'!J96&lt;&gt;"",'Moloc Pokedex'!J96,"")</f>
        <v>Female50Percent</v>
      </c>
      <c r="I903" s="14" t="str">
        <f>+IF('Moloc Pokedex'!K96&lt;&gt;"",'Moloc Pokedex'!K96,"")</f>
        <v>Medium</v>
      </c>
      <c r="J903" s="14">
        <f>+IF('Moloc Pokedex'!L96&lt;&gt;"",'Moloc Pokedex'!L96,"")</f>
        <v>0</v>
      </c>
      <c r="K903" s="14" t="str">
        <f>+IF('Moloc Pokedex'!M96&lt;&gt;"",'Moloc Pokedex'!M96,"")</f>
        <v>0,0,0,0,0,0</v>
      </c>
      <c r="L903" s="14">
        <f>+IF('Moloc Pokedex'!N96&lt;&gt;"",'Moloc Pokedex'!N96,"")</f>
        <v>255</v>
      </c>
      <c r="M903" s="14">
        <f>+IF('Moloc Pokedex'!O96&lt;&gt;"",'Moloc Pokedex'!O96,"")</f>
        <v>70</v>
      </c>
      <c r="N903" s="14" t="str">
        <f>+IF('Moloc Pokedex'!P96&lt;&gt;"",'Moloc Pokedex'!P96,"")</f>
        <v>RUNAWAY</v>
      </c>
      <c r="O903" s="14" t="str">
        <f>+IF('Moloc Pokedex'!Q96&lt;&gt;"",'Moloc Pokedex'!Q96,"")</f>
        <v/>
      </c>
      <c r="P903" s="14" t="str">
        <f>+IF('Moloc Pokedex'!R96&lt;&gt;"",'Moloc Pokedex'!R96,"")</f>
        <v>1,TACKLE,1,LEER,1,GROWL,1,SCARYFACE</v>
      </c>
      <c r="Q903" s="14" t="str">
        <f>+IF('Moloc Pokedex'!S96&lt;&gt;"",'Moloc Pokedex'!S96,"")</f>
        <v>FIREPUNCH,THUNDERPUNCH,ICEPUNCH,SWORDSDANCE,TAUNT,TRICK,GRASSYTERRAIN</v>
      </c>
      <c r="R903" s="14" t="str">
        <f>+IF('Moloc Pokedex'!T96&lt;&gt;"",'Moloc Pokedex'!T96,"")</f>
        <v>Field</v>
      </c>
      <c r="S903" s="14">
        <f>+IF('Moloc Pokedex'!U96&lt;&gt;"",'Moloc Pokedex'!U96,"")</f>
        <v>4080</v>
      </c>
      <c r="T903" s="14">
        <f>+IF('Moloc Pokedex'!V96&lt;&gt;"",'Moloc Pokedex'!V96,"")</f>
        <v>0.1</v>
      </c>
      <c r="U903" s="14">
        <f>+IF('Moloc Pokedex'!W96&lt;&gt;"",'Moloc Pokedex'!W96,"")</f>
        <v>0.1</v>
      </c>
      <c r="V903" s="14" t="str">
        <f>+IF('Moloc Pokedex'!X96&lt;&gt;"",'Moloc Pokedex'!X96,"")</f>
        <v>Brown</v>
      </c>
      <c r="W903" s="14" t="str">
        <f>+IF('Moloc Pokedex'!Y96&lt;&gt;"",'Moloc Pokedex'!Y96,"")</f>
        <v/>
      </c>
      <c r="X903" s="14">
        <f>+IF('Moloc Pokedex'!Z96&lt;&gt;"",'Moloc Pokedex'!Z96,"")</f>
        <v>902</v>
      </c>
      <c r="Y903" s="14">
        <f>+IF('Moloc Pokedex'!AA96&lt;&gt;"",'Moloc Pokedex'!AA96,"")</f>
        <v>0</v>
      </c>
      <c r="Z903" s="14">
        <f>+IF('Moloc Pokedex'!AB96&lt;&gt;"",'Moloc Pokedex'!AB96,"")</f>
        <v>0</v>
      </c>
      <c r="AA903" s="14">
        <f>+IF('Moloc Pokedex'!AC96&lt;&gt;"",'Moloc Pokedex'!AC96,"")</f>
        <v>0</v>
      </c>
      <c r="AB903" s="14">
        <f>+IF('Moloc Pokedex'!AD96&lt;&gt;"",'Moloc Pokedex'!AD96,"")</f>
        <v>0</v>
      </c>
      <c r="AC903" s="14">
        <f>+IF('Moloc Pokedex'!AE96&lt;&gt;"",'Moloc Pokedex'!AE96,"")</f>
        <v>0</v>
      </c>
      <c r="AD903" s="14">
        <f>+IF('Moloc Pokedex'!AF96&lt;&gt;"",'Moloc Pokedex'!AF96,"")</f>
        <v>0</v>
      </c>
      <c r="AE903" s="14">
        <f>+IF('Moloc Pokedex'!AG96&lt;&gt;"",'Moloc Pokedex'!AG96,"")</f>
        <v>0</v>
      </c>
      <c r="AF903" s="14">
        <f>+IF('Moloc Pokedex'!AH96&lt;&gt;"",'Moloc Pokedex'!AH96,"")</f>
        <v>0</v>
      </c>
      <c r="AG903" s="14">
        <f>+IF('Moloc Pokedex'!AI96&lt;&gt;"",'Moloc Pokedex'!AI96,"")</f>
        <v>0</v>
      </c>
      <c r="AH903" s="14" t="str">
        <f>+IF('Moloc Pokedex'!AJ96&lt;&gt;"",'Moloc Pokedex'!AJ96,"")</f>
        <v>902,0,0,0,0,0,0,0,0,0</v>
      </c>
      <c r="AI903" s="14" t="str">
        <f>+IF('Moloc Pokedex'!AK96&lt;&gt;"",'Moloc Pokedex'!AK96,"")</f>
        <v>TODO</v>
      </c>
      <c r="AJ903" s="14" t="str">
        <f>+IF('Moloc Pokedex'!AL96&lt;&gt;"",'Moloc Pokedex'!AL96,"")</f>
        <v>"TO DO"</v>
      </c>
      <c r="AK903" s="14" t="str">
        <f>+IF('Moloc Pokedex'!AM96&lt;&gt;"",'Moloc Pokedex'!AM96,"")</f>
        <v/>
      </c>
      <c r="AL903" s="14" t="str">
        <f>+IF('Moloc Pokedex'!AN96&lt;&gt;"",'Moloc Pokedex'!AN96,"")</f>
        <v/>
      </c>
      <c r="AM903" s="14" t="str">
        <f>+IF('Moloc Pokedex'!AO96&lt;&gt;"",'Moloc Pokedex'!AO96,"")</f>
        <v/>
      </c>
      <c r="AN903" s="14" t="str">
        <f>+IF('Moloc Pokedex'!AP96&lt;&gt;"",'Moloc Pokedex'!AP96,"")</f>
        <v/>
      </c>
      <c r="AO903" s="14">
        <f>+IF('Moloc Pokedex'!AQ96&lt;&gt;"",'Moloc Pokedex'!AQ96,"")</f>
        <v>0</v>
      </c>
      <c r="AP903" s="14">
        <f>+IF('Moloc Pokedex'!AR96&lt;&gt;"",'Moloc Pokedex'!AR96,"")</f>
        <v>25</v>
      </c>
      <c r="AQ903" s="14">
        <f>+IF('Moloc Pokedex'!AS96&lt;&gt;"",'Moloc Pokedex'!AS96,"")</f>
        <v>0</v>
      </c>
      <c r="AR903" s="14" t="str">
        <f>+IF('Moloc Pokedex'!AT96&lt;&gt;"",'Moloc Pokedex'!AT96,"")</f>
        <v>PSEUDORIX,Level,45</v>
      </c>
      <c r="AS903" s="14" t="str">
        <f>+IF('Moloc Pokedex'!AU96&lt;&gt;"",'Moloc Pokedex'!AU96,"")</f>
        <v/>
      </c>
      <c r="AU903" s="14"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
      <c r="A904" s="13">
        <v>903</v>
      </c>
      <c r="C904" s="14" t="str">
        <f>+IF('Moloc Pokedex'!E97&lt;&gt;"",'Moloc Pokedex'!E97,"")</f>
        <v>Pseudorix</v>
      </c>
      <c r="D904" s="14" t="str">
        <f>+IF('Moloc Pokedex'!F97&lt;&gt;"",'Moloc Pokedex'!F97,"")</f>
        <v>PSEUDORIX</v>
      </c>
      <c r="E904" s="14" t="str">
        <f>+IF('Moloc Pokedex'!G97&lt;&gt;"",'Moloc Pokedex'!G97,"")</f>
        <v>ICE</v>
      </c>
      <c r="F904" s="14" t="str">
        <f>+IF('Moloc Pokedex'!H97&lt;&gt;"",'Moloc Pokedex'!H97,"")</f>
        <v>GROUND</v>
      </c>
      <c r="G904" s="14" t="str">
        <f>+IF('Moloc Pokedex'!I97&lt;&gt;"",'Moloc Pokedex'!I97,"")</f>
        <v>30,30,30,30,30,30</v>
      </c>
      <c r="H904" s="14" t="str">
        <f>+IF('Moloc Pokedex'!J97&lt;&gt;"",'Moloc Pokedex'!J97,"")</f>
        <v>Female50Percent</v>
      </c>
      <c r="I904" s="14" t="str">
        <f>+IF('Moloc Pokedex'!K97&lt;&gt;"",'Moloc Pokedex'!K97,"")</f>
        <v>Medium</v>
      </c>
      <c r="J904" s="14">
        <f>+IF('Moloc Pokedex'!L97&lt;&gt;"",'Moloc Pokedex'!L97,"")</f>
        <v>0</v>
      </c>
      <c r="K904" s="14" t="str">
        <f>+IF('Moloc Pokedex'!M97&lt;&gt;"",'Moloc Pokedex'!M97,"")</f>
        <v>0,0,0,0,0,0</v>
      </c>
      <c r="L904" s="14">
        <f>+IF('Moloc Pokedex'!N97&lt;&gt;"",'Moloc Pokedex'!N97,"")</f>
        <v>255</v>
      </c>
      <c r="M904" s="14">
        <f>+IF('Moloc Pokedex'!O97&lt;&gt;"",'Moloc Pokedex'!O97,"")</f>
        <v>70</v>
      </c>
      <c r="N904" s="14" t="str">
        <f>+IF('Moloc Pokedex'!P97&lt;&gt;"",'Moloc Pokedex'!P97,"")</f>
        <v>RUNAWAY</v>
      </c>
      <c r="O904" s="14" t="str">
        <f>+IF('Moloc Pokedex'!Q97&lt;&gt;"",'Moloc Pokedex'!Q97,"")</f>
        <v/>
      </c>
      <c r="P904" s="14" t="str">
        <f>+IF('Moloc Pokedex'!R97&lt;&gt;"",'Moloc Pokedex'!R97,"")</f>
        <v>1,TACKLE,1,LEER,1,GROWL,1,SCARYFACE</v>
      </c>
      <c r="Q904" s="14" t="str">
        <f>+IF('Moloc Pokedex'!S97&lt;&gt;"",'Moloc Pokedex'!S97,"")</f>
        <v>FIREPUNCH,THUNDERPUNCH,ICEPUNCH,SWORDSDANCE,TAUNT,TRICK,GRASSYTERRAIN</v>
      </c>
      <c r="R904" s="14" t="str">
        <f>+IF('Moloc Pokedex'!T97&lt;&gt;"",'Moloc Pokedex'!T97,"")</f>
        <v>Field</v>
      </c>
      <c r="S904" s="14">
        <f>+IF('Moloc Pokedex'!U97&lt;&gt;"",'Moloc Pokedex'!U97,"")</f>
        <v>4080</v>
      </c>
      <c r="T904" s="14">
        <f>+IF('Moloc Pokedex'!V97&lt;&gt;"",'Moloc Pokedex'!V97,"")</f>
        <v>0.1</v>
      </c>
      <c r="U904" s="14">
        <f>+IF('Moloc Pokedex'!W97&lt;&gt;"",'Moloc Pokedex'!W97,"")</f>
        <v>0.1</v>
      </c>
      <c r="V904" s="14" t="str">
        <f>+IF('Moloc Pokedex'!X97&lt;&gt;"",'Moloc Pokedex'!X97,"")</f>
        <v>Brown</v>
      </c>
      <c r="W904" s="14" t="str">
        <f>+IF('Moloc Pokedex'!Y97&lt;&gt;"",'Moloc Pokedex'!Y97,"")</f>
        <v/>
      </c>
      <c r="X904" s="14">
        <f>+IF('Moloc Pokedex'!Z97&lt;&gt;"",'Moloc Pokedex'!Z97,"")</f>
        <v>903</v>
      </c>
      <c r="Y904" s="14">
        <f>+IF('Moloc Pokedex'!AA97&lt;&gt;"",'Moloc Pokedex'!AA97,"")</f>
        <v>0</v>
      </c>
      <c r="Z904" s="14">
        <f>+IF('Moloc Pokedex'!AB97&lt;&gt;"",'Moloc Pokedex'!AB97,"")</f>
        <v>0</v>
      </c>
      <c r="AA904" s="14">
        <f>+IF('Moloc Pokedex'!AC97&lt;&gt;"",'Moloc Pokedex'!AC97,"")</f>
        <v>0</v>
      </c>
      <c r="AB904" s="14">
        <f>+IF('Moloc Pokedex'!AD97&lt;&gt;"",'Moloc Pokedex'!AD97,"")</f>
        <v>0</v>
      </c>
      <c r="AC904" s="14">
        <f>+IF('Moloc Pokedex'!AE97&lt;&gt;"",'Moloc Pokedex'!AE97,"")</f>
        <v>0</v>
      </c>
      <c r="AD904" s="14">
        <f>+IF('Moloc Pokedex'!AF97&lt;&gt;"",'Moloc Pokedex'!AF97,"")</f>
        <v>0</v>
      </c>
      <c r="AE904" s="14">
        <f>+IF('Moloc Pokedex'!AG97&lt;&gt;"",'Moloc Pokedex'!AG97,"")</f>
        <v>0</v>
      </c>
      <c r="AF904" s="14">
        <f>+IF('Moloc Pokedex'!AH97&lt;&gt;"",'Moloc Pokedex'!AH97,"")</f>
        <v>0</v>
      </c>
      <c r="AG904" s="14">
        <f>+IF('Moloc Pokedex'!AI97&lt;&gt;"",'Moloc Pokedex'!AI97,"")</f>
        <v>0</v>
      </c>
      <c r="AH904" s="14" t="str">
        <f>+IF('Moloc Pokedex'!AJ97&lt;&gt;"",'Moloc Pokedex'!AJ97,"")</f>
        <v>903,0,0,0,0,0,0,0,0,0</v>
      </c>
      <c r="AI904" s="14" t="str">
        <f>+IF('Moloc Pokedex'!AK97&lt;&gt;"",'Moloc Pokedex'!AK97,"")</f>
        <v>TODO</v>
      </c>
      <c r="AJ904" s="14" t="str">
        <f>+IF('Moloc Pokedex'!AL97&lt;&gt;"",'Moloc Pokedex'!AL97,"")</f>
        <v>"TO DO"</v>
      </c>
      <c r="AK904" s="14" t="str">
        <f>+IF('Moloc Pokedex'!AM97&lt;&gt;"",'Moloc Pokedex'!AM97,"")</f>
        <v/>
      </c>
      <c r="AL904" s="14" t="str">
        <f>+IF('Moloc Pokedex'!AN97&lt;&gt;"",'Moloc Pokedex'!AN97,"")</f>
        <v/>
      </c>
      <c r="AM904" s="14" t="str">
        <f>+IF('Moloc Pokedex'!AO97&lt;&gt;"",'Moloc Pokedex'!AO97,"")</f>
        <v/>
      </c>
      <c r="AN904" s="14" t="str">
        <f>+IF('Moloc Pokedex'!AP97&lt;&gt;"",'Moloc Pokedex'!AP97,"")</f>
        <v/>
      </c>
      <c r="AO904" s="14">
        <f>+IF('Moloc Pokedex'!AQ97&lt;&gt;"",'Moloc Pokedex'!AQ97,"")</f>
        <v>0</v>
      </c>
      <c r="AP904" s="14">
        <f>+IF('Moloc Pokedex'!AR97&lt;&gt;"",'Moloc Pokedex'!AR97,"")</f>
        <v>25</v>
      </c>
      <c r="AQ904" s="14">
        <f>+IF('Moloc Pokedex'!AS97&lt;&gt;"",'Moloc Pokedex'!AS97,"")</f>
        <v>0</v>
      </c>
      <c r="AR904" s="14" t="str">
        <f>+IF('Moloc Pokedex'!AT97&lt;&gt;"",'Moloc Pokedex'!AT97,"")</f>
        <v/>
      </c>
      <c r="AS904" s="14" t="str">
        <f>+IF('Moloc Pokedex'!AU97&lt;&gt;"",'Moloc Pokedex'!AU97,"")</f>
        <v/>
      </c>
      <c r="AU904" s="14"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
      <c r="A905" s="13">
        <v>904</v>
      </c>
      <c r="C905" s="14" t="str">
        <f>+IF('Moloc Pokedex'!E98&lt;&gt;"",'Moloc Pokedex'!E98,"")</f>
        <v>Ragdool</v>
      </c>
      <c r="D905" s="14" t="str">
        <f>+IF('Moloc Pokedex'!F98&lt;&gt;"",'Moloc Pokedex'!F98,"")</f>
        <v>RAGDOOL</v>
      </c>
      <c r="E905" s="14" t="str">
        <f>+IF('Moloc Pokedex'!G98&lt;&gt;"",'Moloc Pokedex'!G98,"")</f>
        <v>DARK</v>
      </c>
      <c r="F905" s="14" t="str">
        <f>+IF('Moloc Pokedex'!H98&lt;&gt;"",'Moloc Pokedex'!H98,"")</f>
        <v>GRASS</v>
      </c>
      <c r="G905" s="14" t="str">
        <f>+IF('Moloc Pokedex'!I98&lt;&gt;"",'Moloc Pokedex'!I98,"")</f>
        <v>30,30,30,30,30,30</v>
      </c>
      <c r="H905" s="14" t="str">
        <f>+IF('Moloc Pokedex'!J98&lt;&gt;"",'Moloc Pokedex'!J98,"")</f>
        <v>Female50Percent</v>
      </c>
      <c r="I905" s="14" t="str">
        <f>+IF('Moloc Pokedex'!K98&lt;&gt;"",'Moloc Pokedex'!K98,"")</f>
        <v>Medium</v>
      </c>
      <c r="J905" s="14">
        <f>+IF('Moloc Pokedex'!L98&lt;&gt;"",'Moloc Pokedex'!L98,"")</f>
        <v>0</v>
      </c>
      <c r="K905" s="14" t="str">
        <f>+IF('Moloc Pokedex'!M98&lt;&gt;"",'Moloc Pokedex'!M98,"")</f>
        <v>0,0,0,0,0,0</v>
      </c>
      <c r="L905" s="14">
        <f>+IF('Moloc Pokedex'!N98&lt;&gt;"",'Moloc Pokedex'!N98,"")</f>
        <v>255</v>
      </c>
      <c r="M905" s="14">
        <f>+IF('Moloc Pokedex'!O98&lt;&gt;"",'Moloc Pokedex'!O98,"")</f>
        <v>70</v>
      </c>
      <c r="N905" s="14" t="str">
        <f>+IF('Moloc Pokedex'!P98&lt;&gt;"",'Moloc Pokedex'!P98,"")</f>
        <v>RUNAWAY</v>
      </c>
      <c r="O905" s="14" t="str">
        <f>+IF('Moloc Pokedex'!Q98&lt;&gt;"",'Moloc Pokedex'!Q98,"")</f>
        <v/>
      </c>
      <c r="P905" s="14" t="str">
        <f>+IF('Moloc Pokedex'!R98&lt;&gt;"",'Moloc Pokedex'!R98,"")</f>
        <v>1,TACKLE,1,LEER,1,GROWL,1,SCARYFACE</v>
      </c>
      <c r="Q905" s="14" t="str">
        <f>+IF('Moloc Pokedex'!S98&lt;&gt;"",'Moloc Pokedex'!S98,"")</f>
        <v>FIREPUNCH,THUNDERPUNCH,ICEPUNCH,SWORDSDANCE,TAUNT,TRICK,GRASSYTERRAIN</v>
      </c>
      <c r="R905" s="14" t="str">
        <f>+IF('Moloc Pokedex'!T98&lt;&gt;"",'Moloc Pokedex'!T98,"")</f>
        <v>Field</v>
      </c>
      <c r="S905" s="14">
        <f>+IF('Moloc Pokedex'!U98&lt;&gt;"",'Moloc Pokedex'!U98,"")</f>
        <v>4080</v>
      </c>
      <c r="T905" s="14">
        <f>+IF('Moloc Pokedex'!V98&lt;&gt;"",'Moloc Pokedex'!V98,"")</f>
        <v>0.1</v>
      </c>
      <c r="U905" s="14">
        <f>+IF('Moloc Pokedex'!W98&lt;&gt;"",'Moloc Pokedex'!W98,"")</f>
        <v>0.1</v>
      </c>
      <c r="V905" s="14" t="str">
        <f>+IF('Moloc Pokedex'!X98&lt;&gt;"",'Moloc Pokedex'!X98,"")</f>
        <v>Brown</v>
      </c>
      <c r="W905" s="14" t="str">
        <f>+IF('Moloc Pokedex'!Y98&lt;&gt;"",'Moloc Pokedex'!Y98,"")</f>
        <v/>
      </c>
      <c r="X905" s="14">
        <f>+IF('Moloc Pokedex'!Z98&lt;&gt;"",'Moloc Pokedex'!Z98,"")</f>
        <v>904</v>
      </c>
      <c r="Y905" s="14">
        <f>+IF('Moloc Pokedex'!AA98&lt;&gt;"",'Moloc Pokedex'!AA98,"")</f>
        <v>0</v>
      </c>
      <c r="Z905" s="14">
        <f>+IF('Moloc Pokedex'!AB98&lt;&gt;"",'Moloc Pokedex'!AB98,"")</f>
        <v>0</v>
      </c>
      <c r="AA905" s="14">
        <f>+IF('Moloc Pokedex'!AC98&lt;&gt;"",'Moloc Pokedex'!AC98,"")</f>
        <v>0</v>
      </c>
      <c r="AB905" s="14">
        <f>+IF('Moloc Pokedex'!AD98&lt;&gt;"",'Moloc Pokedex'!AD98,"")</f>
        <v>0</v>
      </c>
      <c r="AC905" s="14">
        <f>+IF('Moloc Pokedex'!AE98&lt;&gt;"",'Moloc Pokedex'!AE98,"")</f>
        <v>0</v>
      </c>
      <c r="AD905" s="14">
        <f>+IF('Moloc Pokedex'!AF98&lt;&gt;"",'Moloc Pokedex'!AF98,"")</f>
        <v>0</v>
      </c>
      <c r="AE905" s="14">
        <f>+IF('Moloc Pokedex'!AG98&lt;&gt;"",'Moloc Pokedex'!AG98,"")</f>
        <v>0</v>
      </c>
      <c r="AF905" s="14">
        <f>+IF('Moloc Pokedex'!AH98&lt;&gt;"",'Moloc Pokedex'!AH98,"")</f>
        <v>0</v>
      </c>
      <c r="AG905" s="14">
        <f>+IF('Moloc Pokedex'!AI98&lt;&gt;"",'Moloc Pokedex'!AI98,"")</f>
        <v>0</v>
      </c>
      <c r="AH905" s="14" t="str">
        <f>+IF('Moloc Pokedex'!AJ98&lt;&gt;"",'Moloc Pokedex'!AJ98,"")</f>
        <v>904,0,0,0,0,0,0,0,0,0</v>
      </c>
      <c r="AI905" s="14" t="str">
        <f>+IF('Moloc Pokedex'!AK98&lt;&gt;"",'Moloc Pokedex'!AK98,"")</f>
        <v>TODO</v>
      </c>
      <c r="AJ905" s="14" t="str">
        <f>+IF('Moloc Pokedex'!AL98&lt;&gt;"",'Moloc Pokedex'!AL98,"")</f>
        <v>"TO DO"</v>
      </c>
      <c r="AK905" s="14" t="str">
        <f>+IF('Moloc Pokedex'!AM98&lt;&gt;"",'Moloc Pokedex'!AM98,"")</f>
        <v/>
      </c>
      <c r="AL905" s="14" t="str">
        <f>+IF('Moloc Pokedex'!AN98&lt;&gt;"",'Moloc Pokedex'!AN98,"")</f>
        <v/>
      </c>
      <c r="AM905" s="14" t="str">
        <f>+IF('Moloc Pokedex'!AO98&lt;&gt;"",'Moloc Pokedex'!AO98,"")</f>
        <v/>
      </c>
      <c r="AN905" s="14" t="str">
        <f>+IF('Moloc Pokedex'!AP98&lt;&gt;"",'Moloc Pokedex'!AP98,"")</f>
        <v/>
      </c>
      <c r="AO905" s="14">
        <f>+IF('Moloc Pokedex'!AQ98&lt;&gt;"",'Moloc Pokedex'!AQ98,"")</f>
        <v>0</v>
      </c>
      <c r="AP905" s="14">
        <f>+IF('Moloc Pokedex'!AR98&lt;&gt;"",'Moloc Pokedex'!AR98,"")</f>
        <v>25</v>
      </c>
      <c r="AQ905" s="14">
        <f>+IF('Moloc Pokedex'!AS98&lt;&gt;"",'Moloc Pokedex'!AS98,"")</f>
        <v>0</v>
      </c>
      <c r="AR905" s="14" t="str">
        <f>+IF('Moloc Pokedex'!AT98&lt;&gt;"",'Moloc Pokedex'!AT98,"")</f>
        <v>VOODULL,Event,DARKGEM</v>
      </c>
      <c r="AS905" s="14" t="str">
        <f>+IF('Moloc Pokedex'!AU98&lt;&gt;"",'Moloc Pokedex'!AU98,"")</f>
        <v/>
      </c>
      <c r="AU905" s="14"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
      <c r="A906" s="13">
        <v>905</v>
      </c>
      <c r="C906" s="14" t="str">
        <f>+IF('Moloc Pokedex'!E99&lt;&gt;"",'Moloc Pokedex'!E99,"")</f>
        <v>Voodull</v>
      </c>
      <c r="D906" s="14" t="str">
        <f>+IF('Moloc Pokedex'!F99&lt;&gt;"",'Moloc Pokedex'!F99,"")</f>
        <v>VOODULL</v>
      </c>
      <c r="E906" s="14" t="str">
        <f>+IF('Moloc Pokedex'!G99&lt;&gt;"",'Moloc Pokedex'!G99,"")</f>
        <v>DARK</v>
      </c>
      <c r="F906" s="14" t="str">
        <f>+IF('Moloc Pokedex'!H99&lt;&gt;"",'Moloc Pokedex'!H99,"")</f>
        <v>GRASS</v>
      </c>
      <c r="G906" s="14" t="str">
        <f>+IF('Moloc Pokedex'!I99&lt;&gt;"",'Moloc Pokedex'!I99,"")</f>
        <v>30,30,30,30,30,30</v>
      </c>
      <c r="H906" s="14" t="str">
        <f>+IF('Moloc Pokedex'!J99&lt;&gt;"",'Moloc Pokedex'!J99,"")</f>
        <v>Female50Percent</v>
      </c>
      <c r="I906" s="14" t="str">
        <f>+IF('Moloc Pokedex'!K99&lt;&gt;"",'Moloc Pokedex'!K99,"")</f>
        <v>Medium</v>
      </c>
      <c r="J906" s="14">
        <f>+IF('Moloc Pokedex'!L99&lt;&gt;"",'Moloc Pokedex'!L99,"")</f>
        <v>0</v>
      </c>
      <c r="K906" s="14" t="str">
        <f>+IF('Moloc Pokedex'!M99&lt;&gt;"",'Moloc Pokedex'!M99,"")</f>
        <v>0,0,0,0,0,0</v>
      </c>
      <c r="L906" s="14">
        <f>+IF('Moloc Pokedex'!N99&lt;&gt;"",'Moloc Pokedex'!N99,"")</f>
        <v>255</v>
      </c>
      <c r="M906" s="14">
        <f>+IF('Moloc Pokedex'!O99&lt;&gt;"",'Moloc Pokedex'!O99,"")</f>
        <v>70</v>
      </c>
      <c r="N906" s="14" t="str">
        <f>+IF('Moloc Pokedex'!P99&lt;&gt;"",'Moloc Pokedex'!P99,"")</f>
        <v>RUNAWAY</v>
      </c>
      <c r="O906" s="14" t="str">
        <f>+IF('Moloc Pokedex'!Q99&lt;&gt;"",'Moloc Pokedex'!Q99,"")</f>
        <v/>
      </c>
      <c r="P906" s="14" t="str">
        <f>+IF('Moloc Pokedex'!R99&lt;&gt;"",'Moloc Pokedex'!R99,"")</f>
        <v>1,TACKLE,1,LEER,1,GROWL,1,SCARYFACE</v>
      </c>
      <c r="Q906" s="14" t="str">
        <f>+IF('Moloc Pokedex'!S99&lt;&gt;"",'Moloc Pokedex'!S99,"")</f>
        <v>FIREPUNCH,THUNDERPUNCH,ICEPUNCH,SWORDSDANCE,TAUNT,TRICK,GRASSYTERRAIN</v>
      </c>
      <c r="R906" s="14" t="str">
        <f>+IF('Moloc Pokedex'!T99&lt;&gt;"",'Moloc Pokedex'!T99,"")</f>
        <v>Field</v>
      </c>
      <c r="S906" s="14">
        <f>+IF('Moloc Pokedex'!U99&lt;&gt;"",'Moloc Pokedex'!U99,"")</f>
        <v>4080</v>
      </c>
      <c r="T906" s="14">
        <f>+IF('Moloc Pokedex'!V99&lt;&gt;"",'Moloc Pokedex'!V99,"")</f>
        <v>0.1</v>
      </c>
      <c r="U906" s="14">
        <f>+IF('Moloc Pokedex'!W99&lt;&gt;"",'Moloc Pokedex'!W99,"")</f>
        <v>0.1</v>
      </c>
      <c r="V906" s="14" t="str">
        <f>+IF('Moloc Pokedex'!X99&lt;&gt;"",'Moloc Pokedex'!X99,"")</f>
        <v>Brown</v>
      </c>
      <c r="W906" s="14" t="str">
        <f>+IF('Moloc Pokedex'!Y99&lt;&gt;"",'Moloc Pokedex'!Y99,"")</f>
        <v/>
      </c>
      <c r="X906" s="14">
        <f>+IF('Moloc Pokedex'!Z99&lt;&gt;"",'Moloc Pokedex'!Z99,"")</f>
        <v>905</v>
      </c>
      <c r="Y906" s="14">
        <f>+IF('Moloc Pokedex'!AA99&lt;&gt;"",'Moloc Pokedex'!AA99,"")</f>
        <v>0</v>
      </c>
      <c r="Z906" s="14">
        <f>+IF('Moloc Pokedex'!AB99&lt;&gt;"",'Moloc Pokedex'!AB99,"")</f>
        <v>0</v>
      </c>
      <c r="AA906" s="14">
        <f>+IF('Moloc Pokedex'!AC99&lt;&gt;"",'Moloc Pokedex'!AC99,"")</f>
        <v>0</v>
      </c>
      <c r="AB906" s="14">
        <f>+IF('Moloc Pokedex'!AD99&lt;&gt;"",'Moloc Pokedex'!AD99,"")</f>
        <v>0</v>
      </c>
      <c r="AC906" s="14">
        <f>+IF('Moloc Pokedex'!AE99&lt;&gt;"",'Moloc Pokedex'!AE99,"")</f>
        <v>0</v>
      </c>
      <c r="AD906" s="14">
        <f>+IF('Moloc Pokedex'!AF99&lt;&gt;"",'Moloc Pokedex'!AF99,"")</f>
        <v>0</v>
      </c>
      <c r="AE906" s="14">
        <f>+IF('Moloc Pokedex'!AG99&lt;&gt;"",'Moloc Pokedex'!AG99,"")</f>
        <v>0</v>
      </c>
      <c r="AF906" s="14">
        <f>+IF('Moloc Pokedex'!AH99&lt;&gt;"",'Moloc Pokedex'!AH99,"")</f>
        <v>0</v>
      </c>
      <c r="AG906" s="14">
        <f>+IF('Moloc Pokedex'!AI99&lt;&gt;"",'Moloc Pokedex'!AI99,"")</f>
        <v>0</v>
      </c>
      <c r="AH906" s="14" t="str">
        <f>+IF('Moloc Pokedex'!AJ99&lt;&gt;"",'Moloc Pokedex'!AJ99,"")</f>
        <v>905,0,0,0,0,0,0,0,0,0</v>
      </c>
      <c r="AI906" s="14" t="str">
        <f>+IF('Moloc Pokedex'!AK99&lt;&gt;"",'Moloc Pokedex'!AK99,"")</f>
        <v>TODO</v>
      </c>
      <c r="AJ906" s="14" t="str">
        <f>+IF('Moloc Pokedex'!AL99&lt;&gt;"",'Moloc Pokedex'!AL99,"")</f>
        <v>"TO DO"</v>
      </c>
      <c r="AK906" s="14" t="str">
        <f>+IF('Moloc Pokedex'!AM99&lt;&gt;"",'Moloc Pokedex'!AM99,"")</f>
        <v/>
      </c>
      <c r="AL906" s="14" t="str">
        <f>+IF('Moloc Pokedex'!AN99&lt;&gt;"",'Moloc Pokedex'!AN99,"")</f>
        <v/>
      </c>
      <c r="AM906" s="14" t="str">
        <f>+IF('Moloc Pokedex'!AO99&lt;&gt;"",'Moloc Pokedex'!AO99,"")</f>
        <v/>
      </c>
      <c r="AN906" s="14" t="str">
        <f>+IF('Moloc Pokedex'!AP99&lt;&gt;"",'Moloc Pokedex'!AP99,"")</f>
        <v/>
      </c>
      <c r="AO906" s="14">
        <f>+IF('Moloc Pokedex'!AQ99&lt;&gt;"",'Moloc Pokedex'!AQ99,"")</f>
        <v>0</v>
      </c>
      <c r="AP906" s="14">
        <f>+IF('Moloc Pokedex'!AR99&lt;&gt;"",'Moloc Pokedex'!AR99,"")</f>
        <v>25</v>
      </c>
      <c r="AQ906" s="14">
        <f>+IF('Moloc Pokedex'!AS99&lt;&gt;"",'Moloc Pokedex'!AS99,"")</f>
        <v>0</v>
      </c>
      <c r="AR906" s="14" t="str">
        <f>+IF('Moloc Pokedex'!AT99&lt;&gt;"",'Moloc Pokedex'!AT99,"")</f>
        <v/>
      </c>
      <c r="AS906" s="14" t="str">
        <f>+IF('Moloc Pokedex'!AU99&lt;&gt;"",'Moloc Pokedex'!AU99,"")</f>
        <v/>
      </c>
      <c r="AU906" s="14"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
      <c r="A907" s="13">
        <v>906</v>
      </c>
      <c r="B907" s="13" t="s">
        <v>8762</v>
      </c>
      <c r="C907" s="14" t="str">
        <f>+IF('Moloc Pokedex'!E100&lt;&gt;"",'Moloc Pokedex'!E100,"")</f>
        <v>Impark</v>
      </c>
      <c r="D907" s="14" t="str">
        <f>+IF('Moloc Pokedex'!F100&lt;&gt;"",'Moloc Pokedex'!F100,"")</f>
        <v>IMPARK</v>
      </c>
      <c r="E907" s="14" t="str">
        <f>+IF('Moloc Pokedex'!G100&lt;&gt;"",'Moloc Pokedex'!G100,"")</f>
        <v>WATER</v>
      </c>
      <c r="F907" s="14" t="str">
        <f>+IF('Moloc Pokedex'!H100&lt;&gt;"",'Moloc Pokedex'!H100,"")</f>
        <v/>
      </c>
      <c r="G907" s="14" t="str">
        <f>+IF('Moloc Pokedex'!I100&lt;&gt;"",'Moloc Pokedex'!I100,"")</f>
        <v>30,30,30,30,30,30</v>
      </c>
      <c r="H907" s="14" t="str">
        <f>+IF('Moloc Pokedex'!J100&lt;&gt;"",'Moloc Pokedex'!J100,"")</f>
        <v>Female50Percent</v>
      </c>
      <c r="I907" s="14" t="str">
        <f>+IF('Moloc Pokedex'!K100&lt;&gt;"",'Moloc Pokedex'!K100,"")</f>
        <v>Medium</v>
      </c>
      <c r="J907" s="14">
        <f>+IF('Moloc Pokedex'!L100&lt;&gt;"",'Moloc Pokedex'!L100,"")</f>
        <v>0</v>
      </c>
      <c r="K907" s="14" t="str">
        <f>+IF('Moloc Pokedex'!M100&lt;&gt;"",'Moloc Pokedex'!M100,"")</f>
        <v>0,0,0,0,0,0</v>
      </c>
      <c r="L907" s="14">
        <f>+IF('Moloc Pokedex'!N100&lt;&gt;"",'Moloc Pokedex'!N100,"")</f>
        <v>255</v>
      </c>
      <c r="M907" s="14">
        <f>+IF('Moloc Pokedex'!O100&lt;&gt;"",'Moloc Pokedex'!O100,"")</f>
        <v>70</v>
      </c>
      <c r="N907" s="14" t="str">
        <f>+IF('Moloc Pokedex'!P100&lt;&gt;"",'Moloc Pokedex'!P100,"")</f>
        <v>RUNAWAY</v>
      </c>
      <c r="O907" s="14" t="str">
        <f>+IF('Moloc Pokedex'!Q100&lt;&gt;"",'Moloc Pokedex'!Q100,"")</f>
        <v/>
      </c>
      <c r="P907" s="14" t="str">
        <f>+IF('Moloc Pokedex'!R100&lt;&gt;"",'Moloc Pokedex'!R100,"")</f>
        <v>1,TACKLE,1,LEER,1,GROWL,1,SCARYFACE</v>
      </c>
      <c r="Q907" s="14" t="str">
        <f>+IF('Moloc Pokedex'!S100&lt;&gt;"",'Moloc Pokedex'!S100,"")</f>
        <v>FIREPUNCH,THUNDERPUNCH,ICEPUNCH,SWORDSDANCE,TAUNT,TRICK,GRASSYTERRAIN</v>
      </c>
      <c r="R907" s="14" t="str">
        <f>+IF('Moloc Pokedex'!T100&lt;&gt;"",'Moloc Pokedex'!T100,"")</f>
        <v>Field</v>
      </c>
      <c r="S907" s="14">
        <f>+IF('Moloc Pokedex'!U100&lt;&gt;"",'Moloc Pokedex'!U100,"")</f>
        <v>4080</v>
      </c>
      <c r="T907" s="14">
        <f>+IF('Moloc Pokedex'!V100&lt;&gt;"",'Moloc Pokedex'!V100,"")</f>
        <v>0.1</v>
      </c>
      <c r="U907" s="14">
        <f>+IF('Moloc Pokedex'!W100&lt;&gt;"",'Moloc Pokedex'!W100,"")</f>
        <v>0.1</v>
      </c>
      <c r="V907" s="14" t="str">
        <f>+IF('Moloc Pokedex'!X100&lt;&gt;"",'Moloc Pokedex'!X100,"")</f>
        <v>Brown</v>
      </c>
      <c r="W907" s="14" t="str">
        <f>+IF('Moloc Pokedex'!Y100&lt;&gt;"",'Moloc Pokedex'!Y100,"")</f>
        <v/>
      </c>
      <c r="X907" s="14">
        <f>+IF('Moloc Pokedex'!Z100&lt;&gt;"",'Moloc Pokedex'!Z100,"")</f>
        <v>906</v>
      </c>
      <c r="Y907" s="14">
        <f>+IF('Moloc Pokedex'!AA100&lt;&gt;"",'Moloc Pokedex'!AA100,"")</f>
        <v>0</v>
      </c>
      <c r="Z907" s="14">
        <f>+IF('Moloc Pokedex'!AB100&lt;&gt;"",'Moloc Pokedex'!AB100,"")</f>
        <v>0</v>
      </c>
      <c r="AA907" s="14">
        <f>+IF('Moloc Pokedex'!AC100&lt;&gt;"",'Moloc Pokedex'!AC100,"")</f>
        <v>0</v>
      </c>
      <c r="AB907" s="14">
        <f>+IF('Moloc Pokedex'!AD100&lt;&gt;"",'Moloc Pokedex'!AD100,"")</f>
        <v>0</v>
      </c>
      <c r="AC907" s="14">
        <f>+IF('Moloc Pokedex'!AE100&lt;&gt;"",'Moloc Pokedex'!AE100,"")</f>
        <v>0</v>
      </c>
      <c r="AD907" s="14">
        <f>+IF('Moloc Pokedex'!AF100&lt;&gt;"",'Moloc Pokedex'!AF100,"")</f>
        <v>0</v>
      </c>
      <c r="AE907" s="14">
        <f>+IF('Moloc Pokedex'!AG100&lt;&gt;"",'Moloc Pokedex'!AG100,"")</f>
        <v>0</v>
      </c>
      <c r="AF907" s="14">
        <f>+IF('Moloc Pokedex'!AH100&lt;&gt;"",'Moloc Pokedex'!AH100,"")</f>
        <v>0</v>
      </c>
      <c r="AG907" s="14">
        <f>+IF('Moloc Pokedex'!AI100&lt;&gt;"",'Moloc Pokedex'!AI100,"")</f>
        <v>0</v>
      </c>
      <c r="AH907" s="14" t="str">
        <f>+IF('Moloc Pokedex'!AJ100&lt;&gt;"",'Moloc Pokedex'!AJ100,"")</f>
        <v>906,0,0,0,0,0,0,0,0,0</v>
      </c>
      <c r="AI907" s="14" t="str">
        <f>+IF('Moloc Pokedex'!AK100&lt;&gt;"",'Moloc Pokedex'!AK100,"")</f>
        <v>TODO</v>
      </c>
      <c r="AJ907" s="14" t="str">
        <f>+IF('Moloc Pokedex'!AL100&lt;&gt;"",'Moloc Pokedex'!AL100,"")</f>
        <v>"TO DO"</v>
      </c>
      <c r="AK907" s="14" t="str">
        <f>+IF('Moloc Pokedex'!AM100&lt;&gt;"",'Moloc Pokedex'!AM100,"")</f>
        <v/>
      </c>
      <c r="AL907" s="14" t="str">
        <f>+IF('Moloc Pokedex'!AN100&lt;&gt;"",'Moloc Pokedex'!AN100,"")</f>
        <v/>
      </c>
      <c r="AM907" s="14" t="str">
        <f>+IF('Moloc Pokedex'!AO100&lt;&gt;"",'Moloc Pokedex'!AO100,"")</f>
        <v/>
      </c>
      <c r="AN907" s="14" t="str">
        <f>+IF('Moloc Pokedex'!AP100&lt;&gt;"",'Moloc Pokedex'!AP100,"")</f>
        <v/>
      </c>
      <c r="AO907" s="14">
        <f>+IF('Moloc Pokedex'!AQ100&lt;&gt;"",'Moloc Pokedex'!AQ100,"")</f>
        <v>0</v>
      </c>
      <c r="AP907" s="14">
        <f>+IF('Moloc Pokedex'!AR100&lt;&gt;"",'Moloc Pokedex'!AR100,"")</f>
        <v>25</v>
      </c>
      <c r="AQ907" s="14">
        <f>+IF('Moloc Pokedex'!AS100&lt;&gt;"",'Moloc Pokedex'!AS100,"")</f>
        <v>0</v>
      </c>
      <c r="AR907" s="14" t="str">
        <f>+IF('Moloc Pokedex'!AT100&lt;&gt;"",'Moloc Pokedex'!AT100,"")</f>
        <v>GOBLARK,Level,36</v>
      </c>
      <c r="AS907" s="14" t="str">
        <f>+IF('Moloc Pokedex'!AU100&lt;&gt;"",'Moloc Pokedex'!AU100,"")</f>
        <v/>
      </c>
      <c r="AU907" s="14"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
      <c r="A908" s="13">
        <v>907</v>
      </c>
      <c r="C908" s="14" t="str">
        <f>+IF('Moloc Pokedex'!E101&lt;&gt;"",'Moloc Pokedex'!E101,"")</f>
        <v>Goblark</v>
      </c>
      <c r="D908" s="14" t="str">
        <f>+IF('Moloc Pokedex'!F101&lt;&gt;"",'Moloc Pokedex'!F101,"")</f>
        <v>GOBLARK</v>
      </c>
      <c r="E908" s="14" t="str">
        <f>+IF('Moloc Pokedex'!G101&lt;&gt;"",'Moloc Pokedex'!G101,"")</f>
        <v>WATER</v>
      </c>
      <c r="F908" s="14" t="str">
        <f>+IF('Moloc Pokedex'!H101&lt;&gt;"",'Moloc Pokedex'!H101,"")</f>
        <v/>
      </c>
      <c r="G908" s="14" t="str">
        <f>+IF('Moloc Pokedex'!I101&lt;&gt;"",'Moloc Pokedex'!I101,"")</f>
        <v>30,30,30,30,30,30</v>
      </c>
      <c r="H908" s="14" t="str">
        <f>+IF('Moloc Pokedex'!J101&lt;&gt;"",'Moloc Pokedex'!J101,"")</f>
        <v>Female50Percent</v>
      </c>
      <c r="I908" s="14" t="str">
        <f>+IF('Moloc Pokedex'!K101&lt;&gt;"",'Moloc Pokedex'!K101,"")</f>
        <v>Medium</v>
      </c>
      <c r="J908" s="14">
        <f>+IF('Moloc Pokedex'!L101&lt;&gt;"",'Moloc Pokedex'!L101,"")</f>
        <v>0</v>
      </c>
      <c r="K908" s="14" t="str">
        <f>+IF('Moloc Pokedex'!M101&lt;&gt;"",'Moloc Pokedex'!M101,"")</f>
        <v>0,0,0,0,0,0</v>
      </c>
      <c r="L908" s="14">
        <f>+IF('Moloc Pokedex'!N101&lt;&gt;"",'Moloc Pokedex'!N101,"")</f>
        <v>255</v>
      </c>
      <c r="M908" s="14">
        <f>+IF('Moloc Pokedex'!O101&lt;&gt;"",'Moloc Pokedex'!O101,"")</f>
        <v>70</v>
      </c>
      <c r="N908" s="14" t="str">
        <f>+IF('Moloc Pokedex'!P101&lt;&gt;"",'Moloc Pokedex'!P101,"")</f>
        <v>RUNAWAY</v>
      </c>
      <c r="O908" s="14" t="str">
        <f>+IF('Moloc Pokedex'!Q101&lt;&gt;"",'Moloc Pokedex'!Q101,"")</f>
        <v/>
      </c>
      <c r="P908" s="14" t="str">
        <f>+IF('Moloc Pokedex'!R101&lt;&gt;"",'Moloc Pokedex'!R101,"")</f>
        <v>1,TACKLE,1,LEER,1,GROWL,1,SCARYFACE</v>
      </c>
      <c r="Q908" s="14" t="str">
        <f>+IF('Moloc Pokedex'!S101&lt;&gt;"",'Moloc Pokedex'!S101,"")</f>
        <v>FIREPUNCH,THUNDERPUNCH,ICEPUNCH,SWORDSDANCE,TAUNT,TRICK,GRASSYTERRAIN</v>
      </c>
      <c r="R908" s="14" t="str">
        <f>+IF('Moloc Pokedex'!T101&lt;&gt;"",'Moloc Pokedex'!T101,"")</f>
        <v>Field</v>
      </c>
      <c r="S908" s="14">
        <f>+IF('Moloc Pokedex'!U101&lt;&gt;"",'Moloc Pokedex'!U101,"")</f>
        <v>4080</v>
      </c>
      <c r="T908" s="14">
        <f>+IF('Moloc Pokedex'!V101&lt;&gt;"",'Moloc Pokedex'!V101,"")</f>
        <v>0.1</v>
      </c>
      <c r="U908" s="14">
        <f>+IF('Moloc Pokedex'!W101&lt;&gt;"",'Moloc Pokedex'!W101,"")</f>
        <v>0.1</v>
      </c>
      <c r="V908" s="14" t="str">
        <f>+IF('Moloc Pokedex'!X101&lt;&gt;"",'Moloc Pokedex'!X101,"")</f>
        <v>Brown</v>
      </c>
      <c r="W908" s="14" t="str">
        <f>+IF('Moloc Pokedex'!Y101&lt;&gt;"",'Moloc Pokedex'!Y101,"")</f>
        <v/>
      </c>
      <c r="X908" s="14">
        <f>+IF('Moloc Pokedex'!Z101&lt;&gt;"",'Moloc Pokedex'!Z101,"")</f>
        <v>907</v>
      </c>
      <c r="Y908" s="14">
        <f>+IF('Moloc Pokedex'!AA101&lt;&gt;"",'Moloc Pokedex'!AA101,"")</f>
        <v>0</v>
      </c>
      <c r="Z908" s="14">
        <f>+IF('Moloc Pokedex'!AB101&lt;&gt;"",'Moloc Pokedex'!AB101,"")</f>
        <v>0</v>
      </c>
      <c r="AA908" s="14">
        <f>+IF('Moloc Pokedex'!AC101&lt;&gt;"",'Moloc Pokedex'!AC101,"")</f>
        <v>0</v>
      </c>
      <c r="AB908" s="14">
        <f>+IF('Moloc Pokedex'!AD101&lt;&gt;"",'Moloc Pokedex'!AD101,"")</f>
        <v>0</v>
      </c>
      <c r="AC908" s="14">
        <f>+IF('Moloc Pokedex'!AE101&lt;&gt;"",'Moloc Pokedex'!AE101,"")</f>
        <v>0</v>
      </c>
      <c r="AD908" s="14">
        <f>+IF('Moloc Pokedex'!AF101&lt;&gt;"",'Moloc Pokedex'!AF101,"")</f>
        <v>0</v>
      </c>
      <c r="AE908" s="14">
        <f>+IF('Moloc Pokedex'!AG101&lt;&gt;"",'Moloc Pokedex'!AG101,"")</f>
        <v>0</v>
      </c>
      <c r="AF908" s="14">
        <f>+IF('Moloc Pokedex'!AH101&lt;&gt;"",'Moloc Pokedex'!AH101,"")</f>
        <v>0</v>
      </c>
      <c r="AG908" s="14">
        <f>+IF('Moloc Pokedex'!AI101&lt;&gt;"",'Moloc Pokedex'!AI101,"")</f>
        <v>0</v>
      </c>
      <c r="AH908" s="14" t="str">
        <f>+IF('Moloc Pokedex'!AJ101&lt;&gt;"",'Moloc Pokedex'!AJ101,"")</f>
        <v>907,0,0,0,0,0,0,0,0,0</v>
      </c>
      <c r="AI908" s="14" t="str">
        <f>+IF('Moloc Pokedex'!AK101&lt;&gt;"",'Moloc Pokedex'!AK101,"")</f>
        <v>TODO</v>
      </c>
      <c r="AJ908" s="14" t="str">
        <f>+IF('Moloc Pokedex'!AL101&lt;&gt;"",'Moloc Pokedex'!AL101,"")</f>
        <v>"TO DO"</v>
      </c>
      <c r="AK908" s="14" t="str">
        <f>+IF('Moloc Pokedex'!AM101&lt;&gt;"",'Moloc Pokedex'!AM101,"")</f>
        <v/>
      </c>
      <c r="AL908" s="14" t="str">
        <f>+IF('Moloc Pokedex'!AN101&lt;&gt;"",'Moloc Pokedex'!AN101,"")</f>
        <v/>
      </c>
      <c r="AM908" s="14" t="str">
        <f>+IF('Moloc Pokedex'!AO101&lt;&gt;"",'Moloc Pokedex'!AO101,"")</f>
        <v/>
      </c>
      <c r="AN908" s="14" t="str">
        <f>+IF('Moloc Pokedex'!AP101&lt;&gt;"",'Moloc Pokedex'!AP101,"")</f>
        <v/>
      </c>
      <c r="AO908" s="14">
        <f>+IF('Moloc Pokedex'!AQ101&lt;&gt;"",'Moloc Pokedex'!AQ101,"")</f>
        <v>0</v>
      </c>
      <c r="AP908" s="14">
        <f>+IF('Moloc Pokedex'!AR101&lt;&gt;"",'Moloc Pokedex'!AR101,"")</f>
        <v>25</v>
      </c>
      <c r="AQ908" s="14">
        <f>+IF('Moloc Pokedex'!AS101&lt;&gt;"",'Moloc Pokedex'!AS101,"")</f>
        <v>0</v>
      </c>
      <c r="AR908" s="14" t="str">
        <f>+IF('Moloc Pokedex'!AT101&lt;&gt;"",'Moloc Pokedex'!AT101,"")</f>
        <v>ORCHARK,HasMove,DARKPULSE</v>
      </c>
      <c r="AS908" s="14" t="str">
        <f>+IF('Moloc Pokedex'!AU101&lt;&gt;"",'Moloc Pokedex'!AU101,"")</f>
        <v/>
      </c>
      <c r="AU908" s="14"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
      <c r="A909" s="13">
        <v>908</v>
      </c>
      <c r="C909" s="14" t="str">
        <f>+IF('Moloc Pokedex'!E102&lt;&gt;"",'Moloc Pokedex'!E102,"")</f>
        <v>Orchark</v>
      </c>
      <c r="D909" s="14" t="str">
        <f>+IF('Moloc Pokedex'!F102&lt;&gt;"",'Moloc Pokedex'!F102,"")</f>
        <v>ORCHARK</v>
      </c>
      <c r="E909" s="14" t="str">
        <f>+IF('Moloc Pokedex'!G102&lt;&gt;"",'Moloc Pokedex'!G102,"")</f>
        <v>WATER</v>
      </c>
      <c r="F909" s="14" t="str">
        <f>+IF('Moloc Pokedex'!H102&lt;&gt;"",'Moloc Pokedex'!H102,"")</f>
        <v>DARK</v>
      </c>
      <c r="G909" s="14" t="str">
        <f>+IF('Moloc Pokedex'!I102&lt;&gt;"",'Moloc Pokedex'!I102,"")</f>
        <v>30,30,30,30,30,30</v>
      </c>
      <c r="H909" s="14" t="str">
        <f>+IF('Moloc Pokedex'!J102&lt;&gt;"",'Moloc Pokedex'!J102,"")</f>
        <v>Female50Percent</v>
      </c>
      <c r="I909" s="14" t="str">
        <f>+IF('Moloc Pokedex'!K102&lt;&gt;"",'Moloc Pokedex'!K102,"")</f>
        <v>Medium</v>
      </c>
      <c r="J909" s="14">
        <f>+IF('Moloc Pokedex'!L102&lt;&gt;"",'Moloc Pokedex'!L102,"")</f>
        <v>0</v>
      </c>
      <c r="K909" s="14" t="str">
        <f>+IF('Moloc Pokedex'!M102&lt;&gt;"",'Moloc Pokedex'!M102,"")</f>
        <v>0,0,0,0,0,0</v>
      </c>
      <c r="L909" s="14">
        <f>+IF('Moloc Pokedex'!N102&lt;&gt;"",'Moloc Pokedex'!N102,"")</f>
        <v>255</v>
      </c>
      <c r="M909" s="14">
        <f>+IF('Moloc Pokedex'!O102&lt;&gt;"",'Moloc Pokedex'!O102,"")</f>
        <v>70</v>
      </c>
      <c r="N909" s="14" t="str">
        <f>+IF('Moloc Pokedex'!P102&lt;&gt;"",'Moloc Pokedex'!P102,"")</f>
        <v>RUNAWAY</v>
      </c>
      <c r="O909" s="14" t="str">
        <f>+IF('Moloc Pokedex'!Q102&lt;&gt;"",'Moloc Pokedex'!Q102,"")</f>
        <v/>
      </c>
      <c r="P909" s="14" t="str">
        <f>+IF('Moloc Pokedex'!R102&lt;&gt;"",'Moloc Pokedex'!R102,"")</f>
        <v>1,TACKLE,1,LEER,1,GROWL,1,SCARYFACE</v>
      </c>
      <c r="Q909" s="14" t="str">
        <f>+IF('Moloc Pokedex'!S102&lt;&gt;"",'Moloc Pokedex'!S102,"")</f>
        <v>FIREPUNCH,THUNDERPUNCH,ICEPUNCH,SWORDSDANCE,TAUNT,TRICK,GRASSYTERRAIN</v>
      </c>
      <c r="R909" s="14" t="str">
        <f>+IF('Moloc Pokedex'!T102&lt;&gt;"",'Moloc Pokedex'!T102,"")</f>
        <v>Field</v>
      </c>
      <c r="S909" s="14">
        <f>+IF('Moloc Pokedex'!U102&lt;&gt;"",'Moloc Pokedex'!U102,"")</f>
        <v>4080</v>
      </c>
      <c r="T909" s="14">
        <f>+IF('Moloc Pokedex'!V102&lt;&gt;"",'Moloc Pokedex'!V102,"")</f>
        <v>0.1</v>
      </c>
      <c r="U909" s="14">
        <f>+IF('Moloc Pokedex'!W102&lt;&gt;"",'Moloc Pokedex'!W102,"")</f>
        <v>0.1</v>
      </c>
      <c r="V909" s="14" t="str">
        <f>+IF('Moloc Pokedex'!X102&lt;&gt;"",'Moloc Pokedex'!X102,"")</f>
        <v>Brown</v>
      </c>
      <c r="W909" s="14" t="str">
        <f>+IF('Moloc Pokedex'!Y102&lt;&gt;"",'Moloc Pokedex'!Y102,"")</f>
        <v/>
      </c>
      <c r="X909" s="14">
        <f>+IF('Moloc Pokedex'!Z102&lt;&gt;"",'Moloc Pokedex'!Z102,"")</f>
        <v>908</v>
      </c>
      <c r="Y909" s="14">
        <f>+IF('Moloc Pokedex'!AA102&lt;&gt;"",'Moloc Pokedex'!AA102,"")</f>
        <v>0</v>
      </c>
      <c r="Z909" s="14">
        <f>+IF('Moloc Pokedex'!AB102&lt;&gt;"",'Moloc Pokedex'!AB102,"")</f>
        <v>0</v>
      </c>
      <c r="AA909" s="14">
        <f>+IF('Moloc Pokedex'!AC102&lt;&gt;"",'Moloc Pokedex'!AC102,"")</f>
        <v>0</v>
      </c>
      <c r="AB909" s="14">
        <f>+IF('Moloc Pokedex'!AD102&lt;&gt;"",'Moloc Pokedex'!AD102,"")</f>
        <v>0</v>
      </c>
      <c r="AC909" s="14">
        <f>+IF('Moloc Pokedex'!AE102&lt;&gt;"",'Moloc Pokedex'!AE102,"")</f>
        <v>0</v>
      </c>
      <c r="AD909" s="14">
        <f>+IF('Moloc Pokedex'!AF102&lt;&gt;"",'Moloc Pokedex'!AF102,"")</f>
        <v>0</v>
      </c>
      <c r="AE909" s="14">
        <f>+IF('Moloc Pokedex'!AG102&lt;&gt;"",'Moloc Pokedex'!AG102,"")</f>
        <v>0</v>
      </c>
      <c r="AF909" s="14">
        <f>+IF('Moloc Pokedex'!AH102&lt;&gt;"",'Moloc Pokedex'!AH102,"")</f>
        <v>0</v>
      </c>
      <c r="AG909" s="14">
        <f>+IF('Moloc Pokedex'!AI102&lt;&gt;"",'Moloc Pokedex'!AI102,"")</f>
        <v>0</v>
      </c>
      <c r="AH909" s="14" t="str">
        <f>+IF('Moloc Pokedex'!AJ102&lt;&gt;"",'Moloc Pokedex'!AJ102,"")</f>
        <v>908,0,0,0,0,0,0,0,0,0</v>
      </c>
      <c r="AI909" s="14" t="str">
        <f>+IF('Moloc Pokedex'!AK102&lt;&gt;"",'Moloc Pokedex'!AK102,"")</f>
        <v>TODO</v>
      </c>
      <c r="AJ909" s="14" t="str">
        <f>+IF('Moloc Pokedex'!AL102&lt;&gt;"",'Moloc Pokedex'!AL102,"")</f>
        <v>"TO DO"</v>
      </c>
      <c r="AK909" s="14" t="str">
        <f>+IF('Moloc Pokedex'!AM102&lt;&gt;"",'Moloc Pokedex'!AM102,"")</f>
        <v/>
      </c>
      <c r="AL909" s="14" t="str">
        <f>+IF('Moloc Pokedex'!AN102&lt;&gt;"",'Moloc Pokedex'!AN102,"")</f>
        <v/>
      </c>
      <c r="AM909" s="14" t="str">
        <f>+IF('Moloc Pokedex'!AO102&lt;&gt;"",'Moloc Pokedex'!AO102,"")</f>
        <v/>
      </c>
      <c r="AN909" s="14" t="str">
        <f>+IF('Moloc Pokedex'!AP102&lt;&gt;"",'Moloc Pokedex'!AP102,"")</f>
        <v/>
      </c>
      <c r="AO909" s="14">
        <f>+IF('Moloc Pokedex'!AQ102&lt;&gt;"",'Moloc Pokedex'!AQ102,"")</f>
        <v>0</v>
      </c>
      <c r="AP909" s="14">
        <f>+IF('Moloc Pokedex'!AR102&lt;&gt;"",'Moloc Pokedex'!AR102,"")</f>
        <v>25</v>
      </c>
      <c r="AQ909" s="14">
        <f>+IF('Moloc Pokedex'!AS102&lt;&gt;"",'Moloc Pokedex'!AS102,"")</f>
        <v>0</v>
      </c>
      <c r="AR909" s="14" t="str">
        <f>+IF('Moloc Pokedex'!AT102&lt;&gt;"",'Moloc Pokedex'!AT102,"")</f>
        <v/>
      </c>
      <c r="AS909" s="14" t="str">
        <f>+IF('Moloc Pokedex'!AU102&lt;&gt;"",'Moloc Pokedex'!AU102,"")</f>
        <v/>
      </c>
      <c r="AU909" s="14"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
      <c r="A910" s="13">
        <v>909</v>
      </c>
      <c r="C910" s="14" t="str">
        <f>+IF('Moloc Pokedex'!E103&lt;&gt;"",'Moloc Pokedex'!E103,"")</f>
        <v>Shukapabra</v>
      </c>
      <c r="D910" s="14" t="str">
        <f>+IF('Moloc Pokedex'!F103&lt;&gt;"",'Moloc Pokedex'!F103,"")</f>
        <v>SHUKAPABRA</v>
      </c>
      <c r="E910" s="14" t="str">
        <f>+IF('Moloc Pokedex'!G103&lt;&gt;"",'Moloc Pokedex'!G103,"")</f>
        <v>FERAL</v>
      </c>
      <c r="F910" s="14" t="str">
        <f>+IF('Moloc Pokedex'!H103&lt;&gt;"",'Moloc Pokedex'!H103,"")</f>
        <v/>
      </c>
      <c r="G910" s="14" t="str">
        <f>+IF('Moloc Pokedex'!I103&lt;&gt;"",'Moloc Pokedex'!I103,"")</f>
        <v>30,30,30,30,30,30</v>
      </c>
      <c r="H910" s="14" t="str">
        <f>+IF('Moloc Pokedex'!J103&lt;&gt;"",'Moloc Pokedex'!J103,"")</f>
        <v>Female50Percent</v>
      </c>
      <c r="I910" s="14" t="str">
        <f>+IF('Moloc Pokedex'!K103&lt;&gt;"",'Moloc Pokedex'!K103,"")</f>
        <v>Medium</v>
      </c>
      <c r="J910" s="14">
        <f>+IF('Moloc Pokedex'!L103&lt;&gt;"",'Moloc Pokedex'!L103,"")</f>
        <v>0</v>
      </c>
      <c r="K910" s="14" t="str">
        <f>+IF('Moloc Pokedex'!M103&lt;&gt;"",'Moloc Pokedex'!M103,"")</f>
        <v>0,0,0,0,0,0</v>
      </c>
      <c r="L910" s="14">
        <f>+IF('Moloc Pokedex'!N103&lt;&gt;"",'Moloc Pokedex'!N103,"")</f>
        <v>255</v>
      </c>
      <c r="M910" s="14">
        <f>+IF('Moloc Pokedex'!O103&lt;&gt;"",'Moloc Pokedex'!O103,"")</f>
        <v>70</v>
      </c>
      <c r="N910" s="14" t="str">
        <f>+IF('Moloc Pokedex'!P103&lt;&gt;"",'Moloc Pokedex'!P103,"")</f>
        <v>RUNAWAY</v>
      </c>
      <c r="O910" s="14" t="str">
        <f>+IF('Moloc Pokedex'!Q103&lt;&gt;"",'Moloc Pokedex'!Q103,"")</f>
        <v/>
      </c>
      <c r="P910" s="14" t="str">
        <f>+IF('Moloc Pokedex'!R103&lt;&gt;"",'Moloc Pokedex'!R103,"")</f>
        <v>1,TACKLE,1,LEER,1,GROWL,1,SCARYFACE</v>
      </c>
      <c r="Q910" s="14" t="str">
        <f>+IF('Moloc Pokedex'!S103&lt;&gt;"",'Moloc Pokedex'!S103,"")</f>
        <v>FIREPUNCH,THUNDERPUNCH,ICEPUNCH,SWORDSDANCE,TAUNT,TRICK,GRASSYTERRAIN</v>
      </c>
      <c r="R910" s="14" t="str">
        <f>+IF('Moloc Pokedex'!T103&lt;&gt;"",'Moloc Pokedex'!T103,"")</f>
        <v>Field</v>
      </c>
      <c r="S910" s="14">
        <f>+IF('Moloc Pokedex'!U103&lt;&gt;"",'Moloc Pokedex'!U103,"")</f>
        <v>4080</v>
      </c>
      <c r="T910" s="14">
        <f>+IF('Moloc Pokedex'!V103&lt;&gt;"",'Moloc Pokedex'!V103,"")</f>
        <v>0.1</v>
      </c>
      <c r="U910" s="14">
        <f>+IF('Moloc Pokedex'!W103&lt;&gt;"",'Moloc Pokedex'!W103,"")</f>
        <v>0.1</v>
      </c>
      <c r="V910" s="14" t="str">
        <f>+IF('Moloc Pokedex'!X103&lt;&gt;"",'Moloc Pokedex'!X103,"")</f>
        <v>Brown</v>
      </c>
      <c r="W910" s="14" t="str">
        <f>+IF('Moloc Pokedex'!Y103&lt;&gt;"",'Moloc Pokedex'!Y103,"")</f>
        <v/>
      </c>
      <c r="X910" s="14">
        <f>+IF('Moloc Pokedex'!Z103&lt;&gt;"",'Moloc Pokedex'!Z103,"")</f>
        <v>909</v>
      </c>
      <c r="Y910" s="14">
        <f>+IF('Moloc Pokedex'!AA103&lt;&gt;"",'Moloc Pokedex'!AA103,"")</f>
        <v>0</v>
      </c>
      <c r="Z910" s="14">
        <f>+IF('Moloc Pokedex'!AB103&lt;&gt;"",'Moloc Pokedex'!AB103,"")</f>
        <v>0</v>
      </c>
      <c r="AA910" s="14">
        <f>+IF('Moloc Pokedex'!AC103&lt;&gt;"",'Moloc Pokedex'!AC103,"")</f>
        <v>0</v>
      </c>
      <c r="AB910" s="14">
        <f>+IF('Moloc Pokedex'!AD103&lt;&gt;"",'Moloc Pokedex'!AD103,"")</f>
        <v>0</v>
      </c>
      <c r="AC910" s="14">
        <f>+IF('Moloc Pokedex'!AE103&lt;&gt;"",'Moloc Pokedex'!AE103,"")</f>
        <v>0</v>
      </c>
      <c r="AD910" s="14">
        <f>+IF('Moloc Pokedex'!AF103&lt;&gt;"",'Moloc Pokedex'!AF103,"")</f>
        <v>0</v>
      </c>
      <c r="AE910" s="14">
        <f>+IF('Moloc Pokedex'!AG103&lt;&gt;"",'Moloc Pokedex'!AG103,"")</f>
        <v>0</v>
      </c>
      <c r="AF910" s="14">
        <f>+IF('Moloc Pokedex'!AH103&lt;&gt;"",'Moloc Pokedex'!AH103,"")</f>
        <v>0</v>
      </c>
      <c r="AG910" s="14">
        <f>+IF('Moloc Pokedex'!AI103&lt;&gt;"",'Moloc Pokedex'!AI103,"")</f>
        <v>0</v>
      </c>
      <c r="AH910" s="14" t="str">
        <f>+IF('Moloc Pokedex'!AJ103&lt;&gt;"",'Moloc Pokedex'!AJ103,"")</f>
        <v>909,0,0,0,0,0,0,0,0,0</v>
      </c>
      <c r="AI910" s="14" t="str">
        <f>+IF('Moloc Pokedex'!AK103&lt;&gt;"",'Moloc Pokedex'!AK103,"")</f>
        <v>TODO</v>
      </c>
      <c r="AJ910" s="14" t="str">
        <f>+IF('Moloc Pokedex'!AL103&lt;&gt;"",'Moloc Pokedex'!AL103,"")</f>
        <v>"TO DO"</v>
      </c>
      <c r="AK910" s="14" t="str">
        <f>+IF('Moloc Pokedex'!AM103&lt;&gt;"",'Moloc Pokedex'!AM103,"")</f>
        <v/>
      </c>
      <c r="AL910" s="14" t="str">
        <f>+IF('Moloc Pokedex'!AN103&lt;&gt;"",'Moloc Pokedex'!AN103,"")</f>
        <v/>
      </c>
      <c r="AM910" s="14" t="str">
        <f>+IF('Moloc Pokedex'!AO103&lt;&gt;"",'Moloc Pokedex'!AO103,"")</f>
        <v/>
      </c>
      <c r="AN910" s="14" t="str">
        <f>+IF('Moloc Pokedex'!AP103&lt;&gt;"",'Moloc Pokedex'!AP103,"")</f>
        <v/>
      </c>
      <c r="AO910" s="14">
        <f>+IF('Moloc Pokedex'!AQ103&lt;&gt;"",'Moloc Pokedex'!AQ103,"")</f>
        <v>0</v>
      </c>
      <c r="AP910" s="14">
        <f>+IF('Moloc Pokedex'!AR103&lt;&gt;"",'Moloc Pokedex'!AR103,"")</f>
        <v>25</v>
      </c>
      <c r="AQ910" s="14">
        <f>+IF('Moloc Pokedex'!AS103&lt;&gt;"",'Moloc Pokedex'!AS103,"")</f>
        <v>0</v>
      </c>
      <c r="AR910" s="14" t="str">
        <f>+IF('Moloc Pokedex'!AT103&lt;&gt;"",'Moloc Pokedex'!AT103,"")</f>
        <v>CHUPAKABRA,Item,DAWNSTONE</v>
      </c>
      <c r="AS910" s="14" t="str">
        <f>+IF('Moloc Pokedex'!AU103&lt;&gt;"",'Moloc Pokedex'!AU103,"")</f>
        <v/>
      </c>
      <c r="AU910" s="14"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
      <c r="A911" s="13">
        <v>910</v>
      </c>
      <c r="C911" s="14" t="str">
        <f>+IF('Moloc Pokedex'!E104&lt;&gt;"",'Moloc Pokedex'!E104,"")</f>
        <v>Chupakabra</v>
      </c>
      <c r="D911" s="14" t="str">
        <f>+IF('Moloc Pokedex'!F104&lt;&gt;"",'Moloc Pokedex'!F104,"")</f>
        <v>CHUPAKABRA</v>
      </c>
      <c r="E911" s="14" t="str">
        <f>+IF('Moloc Pokedex'!G104&lt;&gt;"",'Moloc Pokedex'!G104,"")</f>
        <v>FERAL</v>
      </c>
      <c r="F911" s="14" t="str">
        <f>+IF('Moloc Pokedex'!H104&lt;&gt;"",'Moloc Pokedex'!H104,"")</f>
        <v>PSYCHIC</v>
      </c>
      <c r="G911" s="14" t="str">
        <f>+IF('Moloc Pokedex'!I104&lt;&gt;"",'Moloc Pokedex'!I104,"")</f>
        <v>30,30,30,30,30,30</v>
      </c>
      <c r="H911" s="14" t="str">
        <f>+IF('Moloc Pokedex'!J104&lt;&gt;"",'Moloc Pokedex'!J104,"")</f>
        <v>Female50Percent</v>
      </c>
      <c r="I911" s="14" t="str">
        <f>+IF('Moloc Pokedex'!K104&lt;&gt;"",'Moloc Pokedex'!K104,"")</f>
        <v>Medium</v>
      </c>
      <c r="J911" s="14">
        <f>+IF('Moloc Pokedex'!L104&lt;&gt;"",'Moloc Pokedex'!L104,"")</f>
        <v>0</v>
      </c>
      <c r="K911" s="14" t="str">
        <f>+IF('Moloc Pokedex'!M104&lt;&gt;"",'Moloc Pokedex'!M104,"")</f>
        <v>0,0,0,0,0,0</v>
      </c>
      <c r="L911" s="14">
        <f>+IF('Moloc Pokedex'!N104&lt;&gt;"",'Moloc Pokedex'!N104,"")</f>
        <v>255</v>
      </c>
      <c r="M911" s="14">
        <f>+IF('Moloc Pokedex'!O104&lt;&gt;"",'Moloc Pokedex'!O104,"")</f>
        <v>70</v>
      </c>
      <c r="N911" s="14" t="str">
        <f>+IF('Moloc Pokedex'!P104&lt;&gt;"",'Moloc Pokedex'!P104,"")</f>
        <v>RUNAWAY</v>
      </c>
      <c r="O911" s="14" t="str">
        <f>+IF('Moloc Pokedex'!Q104&lt;&gt;"",'Moloc Pokedex'!Q104,"")</f>
        <v/>
      </c>
      <c r="P911" s="14" t="str">
        <f>+IF('Moloc Pokedex'!R104&lt;&gt;"",'Moloc Pokedex'!R104,"")</f>
        <v>1,TACKLE,1,LEER,1,GROWL,1,SCARYFACE</v>
      </c>
      <c r="Q911" s="14" t="str">
        <f>+IF('Moloc Pokedex'!S104&lt;&gt;"",'Moloc Pokedex'!S104,"")</f>
        <v>FIREPUNCH,THUNDERPUNCH,ICEPUNCH,SWORDSDANCE,TAUNT,TRICK,GRASSYTERRAIN</v>
      </c>
      <c r="R911" s="14" t="str">
        <f>+IF('Moloc Pokedex'!T104&lt;&gt;"",'Moloc Pokedex'!T104,"")</f>
        <v>Field</v>
      </c>
      <c r="S911" s="14">
        <f>+IF('Moloc Pokedex'!U104&lt;&gt;"",'Moloc Pokedex'!U104,"")</f>
        <v>4080</v>
      </c>
      <c r="T911" s="14">
        <f>+IF('Moloc Pokedex'!V104&lt;&gt;"",'Moloc Pokedex'!V104,"")</f>
        <v>0.1</v>
      </c>
      <c r="U911" s="14">
        <f>+IF('Moloc Pokedex'!W104&lt;&gt;"",'Moloc Pokedex'!W104,"")</f>
        <v>0.1</v>
      </c>
      <c r="V911" s="14" t="str">
        <f>+IF('Moloc Pokedex'!X104&lt;&gt;"",'Moloc Pokedex'!X104,"")</f>
        <v>Brown</v>
      </c>
      <c r="W911" s="14" t="str">
        <f>+IF('Moloc Pokedex'!Y104&lt;&gt;"",'Moloc Pokedex'!Y104,"")</f>
        <v/>
      </c>
      <c r="X911" s="14">
        <f>+IF('Moloc Pokedex'!Z104&lt;&gt;"",'Moloc Pokedex'!Z104,"")</f>
        <v>910</v>
      </c>
      <c r="Y911" s="14">
        <f>+IF('Moloc Pokedex'!AA104&lt;&gt;"",'Moloc Pokedex'!AA104,"")</f>
        <v>0</v>
      </c>
      <c r="Z911" s="14">
        <f>+IF('Moloc Pokedex'!AB104&lt;&gt;"",'Moloc Pokedex'!AB104,"")</f>
        <v>0</v>
      </c>
      <c r="AA911" s="14">
        <f>+IF('Moloc Pokedex'!AC104&lt;&gt;"",'Moloc Pokedex'!AC104,"")</f>
        <v>0</v>
      </c>
      <c r="AB911" s="14">
        <f>+IF('Moloc Pokedex'!AD104&lt;&gt;"",'Moloc Pokedex'!AD104,"")</f>
        <v>0</v>
      </c>
      <c r="AC911" s="14">
        <f>+IF('Moloc Pokedex'!AE104&lt;&gt;"",'Moloc Pokedex'!AE104,"")</f>
        <v>0</v>
      </c>
      <c r="AD911" s="14">
        <f>+IF('Moloc Pokedex'!AF104&lt;&gt;"",'Moloc Pokedex'!AF104,"")</f>
        <v>0</v>
      </c>
      <c r="AE911" s="14">
        <f>+IF('Moloc Pokedex'!AG104&lt;&gt;"",'Moloc Pokedex'!AG104,"")</f>
        <v>0</v>
      </c>
      <c r="AF911" s="14">
        <f>+IF('Moloc Pokedex'!AH104&lt;&gt;"",'Moloc Pokedex'!AH104,"")</f>
        <v>0</v>
      </c>
      <c r="AG911" s="14">
        <f>+IF('Moloc Pokedex'!AI104&lt;&gt;"",'Moloc Pokedex'!AI104,"")</f>
        <v>0</v>
      </c>
      <c r="AH911" s="14" t="str">
        <f>+IF('Moloc Pokedex'!AJ104&lt;&gt;"",'Moloc Pokedex'!AJ104,"")</f>
        <v>910,0,0,0,0,0,0,0,0,0</v>
      </c>
      <c r="AI911" s="14" t="str">
        <f>+IF('Moloc Pokedex'!AK104&lt;&gt;"",'Moloc Pokedex'!AK104,"")</f>
        <v>TODO</v>
      </c>
      <c r="AJ911" s="14" t="str">
        <f>+IF('Moloc Pokedex'!AL104&lt;&gt;"",'Moloc Pokedex'!AL104,"")</f>
        <v>"TO DO"</v>
      </c>
      <c r="AK911" s="14" t="str">
        <f>+IF('Moloc Pokedex'!AM104&lt;&gt;"",'Moloc Pokedex'!AM104,"")</f>
        <v/>
      </c>
      <c r="AL911" s="14" t="str">
        <f>+IF('Moloc Pokedex'!AN104&lt;&gt;"",'Moloc Pokedex'!AN104,"")</f>
        <v/>
      </c>
      <c r="AM911" s="14" t="str">
        <f>+IF('Moloc Pokedex'!AO104&lt;&gt;"",'Moloc Pokedex'!AO104,"")</f>
        <v/>
      </c>
      <c r="AN911" s="14" t="str">
        <f>+IF('Moloc Pokedex'!AP104&lt;&gt;"",'Moloc Pokedex'!AP104,"")</f>
        <v/>
      </c>
      <c r="AO911" s="14">
        <f>+IF('Moloc Pokedex'!AQ104&lt;&gt;"",'Moloc Pokedex'!AQ104,"")</f>
        <v>0</v>
      </c>
      <c r="AP911" s="14">
        <f>+IF('Moloc Pokedex'!AR104&lt;&gt;"",'Moloc Pokedex'!AR104,"")</f>
        <v>25</v>
      </c>
      <c r="AQ911" s="14">
        <f>+IF('Moloc Pokedex'!AS104&lt;&gt;"",'Moloc Pokedex'!AS104,"")</f>
        <v>0</v>
      </c>
      <c r="AR911" s="14" t="str">
        <f>+IF('Moloc Pokedex'!AT104&lt;&gt;"",'Moloc Pokedex'!AT104,"")</f>
        <v/>
      </c>
      <c r="AS911" s="14" t="str">
        <f>+IF('Moloc Pokedex'!AU104&lt;&gt;"",'Moloc Pokedex'!AU104,"")</f>
        <v/>
      </c>
      <c r="AU911" s="14"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
      <c r="A912" s="13">
        <v>911</v>
      </c>
      <c r="C912" s="14" t="str">
        <f>+IF('Moloc Pokedex'!E105&lt;&gt;"",'Moloc Pokedex'!E105,"")</f>
        <v>Typha</v>
      </c>
      <c r="D912" s="14" t="str">
        <f>+IF('Moloc Pokedex'!F105&lt;&gt;"",'Moloc Pokedex'!F105,"")</f>
        <v>TYPHA</v>
      </c>
      <c r="E912" s="14" t="str">
        <f>+IF('Moloc Pokedex'!G105&lt;&gt;"",'Moloc Pokedex'!G105,"")</f>
        <v>WATER</v>
      </c>
      <c r="F912" s="14" t="str">
        <f>+IF('Moloc Pokedex'!H105&lt;&gt;"",'Moloc Pokedex'!H105,"")</f>
        <v>GRASS</v>
      </c>
      <c r="G912" s="14" t="str">
        <f>+IF('Moloc Pokedex'!I105&lt;&gt;"",'Moloc Pokedex'!I105,"")</f>
        <v>30,30,30,30,30,30</v>
      </c>
      <c r="H912" s="14" t="str">
        <f>+IF('Moloc Pokedex'!J105&lt;&gt;"",'Moloc Pokedex'!J105,"")</f>
        <v>Female50Percent</v>
      </c>
      <c r="I912" s="14" t="str">
        <f>+IF('Moloc Pokedex'!K105&lt;&gt;"",'Moloc Pokedex'!K105,"")</f>
        <v>Medium</v>
      </c>
      <c r="J912" s="14">
        <f>+IF('Moloc Pokedex'!L105&lt;&gt;"",'Moloc Pokedex'!L105,"")</f>
        <v>0</v>
      </c>
      <c r="K912" s="14" t="str">
        <f>+IF('Moloc Pokedex'!M105&lt;&gt;"",'Moloc Pokedex'!M105,"")</f>
        <v>0,0,0,0,0,0</v>
      </c>
      <c r="L912" s="14">
        <f>+IF('Moloc Pokedex'!N105&lt;&gt;"",'Moloc Pokedex'!N105,"")</f>
        <v>255</v>
      </c>
      <c r="M912" s="14">
        <f>+IF('Moloc Pokedex'!O105&lt;&gt;"",'Moloc Pokedex'!O105,"")</f>
        <v>70</v>
      </c>
      <c r="N912" s="14" t="str">
        <f>+IF('Moloc Pokedex'!P105&lt;&gt;"",'Moloc Pokedex'!P105,"")</f>
        <v>RUNAWAY</v>
      </c>
      <c r="O912" s="14" t="str">
        <f>+IF('Moloc Pokedex'!Q105&lt;&gt;"",'Moloc Pokedex'!Q105,"")</f>
        <v/>
      </c>
      <c r="P912" s="14" t="str">
        <f>+IF('Moloc Pokedex'!R105&lt;&gt;"",'Moloc Pokedex'!R105,"")</f>
        <v>1,TACKLE,1,LEER,1,GROWL,1,SCARYFACE</v>
      </c>
      <c r="Q912" s="14" t="str">
        <f>+IF('Moloc Pokedex'!S105&lt;&gt;"",'Moloc Pokedex'!S105,"")</f>
        <v>FIREPUNCH,THUNDERPUNCH,ICEPUNCH,SWORDSDANCE,TAUNT,TRICK,GRASSYTERRAIN</v>
      </c>
      <c r="R912" s="14" t="str">
        <f>+IF('Moloc Pokedex'!T105&lt;&gt;"",'Moloc Pokedex'!T105,"")</f>
        <v>Field</v>
      </c>
      <c r="S912" s="14">
        <f>+IF('Moloc Pokedex'!U105&lt;&gt;"",'Moloc Pokedex'!U105,"")</f>
        <v>4080</v>
      </c>
      <c r="T912" s="14">
        <f>+IF('Moloc Pokedex'!V105&lt;&gt;"",'Moloc Pokedex'!V105,"")</f>
        <v>0.1</v>
      </c>
      <c r="U912" s="14">
        <f>+IF('Moloc Pokedex'!W105&lt;&gt;"",'Moloc Pokedex'!W105,"")</f>
        <v>0.1</v>
      </c>
      <c r="V912" s="14" t="str">
        <f>+IF('Moloc Pokedex'!X105&lt;&gt;"",'Moloc Pokedex'!X105,"")</f>
        <v>Brown</v>
      </c>
      <c r="W912" s="14" t="str">
        <f>+IF('Moloc Pokedex'!Y105&lt;&gt;"",'Moloc Pokedex'!Y105,"")</f>
        <v/>
      </c>
      <c r="X912" s="14">
        <f>+IF('Moloc Pokedex'!Z105&lt;&gt;"",'Moloc Pokedex'!Z105,"")</f>
        <v>911</v>
      </c>
      <c r="Y912" s="14">
        <f>+IF('Moloc Pokedex'!AA105&lt;&gt;"",'Moloc Pokedex'!AA105,"")</f>
        <v>0</v>
      </c>
      <c r="Z912" s="14">
        <f>+IF('Moloc Pokedex'!AB105&lt;&gt;"",'Moloc Pokedex'!AB105,"")</f>
        <v>0</v>
      </c>
      <c r="AA912" s="14">
        <f>+IF('Moloc Pokedex'!AC105&lt;&gt;"",'Moloc Pokedex'!AC105,"")</f>
        <v>0</v>
      </c>
      <c r="AB912" s="14">
        <f>+IF('Moloc Pokedex'!AD105&lt;&gt;"",'Moloc Pokedex'!AD105,"")</f>
        <v>0</v>
      </c>
      <c r="AC912" s="14">
        <f>+IF('Moloc Pokedex'!AE105&lt;&gt;"",'Moloc Pokedex'!AE105,"")</f>
        <v>0</v>
      </c>
      <c r="AD912" s="14">
        <f>+IF('Moloc Pokedex'!AF105&lt;&gt;"",'Moloc Pokedex'!AF105,"")</f>
        <v>0</v>
      </c>
      <c r="AE912" s="14">
        <f>+IF('Moloc Pokedex'!AG105&lt;&gt;"",'Moloc Pokedex'!AG105,"")</f>
        <v>0</v>
      </c>
      <c r="AF912" s="14">
        <f>+IF('Moloc Pokedex'!AH105&lt;&gt;"",'Moloc Pokedex'!AH105,"")</f>
        <v>0</v>
      </c>
      <c r="AG912" s="14">
        <f>+IF('Moloc Pokedex'!AI105&lt;&gt;"",'Moloc Pokedex'!AI105,"")</f>
        <v>0</v>
      </c>
      <c r="AH912" s="14" t="str">
        <f>+IF('Moloc Pokedex'!AJ105&lt;&gt;"",'Moloc Pokedex'!AJ105,"")</f>
        <v>911,0,0,0,0,0,0,0,0,0</v>
      </c>
      <c r="AI912" s="14" t="str">
        <f>+IF('Moloc Pokedex'!AK105&lt;&gt;"",'Moloc Pokedex'!AK105,"")</f>
        <v>TODO</v>
      </c>
      <c r="AJ912" s="14" t="str">
        <f>+IF('Moloc Pokedex'!AL105&lt;&gt;"",'Moloc Pokedex'!AL105,"")</f>
        <v>"TO DO"</v>
      </c>
      <c r="AK912" s="14" t="str">
        <f>+IF('Moloc Pokedex'!AM105&lt;&gt;"",'Moloc Pokedex'!AM105,"")</f>
        <v/>
      </c>
      <c r="AL912" s="14" t="str">
        <f>+IF('Moloc Pokedex'!AN105&lt;&gt;"",'Moloc Pokedex'!AN105,"")</f>
        <v/>
      </c>
      <c r="AM912" s="14" t="str">
        <f>+IF('Moloc Pokedex'!AO105&lt;&gt;"",'Moloc Pokedex'!AO105,"")</f>
        <v/>
      </c>
      <c r="AN912" s="14" t="str">
        <f>+IF('Moloc Pokedex'!AP105&lt;&gt;"",'Moloc Pokedex'!AP105,"")</f>
        <v/>
      </c>
      <c r="AO912" s="14">
        <f>+IF('Moloc Pokedex'!AQ105&lt;&gt;"",'Moloc Pokedex'!AQ105,"")</f>
        <v>0</v>
      </c>
      <c r="AP912" s="14">
        <f>+IF('Moloc Pokedex'!AR105&lt;&gt;"",'Moloc Pokedex'!AR105,"")</f>
        <v>25</v>
      </c>
      <c r="AQ912" s="14">
        <f>+IF('Moloc Pokedex'!AS105&lt;&gt;"",'Moloc Pokedex'!AS105,"")</f>
        <v>0</v>
      </c>
      <c r="AR912" s="14" t="str">
        <f>+IF('Moloc Pokedex'!AT105&lt;&gt;"",'Moloc Pokedex'!AT105,"")</f>
        <v>VICTYPHA,LevelHoldItem,PRISMSCALE,VICTYPHA,TradeItem,PRISMSCALE</v>
      </c>
      <c r="AS912" s="14" t="str">
        <f>+IF('Moloc Pokedex'!AU105&lt;&gt;"",'Moloc Pokedex'!AU105,"")</f>
        <v/>
      </c>
      <c r="AU912" s="14"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
      <c r="A913" s="13">
        <v>912</v>
      </c>
      <c r="C913" s="14" t="str">
        <f>+IF('Moloc Pokedex'!E106&lt;&gt;"",'Moloc Pokedex'!E106,"")</f>
        <v>Victypha</v>
      </c>
      <c r="D913" s="14" t="str">
        <f>+IF('Moloc Pokedex'!F106&lt;&gt;"",'Moloc Pokedex'!F106,"")</f>
        <v>VICTYPHA</v>
      </c>
      <c r="E913" s="14" t="str">
        <f>+IF('Moloc Pokedex'!G106&lt;&gt;"",'Moloc Pokedex'!G106,"")</f>
        <v>WATER</v>
      </c>
      <c r="F913" s="14" t="str">
        <f>+IF('Moloc Pokedex'!H106&lt;&gt;"",'Moloc Pokedex'!H106,"")</f>
        <v>GRASS</v>
      </c>
      <c r="G913" s="14" t="str">
        <f>+IF('Moloc Pokedex'!I106&lt;&gt;"",'Moloc Pokedex'!I106,"")</f>
        <v>30,30,30,30,30,30</v>
      </c>
      <c r="H913" s="14" t="str">
        <f>+IF('Moloc Pokedex'!J106&lt;&gt;"",'Moloc Pokedex'!J106,"")</f>
        <v>Female50Percent</v>
      </c>
      <c r="I913" s="14" t="str">
        <f>+IF('Moloc Pokedex'!K106&lt;&gt;"",'Moloc Pokedex'!K106,"")</f>
        <v>Medium</v>
      </c>
      <c r="J913" s="14">
        <f>+IF('Moloc Pokedex'!L106&lt;&gt;"",'Moloc Pokedex'!L106,"")</f>
        <v>0</v>
      </c>
      <c r="K913" s="14" t="str">
        <f>+IF('Moloc Pokedex'!M106&lt;&gt;"",'Moloc Pokedex'!M106,"")</f>
        <v>0,0,0,0,0,0</v>
      </c>
      <c r="L913" s="14">
        <f>+IF('Moloc Pokedex'!N106&lt;&gt;"",'Moloc Pokedex'!N106,"")</f>
        <v>255</v>
      </c>
      <c r="M913" s="14">
        <f>+IF('Moloc Pokedex'!O106&lt;&gt;"",'Moloc Pokedex'!O106,"")</f>
        <v>70</v>
      </c>
      <c r="N913" s="14" t="str">
        <f>+IF('Moloc Pokedex'!P106&lt;&gt;"",'Moloc Pokedex'!P106,"")</f>
        <v>RUNAWAY</v>
      </c>
      <c r="O913" s="14" t="str">
        <f>+IF('Moloc Pokedex'!Q106&lt;&gt;"",'Moloc Pokedex'!Q106,"")</f>
        <v/>
      </c>
      <c r="P913" s="14" t="str">
        <f>+IF('Moloc Pokedex'!R106&lt;&gt;"",'Moloc Pokedex'!R106,"")</f>
        <v>1,TACKLE,1,LEER,1,GROWL,1,SCARYFACE</v>
      </c>
      <c r="Q913" s="14" t="str">
        <f>+IF('Moloc Pokedex'!S106&lt;&gt;"",'Moloc Pokedex'!S106,"")</f>
        <v>FIREPUNCH,THUNDERPUNCH,ICEPUNCH,SWORDSDANCE,TAUNT,TRICK,GRASSYTERRAIN</v>
      </c>
      <c r="R913" s="14" t="str">
        <f>+IF('Moloc Pokedex'!T106&lt;&gt;"",'Moloc Pokedex'!T106,"")</f>
        <v>Field</v>
      </c>
      <c r="S913" s="14">
        <f>+IF('Moloc Pokedex'!U106&lt;&gt;"",'Moloc Pokedex'!U106,"")</f>
        <v>4080</v>
      </c>
      <c r="T913" s="14">
        <f>+IF('Moloc Pokedex'!V106&lt;&gt;"",'Moloc Pokedex'!V106,"")</f>
        <v>0.1</v>
      </c>
      <c r="U913" s="14">
        <f>+IF('Moloc Pokedex'!W106&lt;&gt;"",'Moloc Pokedex'!W106,"")</f>
        <v>0.1</v>
      </c>
      <c r="V913" s="14" t="str">
        <f>+IF('Moloc Pokedex'!X106&lt;&gt;"",'Moloc Pokedex'!X106,"")</f>
        <v>Brown</v>
      </c>
      <c r="W913" s="14" t="str">
        <f>+IF('Moloc Pokedex'!Y106&lt;&gt;"",'Moloc Pokedex'!Y106,"")</f>
        <v/>
      </c>
      <c r="X913" s="14">
        <f>+IF('Moloc Pokedex'!Z106&lt;&gt;"",'Moloc Pokedex'!Z106,"")</f>
        <v>912</v>
      </c>
      <c r="Y913" s="14">
        <f>+IF('Moloc Pokedex'!AA106&lt;&gt;"",'Moloc Pokedex'!AA106,"")</f>
        <v>0</v>
      </c>
      <c r="Z913" s="14">
        <f>+IF('Moloc Pokedex'!AB106&lt;&gt;"",'Moloc Pokedex'!AB106,"")</f>
        <v>0</v>
      </c>
      <c r="AA913" s="14">
        <f>+IF('Moloc Pokedex'!AC106&lt;&gt;"",'Moloc Pokedex'!AC106,"")</f>
        <v>0</v>
      </c>
      <c r="AB913" s="14">
        <f>+IF('Moloc Pokedex'!AD106&lt;&gt;"",'Moloc Pokedex'!AD106,"")</f>
        <v>0</v>
      </c>
      <c r="AC913" s="14">
        <f>+IF('Moloc Pokedex'!AE106&lt;&gt;"",'Moloc Pokedex'!AE106,"")</f>
        <v>0</v>
      </c>
      <c r="AD913" s="14">
        <f>+IF('Moloc Pokedex'!AF106&lt;&gt;"",'Moloc Pokedex'!AF106,"")</f>
        <v>0</v>
      </c>
      <c r="AE913" s="14">
        <f>+IF('Moloc Pokedex'!AG106&lt;&gt;"",'Moloc Pokedex'!AG106,"")</f>
        <v>0</v>
      </c>
      <c r="AF913" s="14">
        <f>+IF('Moloc Pokedex'!AH106&lt;&gt;"",'Moloc Pokedex'!AH106,"")</f>
        <v>0</v>
      </c>
      <c r="AG913" s="14">
        <f>+IF('Moloc Pokedex'!AI106&lt;&gt;"",'Moloc Pokedex'!AI106,"")</f>
        <v>0</v>
      </c>
      <c r="AH913" s="14" t="str">
        <f>+IF('Moloc Pokedex'!AJ106&lt;&gt;"",'Moloc Pokedex'!AJ106,"")</f>
        <v>912,0,0,0,0,0,0,0,0,0</v>
      </c>
      <c r="AI913" s="14" t="str">
        <f>+IF('Moloc Pokedex'!AK106&lt;&gt;"",'Moloc Pokedex'!AK106,"")</f>
        <v>TODO</v>
      </c>
      <c r="AJ913" s="14" t="str">
        <f>+IF('Moloc Pokedex'!AL106&lt;&gt;"",'Moloc Pokedex'!AL106,"")</f>
        <v>"TO DO"</v>
      </c>
      <c r="AK913" s="14" t="str">
        <f>+IF('Moloc Pokedex'!AM106&lt;&gt;"",'Moloc Pokedex'!AM106,"")</f>
        <v/>
      </c>
      <c r="AL913" s="14" t="str">
        <f>+IF('Moloc Pokedex'!AN106&lt;&gt;"",'Moloc Pokedex'!AN106,"")</f>
        <v/>
      </c>
      <c r="AM913" s="14" t="str">
        <f>+IF('Moloc Pokedex'!AO106&lt;&gt;"",'Moloc Pokedex'!AO106,"")</f>
        <v/>
      </c>
      <c r="AN913" s="14" t="str">
        <f>+IF('Moloc Pokedex'!AP106&lt;&gt;"",'Moloc Pokedex'!AP106,"")</f>
        <v/>
      </c>
      <c r="AO913" s="14">
        <f>+IF('Moloc Pokedex'!AQ106&lt;&gt;"",'Moloc Pokedex'!AQ106,"")</f>
        <v>0</v>
      </c>
      <c r="AP913" s="14">
        <f>+IF('Moloc Pokedex'!AR106&lt;&gt;"",'Moloc Pokedex'!AR106,"")</f>
        <v>25</v>
      </c>
      <c r="AQ913" s="14">
        <f>+IF('Moloc Pokedex'!AS106&lt;&gt;"",'Moloc Pokedex'!AS106,"")</f>
        <v>0</v>
      </c>
      <c r="AR913" s="14" t="str">
        <f>+IF('Moloc Pokedex'!AT106&lt;&gt;"",'Moloc Pokedex'!AT106,"")</f>
        <v/>
      </c>
      <c r="AS913" s="14" t="str">
        <f>+IF('Moloc Pokedex'!AU106&lt;&gt;"",'Moloc Pokedex'!AU106,"")</f>
        <v/>
      </c>
      <c r="AU913" s="14"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
      <c r="A914" s="13">
        <v>913</v>
      </c>
      <c r="C914" s="14" t="str">
        <f>+IF('Moloc Pokedex'!E107&lt;&gt;"",'Moloc Pokedex'!E107,"")</f>
        <v>Narland</v>
      </c>
      <c r="D914" s="14" t="str">
        <f>+IF('Moloc Pokedex'!F107&lt;&gt;"",'Moloc Pokedex'!F107,"")</f>
        <v>NARLAND</v>
      </c>
      <c r="E914" s="14" t="str">
        <f>+IF('Moloc Pokedex'!G107&lt;&gt;"",'Moloc Pokedex'!G107,"")</f>
        <v>GROUND</v>
      </c>
      <c r="F914" s="14" t="str">
        <f>+IF('Moloc Pokedex'!H107&lt;&gt;"",'Moloc Pokedex'!H107,"")</f>
        <v>FAIRY</v>
      </c>
      <c r="G914" s="14" t="str">
        <f>+IF('Moloc Pokedex'!I107&lt;&gt;"",'Moloc Pokedex'!I107,"")</f>
        <v>30,30,30,30,30,30</v>
      </c>
      <c r="H914" s="14" t="str">
        <f>+IF('Moloc Pokedex'!J107&lt;&gt;"",'Moloc Pokedex'!J107,"")</f>
        <v>Female50Percent</v>
      </c>
      <c r="I914" s="14" t="str">
        <f>+IF('Moloc Pokedex'!K107&lt;&gt;"",'Moloc Pokedex'!K107,"")</f>
        <v>Medium</v>
      </c>
      <c r="J914" s="14">
        <f>+IF('Moloc Pokedex'!L107&lt;&gt;"",'Moloc Pokedex'!L107,"")</f>
        <v>0</v>
      </c>
      <c r="K914" s="14" t="str">
        <f>+IF('Moloc Pokedex'!M107&lt;&gt;"",'Moloc Pokedex'!M107,"")</f>
        <v>0,0,0,0,0,0</v>
      </c>
      <c r="L914" s="14">
        <f>+IF('Moloc Pokedex'!N107&lt;&gt;"",'Moloc Pokedex'!N107,"")</f>
        <v>255</v>
      </c>
      <c r="M914" s="14">
        <f>+IF('Moloc Pokedex'!O107&lt;&gt;"",'Moloc Pokedex'!O107,"")</f>
        <v>70</v>
      </c>
      <c r="N914" s="14" t="str">
        <f>+IF('Moloc Pokedex'!P107&lt;&gt;"",'Moloc Pokedex'!P107,"")</f>
        <v>RUNAWAY</v>
      </c>
      <c r="O914" s="14" t="str">
        <f>+IF('Moloc Pokedex'!Q107&lt;&gt;"",'Moloc Pokedex'!Q107,"")</f>
        <v/>
      </c>
      <c r="P914" s="14" t="str">
        <f>+IF('Moloc Pokedex'!R107&lt;&gt;"",'Moloc Pokedex'!R107,"")</f>
        <v>1,TACKLE,1,LEER,1,GROWL,1,SCARYFACE</v>
      </c>
      <c r="Q914" s="14" t="str">
        <f>+IF('Moloc Pokedex'!S107&lt;&gt;"",'Moloc Pokedex'!S107,"")</f>
        <v>FIREPUNCH,THUNDERPUNCH,ICEPUNCH,SWORDSDANCE,TAUNT,TRICK,GRASSYTERRAIN</v>
      </c>
      <c r="R914" s="14" t="str">
        <f>+IF('Moloc Pokedex'!T107&lt;&gt;"",'Moloc Pokedex'!T107,"")</f>
        <v>Field</v>
      </c>
      <c r="S914" s="14">
        <f>+IF('Moloc Pokedex'!U107&lt;&gt;"",'Moloc Pokedex'!U107,"")</f>
        <v>4080</v>
      </c>
      <c r="T914" s="14">
        <f>+IF('Moloc Pokedex'!V107&lt;&gt;"",'Moloc Pokedex'!V107,"")</f>
        <v>0.1</v>
      </c>
      <c r="U914" s="14">
        <f>+IF('Moloc Pokedex'!W107&lt;&gt;"",'Moloc Pokedex'!W107,"")</f>
        <v>0.1</v>
      </c>
      <c r="V914" s="14" t="str">
        <f>+IF('Moloc Pokedex'!X107&lt;&gt;"",'Moloc Pokedex'!X107,"")</f>
        <v>Brown</v>
      </c>
      <c r="W914" s="14" t="str">
        <f>+IF('Moloc Pokedex'!Y107&lt;&gt;"",'Moloc Pokedex'!Y107,"")</f>
        <v/>
      </c>
      <c r="X914" s="14">
        <f>+IF('Moloc Pokedex'!Z107&lt;&gt;"",'Moloc Pokedex'!Z107,"")</f>
        <v>913</v>
      </c>
      <c r="Y914" s="14">
        <f>+IF('Moloc Pokedex'!AA107&lt;&gt;"",'Moloc Pokedex'!AA107,"")</f>
        <v>0</v>
      </c>
      <c r="Z914" s="14">
        <f>+IF('Moloc Pokedex'!AB107&lt;&gt;"",'Moloc Pokedex'!AB107,"")</f>
        <v>0</v>
      </c>
      <c r="AA914" s="14">
        <f>+IF('Moloc Pokedex'!AC107&lt;&gt;"",'Moloc Pokedex'!AC107,"")</f>
        <v>0</v>
      </c>
      <c r="AB914" s="14">
        <f>+IF('Moloc Pokedex'!AD107&lt;&gt;"",'Moloc Pokedex'!AD107,"")</f>
        <v>0</v>
      </c>
      <c r="AC914" s="14">
        <f>+IF('Moloc Pokedex'!AE107&lt;&gt;"",'Moloc Pokedex'!AE107,"")</f>
        <v>0</v>
      </c>
      <c r="AD914" s="14">
        <f>+IF('Moloc Pokedex'!AF107&lt;&gt;"",'Moloc Pokedex'!AF107,"")</f>
        <v>0</v>
      </c>
      <c r="AE914" s="14">
        <f>+IF('Moloc Pokedex'!AG107&lt;&gt;"",'Moloc Pokedex'!AG107,"")</f>
        <v>0</v>
      </c>
      <c r="AF914" s="14">
        <f>+IF('Moloc Pokedex'!AH107&lt;&gt;"",'Moloc Pokedex'!AH107,"")</f>
        <v>0</v>
      </c>
      <c r="AG914" s="14">
        <f>+IF('Moloc Pokedex'!AI107&lt;&gt;"",'Moloc Pokedex'!AI107,"")</f>
        <v>0</v>
      </c>
      <c r="AH914" s="14" t="str">
        <f>+IF('Moloc Pokedex'!AJ107&lt;&gt;"",'Moloc Pokedex'!AJ107,"")</f>
        <v>913,0,0,0,0,0,0,0,0,0</v>
      </c>
      <c r="AI914" s="14" t="str">
        <f>+IF('Moloc Pokedex'!AK107&lt;&gt;"",'Moloc Pokedex'!AK107,"")</f>
        <v>TODO</v>
      </c>
      <c r="AJ914" s="14" t="str">
        <f>+IF('Moloc Pokedex'!AL107&lt;&gt;"",'Moloc Pokedex'!AL107,"")</f>
        <v>"TO DO"</v>
      </c>
      <c r="AK914" s="14" t="str">
        <f>+IF('Moloc Pokedex'!AM107&lt;&gt;"",'Moloc Pokedex'!AM107,"")</f>
        <v/>
      </c>
      <c r="AL914" s="14" t="str">
        <f>+IF('Moloc Pokedex'!AN107&lt;&gt;"",'Moloc Pokedex'!AN107,"")</f>
        <v/>
      </c>
      <c r="AM914" s="14" t="str">
        <f>+IF('Moloc Pokedex'!AO107&lt;&gt;"",'Moloc Pokedex'!AO107,"")</f>
        <v/>
      </c>
      <c r="AN914" s="14" t="str">
        <f>+IF('Moloc Pokedex'!AP107&lt;&gt;"",'Moloc Pokedex'!AP107,"")</f>
        <v/>
      </c>
      <c r="AO914" s="14">
        <f>+IF('Moloc Pokedex'!AQ107&lt;&gt;"",'Moloc Pokedex'!AQ107,"")</f>
        <v>0</v>
      </c>
      <c r="AP914" s="14">
        <f>+IF('Moloc Pokedex'!AR107&lt;&gt;"",'Moloc Pokedex'!AR107,"")</f>
        <v>25</v>
      </c>
      <c r="AQ914" s="14">
        <f>+IF('Moloc Pokedex'!AS107&lt;&gt;"",'Moloc Pokedex'!AS107,"")</f>
        <v>0</v>
      </c>
      <c r="AR914" s="14" t="str">
        <f>+IF('Moloc Pokedex'!AT107&lt;&gt;"",'Moloc Pokedex'!AT107,"")</f>
        <v>DRILLWHAL,LevelHoldItem,PROTECTOR,DRILLWHAL,TradeItem,PROTECTOR</v>
      </c>
      <c r="AS914" s="14" t="str">
        <f>+IF('Moloc Pokedex'!AU107&lt;&gt;"",'Moloc Pokedex'!AU107,"")</f>
        <v/>
      </c>
      <c r="AU914" s="14"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
      <c r="A915" s="13">
        <v>914</v>
      </c>
      <c r="C915" s="14" t="str">
        <f>+IF('Moloc Pokedex'!E108&lt;&gt;"",'Moloc Pokedex'!E108,"")</f>
        <v>Drillwhal</v>
      </c>
      <c r="D915" s="14" t="str">
        <f>+IF('Moloc Pokedex'!F108&lt;&gt;"",'Moloc Pokedex'!F108,"")</f>
        <v>DRILLWHAL</v>
      </c>
      <c r="E915" s="14" t="str">
        <f>+IF('Moloc Pokedex'!G108&lt;&gt;"",'Moloc Pokedex'!G108,"")</f>
        <v>GROUND</v>
      </c>
      <c r="F915" s="14" t="str">
        <f>+IF('Moloc Pokedex'!H108&lt;&gt;"",'Moloc Pokedex'!H108,"")</f>
        <v>FAIRY</v>
      </c>
      <c r="G915" s="14" t="str">
        <f>+IF('Moloc Pokedex'!I108&lt;&gt;"",'Moloc Pokedex'!I108,"")</f>
        <v>30,30,30,30,30,30</v>
      </c>
      <c r="H915" s="14" t="str">
        <f>+IF('Moloc Pokedex'!J108&lt;&gt;"",'Moloc Pokedex'!J108,"")</f>
        <v>Female50Percent</v>
      </c>
      <c r="I915" s="14" t="str">
        <f>+IF('Moloc Pokedex'!K108&lt;&gt;"",'Moloc Pokedex'!K108,"")</f>
        <v>Medium</v>
      </c>
      <c r="J915" s="14">
        <f>+IF('Moloc Pokedex'!L108&lt;&gt;"",'Moloc Pokedex'!L108,"")</f>
        <v>0</v>
      </c>
      <c r="K915" s="14" t="str">
        <f>+IF('Moloc Pokedex'!M108&lt;&gt;"",'Moloc Pokedex'!M108,"")</f>
        <v>0,0,0,0,0,0</v>
      </c>
      <c r="L915" s="14">
        <f>+IF('Moloc Pokedex'!N108&lt;&gt;"",'Moloc Pokedex'!N108,"")</f>
        <v>255</v>
      </c>
      <c r="M915" s="14">
        <f>+IF('Moloc Pokedex'!O108&lt;&gt;"",'Moloc Pokedex'!O108,"")</f>
        <v>70</v>
      </c>
      <c r="N915" s="14" t="str">
        <f>+IF('Moloc Pokedex'!P108&lt;&gt;"",'Moloc Pokedex'!P108,"")</f>
        <v>RUNAWAY</v>
      </c>
      <c r="O915" s="14" t="str">
        <f>+IF('Moloc Pokedex'!Q108&lt;&gt;"",'Moloc Pokedex'!Q108,"")</f>
        <v/>
      </c>
      <c r="P915" s="14" t="str">
        <f>+IF('Moloc Pokedex'!R108&lt;&gt;"",'Moloc Pokedex'!R108,"")</f>
        <v>1,TACKLE,1,LEER,1,GROWL,1,SCARYFACE</v>
      </c>
      <c r="Q915" s="14" t="str">
        <f>+IF('Moloc Pokedex'!S108&lt;&gt;"",'Moloc Pokedex'!S108,"")</f>
        <v>FIREPUNCH,THUNDERPUNCH,ICEPUNCH,SWORDSDANCE,TAUNT,TRICK,GRASSYTERRAIN</v>
      </c>
      <c r="R915" s="14" t="str">
        <f>+IF('Moloc Pokedex'!T108&lt;&gt;"",'Moloc Pokedex'!T108,"")</f>
        <v>Field</v>
      </c>
      <c r="S915" s="14">
        <f>+IF('Moloc Pokedex'!U108&lt;&gt;"",'Moloc Pokedex'!U108,"")</f>
        <v>4080</v>
      </c>
      <c r="T915" s="14">
        <f>+IF('Moloc Pokedex'!V108&lt;&gt;"",'Moloc Pokedex'!V108,"")</f>
        <v>0.1</v>
      </c>
      <c r="U915" s="14">
        <f>+IF('Moloc Pokedex'!W108&lt;&gt;"",'Moloc Pokedex'!W108,"")</f>
        <v>0.1</v>
      </c>
      <c r="V915" s="14" t="str">
        <f>+IF('Moloc Pokedex'!X108&lt;&gt;"",'Moloc Pokedex'!X108,"")</f>
        <v>Brown</v>
      </c>
      <c r="W915" s="14" t="str">
        <f>+IF('Moloc Pokedex'!Y108&lt;&gt;"",'Moloc Pokedex'!Y108,"")</f>
        <v/>
      </c>
      <c r="X915" s="14">
        <f>+IF('Moloc Pokedex'!Z108&lt;&gt;"",'Moloc Pokedex'!Z108,"")</f>
        <v>914</v>
      </c>
      <c r="Y915" s="14">
        <f>+IF('Moloc Pokedex'!AA108&lt;&gt;"",'Moloc Pokedex'!AA108,"")</f>
        <v>0</v>
      </c>
      <c r="Z915" s="14">
        <f>+IF('Moloc Pokedex'!AB108&lt;&gt;"",'Moloc Pokedex'!AB108,"")</f>
        <v>0</v>
      </c>
      <c r="AA915" s="14">
        <f>+IF('Moloc Pokedex'!AC108&lt;&gt;"",'Moloc Pokedex'!AC108,"")</f>
        <v>0</v>
      </c>
      <c r="AB915" s="14">
        <f>+IF('Moloc Pokedex'!AD108&lt;&gt;"",'Moloc Pokedex'!AD108,"")</f>
        <v>0</v>
      </c>
      <c r="AC915" s="14">
        <f>+IF('Moloc Pokedex'!AE108&lt;&gt;"",'Moloc Pokedex'!AE108,"")</f>
        <v>0</v>
      </c>
      <c r="AD915" s="14">
        <f>+IF('Moloc Pokedex'!AF108&lt;&gt;"",'Moloc Pokedex'!AF108,"")</f>
        <v>0</v>
      </c>
      <c r="AE915" s="14">
        <f>+IF('Moloc Pokedex'!AG108&lt;&gt;"",'Moloc Pokedex'!AG108,"")</f>
        <v>0</v>
      </c>
      <c r="AF915" s="14">
        <f>+IF('Moloc Pokedex'!AH108&lt;&gt;"",'Moloc Pokedex'!AH108,"")</f>
        <v>0</v>
      </c>
      <c r="AG915" s="14">
        <f>+IF('Moloc Pokedex'!AI108&lt;&gt;"",'Moloc Pokedex'!AI108,"")</f>
        <v>0</v>
      </c>
      <c r="AH915" s="14" t="str">
        <f>+IF('Moloc Pokedex'!AJ108&lt;&gt;"",'Moloc Pokedex'!AJ108,"")</f>
        <v>914,0,0,0,0,0,0,0,0,0</v>
      </c>
      <c r="AI915" s="14" t="str">
        <f>+IF('Moloc Pokedex'!AK108&lt;&gt;"",'Moloc Pokedex'!AK108,"")</f>
        <v>TODO</v>
      </c>
      <c r="AJ915" s="14" t="str">
        <f>+IF('Moloc Pokedex'!AL108&lt;&gt;"",'Moloc Pokedex'!AL108,"")</f>
        <v>"TO DO"</v>
      </c>
      <c r="AK915" s="14" t="str">
        <f>+IF('Moloc Pokedex'!AM108&lt;&gt;"",'Moloc Pokedex'!AM108,"")</f>
        <v/>
      </c>
      <c r="AL915" s="14" t="str">
        <f>+IF('Moloc Pokedex'!AN108&lt;&gt;"",'Moloc Pokedex'!AN108,"")</f>
        <v/>
      </c>
      <c r="AM915" s="14" t="str">
        <f>+IF('Moloc Pokedex'!AO108&lt;&gt;"",'Moloc Pokedex'!AO108,"")</f>
        <v/>
      </c>
      <c r="AN915" s="14" t="str">
        <f>+IF('Moloc Pokedex'!AP108&lt;&gt;"",'Moloc Pokedex'!AP108,"")</f>
        <v/>
      </c>
      <c r="AO915" s="14">
        <f>+IF('Moloc Pokedex'!AQ108&lt;&gt;"",'Moloc Pokedex'!AQ108,"")</f>
        <v>0</v>
      </c>
      <c r="AP915" s="14">
        <f>+IF('Moloc Pokedex'!AR108&lt;&gt;"",'Moloc Pokedex'!AR108,"")</f>
        <v>25</v>
      </c>
      <c r="AQ915" s="14">
        <f>+IF('Moloc Pokedex'!AS108&lt;&gt;"",'Moloc Pokedex'!AS108,"")</f>
        <v>0</v>
      </c>
      <c r="AR915" s="14" t="str">
        <f>+IF('Moloc Pokedex'!AT108&lt;&gt;"",'Moloc Pokedex'!AT108,"")</f>
        <v/>
      </c>
      <c r="AS915" s="14" t="str">
        <f>+IF('Moloc Pokedex'!AU108&lt;&gt;"",'Moloc Pokedex'!AU108,"")</f>
        <v/>
      </c>
      <c r="AU915" s="14"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
      <c r="A916" s="13">
        <v>915</v>
      </c>
      <c r="C916" s="14" t="str">
        <f>+IF('Moloc Pokedex'!E109&lt;&gt;"",'Moloc Pokedex'!E109,"")</f>
        <v>Dendrolagus</v>
      </c>
      <c r="D916" s="14" t="str">
        <f>+IF('Moloc Pokedex'!F109&lt;&gt;"",'Moloc Pokedex'!F109,"")</f>
        <v>DENDROLAGUS</v>
      </c>
      <c r="E916" s="14" t="str">
        <f>+IF('Moloc Pokedex'!G109&lt;&gt;"",'Moloc Pokedex'!G109,"")</f>
        <v>GRASS</v>
      </c>
      <c r="F916" s="14" t="str">
        <f>+IF('Moloc Pokedex'!H109&lt;&gt;"",'Moloc Pokedex'!H109,"")</f>
        <v>FIGHTING</v>
      </c>
      <c r="G916" s="14" t="str">
        <f>+IF('Moloc Pokedex'!I109&lt;&gt;"",'Moloc Pokedex'!I109,"")</f>
        <v>30,30,30,30,30,30</v>
      </c>
      <c r="H916" s="14" t="str">
        <f>+IF('Moloc Pokedex'!J109&lt;&gt;"",'Moloc Pokedex'!J109,"")</f>
        <v>Female50Percent</v>
      </c>
      <c r="I916" s="14" t="str">
        <f>+IF('Moloc Pokedex'!K109&lt;&gt;"",'Moloc Pokedex'!K109,"")</f>
        <v>Medium</v>
      </c>
      <c r="J916" s="14">
        <f>+IF('Moloc Pokedex'!L109&lt;&gt;"",'Moloc Pokedex'!L109,"")</f>
        <v>0</v>
      </c>
      <c r="K916" s="14" t="str">
        <f>+IF('Moloc Pokedex'!M109&lt;&gt;"",'Moloc Pokedex'!M109,"")</f>
        <v>0,0,0,0,0,0</v>
      </c>
      <c r="L916" s="14">
        <f>+IF('Moloc Pokedex'!N109&lt;&gt;"",'Moloc Pokedex'!N109,"")</f>
        <v>255</v>
      </c>
      <c r="M916" s="14">
        <f>+IF('Moloc Pokedex'!O109&lt;&gt;"",'Moloc Pokedex'!O109,"")</f>
        <v>70</v>
      </c>
      <c r="N916" s="14" t="str">
        <f>+IF('Moloc Pokedex'!P109&lt;&gt;"",'Moloc Pokedex'!P109,"")</f>
        <v>RUNAWAY</v>
      </c>
      <c r="O916" s="14" t="str">
        <f>+IF('Moloc Pokedex'!Q109&lt;&gt;"",'Moloc Pokedex'!Q109,"")</f>
        <v/>
      </c>
      <c r="P916" s="14" t="str">
        <f>+IF('Moloc Pokedex'!R109&lt;&gt;"",'Moloc Pokedex'!R109,"")</f>
        <v>1,TACKLE,1,LEER,1,GROWL,1,SCARYFACE</v>
      </c>
      <c r="Q916" s="14" t="str">
        <f>+IF('Moloc Pokedex'!S109&lt;&gt;"",'Moloc Pokedex'!S109,"")</f>
        <v>FIREPUNCH,THUNDERPUNCH,ICEPUNCH,SWORDSDANCE,TAUNT,TRICK,GRASSYTERRAIN</v>
      </c>
      <c r="R916" s="14" t="str">
        <f>+IF('Moloc Pokedex'!T109&lt;&gt;"",'Moloc Pokedex'!T109,"")</f>
        <v>Field</v>
      </c>
      <c r="S916" s="14">
        <f>+IF('Moloc Pokedex'!U109&lt;&gt;"",'Moloc Pokedex'!U109,"")</f>
        <v>4080</v>
      </c>
      <c r="T916" s="14">
        <f>+IF('Moloc Pokedex'!V109&lt;&gt;"",'Moloc Pokedex'!V109,"")</f>
        <v>0.1</v>
      </c>
      <c r="U916" s="14">
        <f>+IF('Moloc Pokedex'!W109&lt;&gt;"",'Moloc Pokedex'!W109,"")</f>
        <v>0.1</v>
      </c>
      <c r="V916" s="14" t="str">
        <f>+IF('Moloc Pokedex'!X109&lt;&gt;"",'Moloc Pokedex'!X109,"")</f>
        <v>Brown</v>
      </c>
      <c r="W916" s="14" t="str">
        <f>+IF('Moloc Pokedex'!Y109&lt;&gt;"",'Moloc Pokedex'!Y109,"")</f>
        <v/>
      </c>
      <c r="X916" s="14">
        <f>+IF('Moloc Pokedex'!Z109&lt;&gt;"",'Moloc Pokedex'!Z109,"")</f>
        <v>915</v>
      </c>
      <c r="Y916" s="14">
        <f>+IF('Moloc Pokedex'!AA109&lt;&gt;"",'Moloc Pokedex'!AA109,"")</f>
        <v>0</v>
      </c>
      <c r="Z916" s="14">
        <f>+IF('Moloc Pokedex'!AB109&lt;&gt;"",'Moloc Pokedex'!AB109,"")</f>
        <v>0</v>
      </c>
      <c r="AA916" s="14">
        <f>+IF('Moloc Pokedex'!AC109&lt;&gt;"",'Moloc Pokedex'!AC109,"")</f>
        <v>0</v>
      </c>
      <c r="AB916" s="14">
        <f>+IF('Moloc Pokedex'!AD109&lt;&gt;"",'Moloc Pokedex'!AD109,"")</f>
        <v>0</v>
      </c>
      <c r="AC916" s="14">
        <f>+IF('Moloc Pokedex'!AE109&lt;&gt;"",'Moloc Pokedex'!AE109,"")</f>
        <v>0</v>
      </c>
      <c r="AD916" s="14">
        <f>+IF('Moloc Pokedex'!AF109&lt;&gt;"",'Moloc Pokedex'!AF109,"")</f>
        <v>0</v>
      </c>
      <c r="AE916" s="14">
        <f>+IF('Moloc Pokedex'!AG109&lt;&gt;"",'Moloc Pokedex'!AG109,"")</f>
        <v>0</v>
      </c>
      <c r="AF916" s="14">
        <f>+IF('Moloc Pokedex'!AH109&lt;&gt;"",'Moloc Pokedex'!AH109,"")</f>
        <v>0</v>
      </c>
      <c r="AG916" s="14">
        <f>+IF('Moloc Pokedex'!AI109&lt;&gt;"",'Moloc Pokedex'!AI109,"")</f>
        <v>0</v>
      </c>
      <c r="AH916" s="14" t="str">
        <f>+IF('Moloc Pokedex'!AJ109&lt;&gt;"",'Moloc Pokedex'!AJ109,"")</f>
        <v>915,0,0,0,0,0,0,0,0,0</v>
      </c>
      <c r="AI916" s="14" t="str">
        <f>+IF('Moloc Pokedex'!AK109&lt;&gt;"",'Moloc Pokedex'!AK109,"")</f>
        <v>TODO</v>
      </c>
      <c r="AJ916" s="14" t="str">
        <f>+IF('Moloc Pokedex'!AL109&lt;&gt;"",'Moloc Pokedex'!AL109,"")</f>
        <v>"TO DO"</v>
      </c>
      <c r="AK916" s="14" t="str">
        <f>+IF('Moloc Pokedex'!AM109&lt;&gt;"",'Moloc Pokedex'!AM109,"")</f>
        <v/>
      </c>
      <c r="AL916" s="14" t="str">
        <f>+IF('Moloc Pokedex'!AN109&lt;&gt;"",'Moloc Pokedex'!AN109,"")</f>
        <v/>
      </c>
      <c r="AM916" s="14" t="str">
        <f>+IF('Moloc Pokedex'!AO109&lt;&gt;"",'Moloc Pokedex'!AO109,"")</f>
        <v/>
      </c>
      <c r="AN916" s="14" t="str">
        <f>+IF('Moloc Pokedex'!AP109&lt;&gt;"",'Moloc Pokedex'!AP109,"")</f>
        <v/>
      </c>
      <c r="AO916" s="14">
        <f>+IF('Moloc Pokedex'!AQ109&lt;&gt;"",'Moloc Pokedex'!AQ109,"")</f>
        <v>0</v>
      </c>
      <c r="AP916" s="14">
        <f>+IF('Moloc Pokedex'!AR109&lt;&gt;"",'Moloc Pokedex'!AR109,"")</f>
        <v>25</v>
      </c>
      <c r="AQ916" s="14">
        <f>+IF('Moloc Pokedex'!AS109&lt;&gt;"",'Moloc Pokedex'!AS109,"")</f>
        <v>0</v>
      </c>
      <c r="AR916" s="14" t="str">
        <f>+IF('Moloc Pokedex'!AT109&lt;&gt;"",'Moloc Pokedex'!AT109,"")</f>
        <v>BOXILAGUS,Item,LEAFSTONE</v>
      </c>
      <c r="AS916" s="14" t="str">
        <f>+IF('Moloc Pokedex'!AU109&lt;&gt;"",'Moloc Pokedex'!AU109,"")</f>
        <v/>
      </c>
      <c r="AU916" s="14"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
      <c r="A917" s="13">
        <v>916</v>
      </c>
      <c r="C917" s="14" t="str">
        <f>+IF('Moloc Pokedex'!E110&lt;&gt;"",'Moloc Pokedex'!E110,"")</f>
        <v>Boxilagus</v>
      </c>
      <c r="D917" s="14" t="str">
        <f>+IF('Moloc Pokedex'!F110&lt;&gt;"",'Moloc Pokedex'!F110,"")</f>
        <v>BOXILAGUS</v>
      </c>
      <c r="E917" s="14" t="str">
        <f>+IF('Moloc Pokedex'!G110&lt;&gt;"",'Moloc Pokedex'!G110,"")</f>
        <v>GRASS</v>
      </c>
      <c r="F917" s="14" t="str">
        <f>+IF('Moloc Pokedex'!H110&lt;&gt;"",'Moloc Pokedex'!H110,"")</f>
        <v>FIGHTING</v>
      </c>
      <c r="G917" s="14" t="str">
        <f>+IF('Moloc Pokedex'!I110&lt;&gt;"",'Moloc Pokedex'!I110,"")</f>
        <v>30,30,30,30,30,30</v>
      </c>
      <c r="H917" s="14" t="str">
        <f>+IF('Moloc Pokedex'!J110&lt;&gt;"",'Moloc Pokedex'!J110,"")</f>
        <v>Female50Percent</v>
      </c>
      <c r="I917" s="14" t="str">
        <f>+IF('Moloc Pokedex'!K110&lt;&gt;"",'Moloc Pokedex'!K110,"")</f>
        <v>Medium</v>
      </c>
      <c r="J917" s="14">
        <f>+IF('Moloc Pokedex'!L110&lt;&gt;"",'Moloc Pokedex'!L110,"")</f>
        <v>0</v>
      </c>
      <c r="K917" s="14" t="str">
        <f>+IF('Moloc Pokedex'!M110&lt;&gt;"",'Moloc Pokedex'!M110,"")</f>
        <v>0,0,0,0,0,0</v>
      </c>
      <c r="L917" s="14">
        <f>+IF('Moloc Pokedex'!N110&lt;&gt;"",'Moloc Pokedex'!N110,"")</f>
        <v>255</v>
      </c>
      <c r="M917" s="14">
        <f>+IF('Moloc Pokedex'!O110&lt;&gt;"",'Moloc Pokedex'!O110,"")</f>
        <v>70</v>
      </c>
      <c r="N917" s="14" t="str">
        <f>+IF('Moloc Pokedex'!P110&lt;&gt;"",'Moloc Pokedex'!P110,"")</f>
        <v>RUNAWAY</v>
      </c>
      <c r="O917" s="14" t="str">
        <f>+IF('Moloc Pokedex'!Q110&lt;&gt;"",'Moloc Pokedex'!Q110,"")</f>
        <v/>
      </c>
      <c r="P917" s="14" t="str">
        <f>+IF('Moloc Pokedex'!R110&lt;&gt;"",'Moloc Pokedex'!R110,"")</f>
        <v>1,TACKLE,1,LEER,1,GROWL,1,SCARYFACE</v>
      </c>
      <c r="Q917" s="14" t="str">
        <f>+IF('Moloc Pokedex'!S110&lt;&gt;"",'Moloc Pokedex'!S110,"")</f>
        <v>FIREPUNCH,THUNDERPUNCH,ICEPUNCH,SWORDSDANCE,TAUNT,TRICK,GRASSYTERRAIN</v>
      </c>
      <c r="R917" s="14" t="str">
        <f>+IF('Moloc Pokedex'!T110&lt;&gt;"",'Moloc Pokedex'!T110,"")</f>
        <v>Field</v>
      </c>
      <c r="S917" s="14">
        <f>+IF('Moloc Pokedex'!U110&lt;&gt;"",'Moloc Pokedex'!U110,"")</f>
        <v>4080</v>
      </c>
      <c r="T917" s="14">
        <f>+IF('Moloc Pokedex'!V110&lt;&gt;"",'Moloc Pokedex'!V110,"")</f>
        <v>0.1</v>
      </c>
      <c r="U917" s="14">
        <f>+IF('Moloc Pokedex'!W110&lt;&gt;"",'Moloc Pokedex'!W110,"")</f>
        <v>0.1</v>
      </c>
      <c r="V917" s="14" t="str">
        <f>+IF('Moloc Pokedex'!X110&lt;&gt;"",'Moloc Pokedex'!X110,"")</f>
        <v>Brown</v>
      </c>
      <c r="W917" s="14" t="str">
        <f>+IF('Moloc Pokedex'!Y110&lt;&gt;"",'Moloc Pokedex'!Y110,"")</f>
        <v/>
      </c>
      <c r="X917" s="14">
        <f>+IF('Moloc Pokedex'!Z110&lt;&gt;"",'Moloc Pokedex'!Z110,"")</f>
        <v>916</v>
      </c>
      <c r="Y917" s="14">
        <f>+IF('Moloc Pokedex'!AA110&lt;&gt;"",'Moloc Pokedex'!AA110,"")</f>
        <v>0</v>
      </c>
      <c r="Z917" s="14">
        <f>+IF('Moloc Pokedex'!AB110&lt;&gt;"",'Moloc Pokedex'!AB110,"")</f>
        <v>0</v>
      </c>
      <c r="AA917" s="14">
        <f>+IF('Moloc Pokedex'!AC110&lt;&gt;"",'Moloc Pokedex'!AC110,"")</f>
        <v>0</v>
      </c>
      <c r="AB917" s="14">
        <f>+IF('Moloc Pokedex'!AD110&lt;&gt;"",'Moloc Pokedex'!AD110,"")</f>
        <v>0</v>
      </c>
      <c r="AC917" s="14">
        <f>+IF('Moloc Pokedex'!AE110&lt;&gt;"",'Moloc Pokedex'!AE110,"")</f>
        <v>0</v>
      </c>
      <c r="AD917" s="14">
        <f>+IF('Moloc Pokedex'!AF110&lt;&gt;"",'Moloc Pokedex'!AF110,"")</f>
        <v>0</v>
      </c>
      <c r="AE917" s="14">
        <f>+IF('Moloc Pokedex'!AG110&lt;&gt;"",'Moloc Pokedex'!AG110,"")</f>
        <v>0</v>
      </c>
      <c r="AF917" s="14">
        <f>+IF('Moloc Pokedex'!AH110&lt;&gt;"",'Moloc Pokedex'!AH110,"")</f>
        <v>0</v>
      </c>
      <c r="AG917" s="14">
        <f>+IF('Moloc Pokedex'!AI110&lt;&gt;"",'Moloc Pokedex'!AI110,"")</f>
        <v>0</v>
      </c>
      <c r="AH917" s="14" t="str">
        <f>+IF('Moloc Pokedex'!AJ110&lt;&gt;"",'Moloc Pokedex'!AJ110,"")</f>
        <v>916,0,0,0,0,0,0,0,0,0</v>
      </c>
      <c r="AI917" s="14" t="str">
        <f>+IF('Moloc Pokedex'!AK110&lt;&gt;"",'Moloc Pokedex'!AK110,"")</f>
        <v>TODO</v>
      </c>
      <c r="AJ917" s="14" t="str">
        <f>+IF('Moloc Pokedex'!AL110&lt;&gt;"",'Moloc Pokedex'!AL110,"")</f>
        <v>"TO DO"</v>
      </c>
      <c r="AK917" s="14" t="str">
        <f>+IF('Moloc Pokedex'!AM110&lt;&gt;"",'Moloc Pokedex'!AM110,"")</f>
        <v/>
      </c>
      <c r="AL917" s="14" t="str">
        <f>+IF('Moloc Pokedex'!AN110&lt;&gt;"",'Moloc Pokedex'!AN110,"")</f>
        <v/>
      </c>
      <c r="AM917" s="14" t="str">
        <f>+IF('Moloc Pokedex'!AO110&lt;&gt;"",'Moloc Pokedex'!AO110,"")</f>
        <v/>
      </c>
      <c r="AN917" s="14" t="str">
        <f>+IF('Moloc Pokedex'!AP110&lt;&gt;"",'Moloc Pokedex'!AP110,"")</f>
        <v/>
      </c>
      <c r="AO917" s="14">
        <f>+IF('Moloc Pokedex'!AQ110&lt;&gt;"",'Moloc Pokedex'!AQ110,"")</f>
        <v>0</v>
      </c>
      <c r="AP917" s="14">
        <f>+IF('Moloc Pokedex'!AR110&lt;&gt;"",'Moloc Pokedex'!AR110,"")</f>
        <v>25</v>
      </c>
      <c r="AQ917" s="14">
        <f>+IF('Moloc Pokedex'!AS110&lt;&gt;"",'Moloc Pokedex'!AS110,"")</f>
        <v>0</v>
      </c>
      <c r="AR917" s="14" t="str">
        <f>+IF('Moloc Pokedex'!AT110&lt;&gt;"",'Moloc Pokedex'!AT110,"")</f>
        <v/>
      </c>
      <c r="AS917" s="14" t="str">
        <f>+IF('Moloc Pokedex'!AU110&lt;&gt;"",'Moloc Pokedex'!AU110,"")</f>
        <v/>
      </c>
      <c r="AU917" s="14"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
      <c r="A918" s="13">
        <v>917</v>
      </c>
      <c r="C918" s="14" t="str">
        <f>+IF('Moloc Pokedex'!E111&lt;&gt;"",'Moloc Pokedex'!E111,"")</f>
        <v>Solifuga</v>
      </c>
      <c r="D918" s="14" t="str">
        <f>+IF('Moloc Pokedex'!F111&lt;&gt;"",'Moloc Pokedex'!F111,"")</f>
        <v>SOLIFUGA</v>
      </c>
      <c r="E918" s="14" t="str">
        <f>+IF('Moloc Pokedex'!G111&lt;&gt;"",'Moloc Pokedex'!G111,"")</f>
        <v>GROUND</v>
      </c>
      <c r="F918" s="14" t="str">
        <f>+IF('Moloc Pokedex'!H111&lt;&gt;"",'Moloc Pokedex'!H111,"")</f>
        <v>POISON</v>
      </c>
      <c r="G918" s="14" t="str">
        <f>+IF('Moloc Pokedex'!I111&lt;&gt;"",'Moloc Pokedex'!I111,"")</f>
        <v>30,30,30,30,30,30</v>
      </c>
      <c r="H918" s="14" t="str">
        <f>+IF('Moloc Pokedex'!J111&lt;&gt;"",'Moloc Pokedex'!J111,"")</f>
        <v>Female50Percent</v>
      </c>
      <c r="I918" s="14" t="str">
        <f>+IF('Moloc Pokedex'!K111&lt;&gt;"",'Moloc Pokedex'!K111,"")</f>
        <v>Medium</v>
      </c>
      <c r="J918" s="14">
        <f>+IF('Moloc Pokedex'!L111&lt;&gt;"",'Moloc Pokedex'!L111,"")</f>
        <v>0</v>
      </c>
      <c r="K918" s="14" t="str">
        <f>+IF('Moloc Pokedex'!M111&lt;&gt;"",'Moloc Pokedex'!M111,"")</f>
        <v>0,0,0,0,0,0</v>
      </c>
      <c r="L918" s="14">
        <f>+IF('Moloc Pokedex'!N111&lt;&gt;"",'Moloc Pokedex'!N111,"")</f>
        <v>255</v>
      </c>
      <c r="M918" s="14">
        <f>+IF('Moloc Pokedex'!O111&lt;&gt;"",'Moloc Pokedex'!O111,"")</f>
        <v>70</v>
      </c>
      <c r="N918" s="14" t="str">
        <f>+IF('Moloc Pokedex'!P111&lt;&gt;"",'Moloc Pokedex'!P111,"")</f>
        <v>RUNAWAY</v>
      </c>
      <c r="O918" s="14" t="str">
        <f>+IF('Moloc Pokedex'!Q111&lt;&gt;"",'Moloc Pokedex'!Q111,"")</f>
        <v/>
      </c>
      <c r="P918" s="14" t="str">
        <f>+IF('Moloc Pokedex'!R111&lt;&gt;"",'Moloc Pokedex'!R111,"")</f>
        <v>1,TACKLE,1,LEER,1,GROWL,1,SCARYFACE</v>
      </c>
      <c r="Q918" s="14" t="str">
        <f>+IF('Moloc Pokedex'!S111&lt;&gt;"",'Moloc Pokedex'!S111,"")</f>
        <v>FIREPUNCH,THUNDERPUNCH,ICEPUNCH,SWORDSDANCE,TAUNT,TRICK,GRASSYTERRAIN</v>
      </c>
      <c r="R918" s="14" t="str">
        <f>+IF('Moloc Pokedex'!T111&lt;&gt;"",'Moloc Pokedex'!T111,"")</f>
        <v>Field</v>
      </c>
      <c r="S918" s="14">
        <f>+IF('Moloc Pokedex'!U111&lt;&gt;"",'Moloc Pokedex'!U111,"")</f>
        <v>4080</v>
      </c>
      <c r="T918" s="14">
        <f>+IF('Moloc Pokedex'!V111&lt;&gt;"",'Moloc Pokedex'!V111,"")</f>
        <v>0.1</v>
      </c>
      <c r="U918" s="14">
        <f>+IF('Moloc Pokedex'!W111&lt;&gt;"",'Moloc Pokedex'!W111,"")</f>
        <v>0.1</v>
      </c>
      <c r="V918" s="14" t="str">
        <f>+IF('Moloc Pokedex'!X111&lt;&gt;"",'Moloc Pokedex'!X111,"")</f>
        <v>Brown</v>
      </c>
      <c r="W918" s="14" t="str">
        <f>+IF('Moloc Pokedex'!Y111&lt;&gt;"",'Moloc Pokedex'!Y111,"")</f>
        <v/>
      </c>
      <c r="X918" s="14">
        <f>+IF('Moloc Pokedex'!Z111&lt;&gt;"",'Moloc Pokedex'!Z111,"")</f>
        <v>917</v>
      </c>
      <c r="Y918" s="14">
        <f>+IF('Moloc Pokedex'!AA111&lt;&gt;"",'Moloc Pokedex'!AA111,"")</f>
        <v>0</v>
      </c>
      <c r="Z918" s="14">
        <f>+IF('Moloc Pokedex'!AB111&lt;&gt;"",'Moloc Pokedex'!AB111,"")</f>
        <v>0</v>
      </c>
      <c r="AA918" s="14">
        <f>+IF('Moloc Pokedex'!AC111&lt;&gt;"",'Moloc Pokedex'!AC111,"")</f>
        <v>0</v>
      </c>
      <c r="AB918" s="14">
        <f>+IF('Moloc Pokedex'!AD111&lt;&gt;"",'Moloc Pokedex'!AD111,"")</f>
        <v>0</v>
      </c>
      <c r="AC918" s="14">
        <f>+IF('Moloc Pokedex'!AE111&lt;&gt;"",'Moloc Pokedex'!AE111,"")</f>
        <v>0</v>
      </c>
      <c r="AD918" s="14">
        <f>+IF('Moloc Pokedex'!AF111&lt;&gt;"",'Moloc Pokedex'!AF111,"")</f>
        <v>0</v>
      </c>
      <c r="AE918" s="14">
        <f>+IF('Moloc Pokedex'!AG111&lt;&gt;"",'Moloc Pokedex'!AG111,"")</f>
        <v>0</v>
      </c>
      <c r="AF918" s="14">
        <f>+IF('Moloc Pokedex'!AH111&lt;&gt;"",'Moloc Pokedex'!AH111,"")</f>
        <v>0</v>
      </c>
      <c r="AG918" s="14">
        <f>+IF('Moloc Pokedex'!AI111&lt;&gt;"",'Moloc Pokedex'!AI111,"")</f>
        <v>0</v>
      </c>
      <c r="AH918" s="14" t="str">
        <f>+IF('Moloc Pokedex'!AJ111&lt;&gt;"",'Moloc Pokedex'!AJ111,"")</f>
        <v>917,0,0,0,0,0,0,0,0,0</v>
      </c>
      <c r="AI918" s="14" t="str">
        <f>+IF('Moloc Pokedex'!AK111&lt;&gt;"",'Moloc Pokedex'!AK111,"")</f>
        <v>TODO</v>
      </c>
      <c r="AJ918" s="14" t="str">
        <f>+IF('Moloc Pokedex'!AL111&lt;&gt;"",'Moloc Pokedex'!AL111,"")</f>
        <v>"TO DO"</v>
      </c>
      <c r="AK918" s="14" t="str">
        <f>+IF('Moloc Pokedex'!AM111&lt;&gt;"",'Moloc Pokedex'!AM111,"")</f>
        <v/>
      </c>
      <c r="AL918" s="14" t="str">
        <f>+IF('Moloc Pokedex'!AN111&lt;&gt;"",'Moloc Pokedex'!AN111,"")</f>
        <v/>
      </c>
      <c r="AM918" s="14" t="str">
        <f>+IF('Moloc Pokedex'!AO111&lt;&gt;"",'Moloc Pokedex'!AO111,"")</f>
        <v/>
      </c>
      <c r="AN918" s="14" t="str">
        <f>+IF('Moloc Pokedex'!AP111&lt;&gt;"",'Moloc Pokedex'!AP111,"")</f>
        <v/>
      </c>
      <c r="AO918" s="14">
        <f>+IF('Moloc Pokedex'!AQ111&lt;&gt;"",'Moloc Pokedex'!AQ111,"")</f>
        <v>0</v>
      </c>
      <c r="AP918" s="14">
        <f>+IF('Moloc Pokedex'!AR111&lt;&gt;"",'Moloc Pokedex'!AR111,"")</f>
        <v>25</v>
      </c>
      <c r="AQ918" s="14">
        <f>+IF('Moloc Pokedex'!AS111&lt;&gt;"",'Moloc Pokedex'!AS111,"")</f>
        <v>0</v>
      </c>
      <c r="AR918" s="14" t="str">
        <f>+IF('Moloc Pokedex'!AT111&lt;&gt;"",'Moloc Pokedex'!AT111,"")</f>
        <v>SARACNID,Level,50,SARACNID,TradeSpecies,BLATTODA</v>
      </c>
      <c r="AS918" s="14" t="str">
        <f>+IF('Moloc Pokedex'!AU111&lt;&gt;"",'Moloc Pokedex'!AU111,"")</f>
        <v/>
      </c>
      <c r="AU918" s="14"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
      <c r="A919" s="13">
        <v>918</v>
      </c>
      <c r="C919" s="14" t="str">
        <f>+IF('Moloc Pokedex'!E112&lt;&gt;"",'Moloc Pokedex'!E112,"")</f>
        <v>Saracnid</v>
      </c>
      <c r="D919" s="14" t="str">
        <f>+IF('Moloc Pokedex'!F112&lt;&gt;"",'Moloc Pokedex'!F112,"")</f>
        <v>SARACNID</v>
      </c>
      <c r="E919" s="14" t="str">
        <f>+IF('Moloc Pokedex'!G112&lt;&gt;"",'Moloc Pokedex'!G112,"")</f>
        <v>GROUND</v>
      </c>
      <c r="F919" s="14" t="str">
        <f>+IF('Moloc Pokedex'!H112&lt;&gt;"",'Moloc Pokedex'!H112,"")</f>
        <v>POISON</v>
      </c>
      <c r="G919" s="14" t="str">
        <f>+IF('Moloc Pokedex'!I112&lt;&gt;"",'Moloc Pokedex'!I112,"")</f>
        <v>30,30,30,30,30,30</v>
      </c>
      <c r="H919" s="14" t="str">
        <f>+IF('Moloc Pokedex'!J112&lt;&gt;"",'Moloc Pokedex'!J112,"")</f>
        <v>Female50Percent</v>
      </c>
      <c r="I919" s="14" t="str">
        <f>+IF('Moloc Pokedex'!K112&lt;&gt;"",'Moloc Pokedex'!K112,"")</f>
        <v>Medium</v>
      </c>
      <c r="J919" s="14">
        <f>+IF('Moloc Pokedex'!L112&lt;&gt;"",'Moloc Pokedex'!L112,"")</f>
        <v>0</v>
      </c>
      <c r="K919" s="14" t="str">
        <f>+IF('Moloc Pokedex'!M112&lt;&gt;"",'Moloc Pokedex'!M112,"")</f>
        <v>0,0,0,0,0,0</v>
      </c>
      <c r="L919" s="14">
        <f>+IF('Moloc Pokedex'!N112&lt;&gt;"",'Moloc Pokedex'!N112,"")</f>
        <v>255</v>
      </c>
      <c r="M919" s="14">
        <f>+IF('Moloc Pokedex'!O112&lt;&gt;"",'Moloc Pokedex'!O112,"")</f>
        <v>70</v>
      </c>
      <c r="N919" s="14" t="str">
        <f>+IF('Moloc Pokedex'!P112&lt;&gt;"",'Moloc Pokedex'!P112,"")</f>
        <v>RUNAWAY</v>
      </c>
      <c r="O919" s="14" t="str">
        <f>+IF('Moloc Pokedex'!Q112&lt;&gt;"",'Moloc Pokedex'!Q112,"")</f>
        <v/>
      </c>
      <c r="P919" s="14" t="str">
        <f>+IF('Moloc Pokedex'!R112&lt;&gt;"",'Moloc Pokedex'!R112,"")</f>
        <v>1,TACKLE,1,LEER,1,GROWL,1,SCARYFACE</v>
      </c>
      <c r="Q919" s="14" t="str">
        <f>+IF('Moloc Pokedex'!S112&lt;&gt;"",'Moloc Pokedex'!S112,"")</f>
        <v>FIREPUNCH,THUNDERPUNCH,ICEPUNCH,SWORDSDANCE,TAUNT,TRICK,GRASSYTERRAIN</v>
      </c>
      <c r="R919" s="14" t="str">
        <f>+IF('Moloc Pokedex'!T112&lt;&gt;"",'Moloc Pokedex'!T112,"")</f>
        <v>Field</v>
      </c>
      <c r="S919" s="14">
        <f>+IF('Moloc Pokedex'!U112&lt;&gt;"",'Moloc Pokedex'!U112,"")</f>
        <v>4080</v>
      </c>
      <c r="T919" s="14">
        <f>+IF('Moloc Pokedex'!V112&lt;&gt;"",'Moloc Pokedex'!V112,"")</f>
        <v>0.1</v>
      </c>
      <c r="U919" s="14">
        <f>+IF('Moloc Pokedex'!W112&lt;&gt;"",'Moloc Pokedex'!W112,"")</f>
        <v>0.1</v>
      </c>
      <c r="V919" s="14" t="str">
        <f>+IF('Moloc Pokedex'!X112&lt;&gt;"",'Moloc Pokedex'!X112,"")</f>
        <v>Brown</v>
      </c>
      <c r="W919" s="14" t="str">
        <f>+IF('Moloc Pokedex'!Y112&lt;&gt;"",'Moloc Pokedex'!Y112,"")</f>
        <v/>
      </c>
      <c r="X919" s="14">
        <f>+IF('Moloc Pokedex'!Z112&lt;&gt;"",'Moloc Pokedex'!Z112,"")</f>
        <v>918</v>
      </c>
      <c r="Y919" s="14">
        <f>+IF('Moloc Pokedex'!AA112&lt;&gt;"",'Moloc Pokedex'!AA112,"")</f>
        <v>0</v>
      </c>
      <c r="Z919" s="14">
        <f>+IF('Moloc Pokedex'!AB112&lt;&gt;"",'Moloc Pokedex'!AB112,"")</f>
        <v>0</v>
      </c>
      <c r="AA919" s="14">
        <f>+IF('Moloc Pokedex'!AC112&lt;&gt;"",'Moloc Pokedex'!AC112,"")</f>
        <v>0</v>
      </c>
      <c r="AB919" s="14">
        <f>+IF('Moloc Pokedex'!AD112&lt;&gt;"",'Moloc Pokedex'!AD112,"")</f>
        <v>0</v>
      </c>
      <c r="AC919" s="14">
        <f>+IF('Moloc Pokedex'!AE112&lt;&gt;"",'Moloc Pokedex'!AE112,"")</f>
        <v>0</v>
      </c>
      <c r="AD919" s="14">
        <f>+IF('Moloc Pokedex'!AF112&lt;&gt;"",'Moloc Pokedex'!AF112,"")</f>
        <v>0</v>
      </c>
      <c r="AE919" s="14">
        <f>+IF('Moloc Pokedex'!AG112&lt;&gt;"",'Moloc Pokedex'!AG112,"")</f>
        <v>0</v>
      </c>
      <c r="AF919" s="14">
        <f>+IF('Moloc Pokedex'!AH112&lt;&gt;"",'Moloc Pokedex'!AH112,"")</f>
        <v>0</v>
      </c>
      <c r="AG919" s="14">
        <f>+IF('Moloc Pokedex'!AI112&lt;&gt;"",'Moloc Pokedex'!AI112,"")</f>
        <v>0</v>
      </c>
      <c r="AH919" s="14" t="str">
        <f>+IF('Moloc Pokedex'!AJ112&lt;&gt;"",'Moloc Pokedex'!AJ112,"")</f>
        <v>918,0,0,0,0,0,0,0,0,0</v>
      </c>
      <c r="AI919" s="14" t="str">
        <f>+IF('Moloc Pokedex'!AK112&lt;&gt;"",'Moloc Pokedex'!AK112,"")</f>
        <v>TODO</v>
      </c>
      <c r="AJ919" s="14" t="str">
        <f>+IF('Moloc Pokedex'!AL112&lt;&gt;"",'Moloc Pokedex'!AL112,"")</f>
        <v>"TO DO"</v>
      </c>
      <c r="AK919" s="14" t="str">
        <f>+IF('Moloc Pokedex'!AM112&lt;&gt;"",'Moloc Pokedex'!AM112,"")</f>
        <v/>
      </c>
      <c r="AL919" s="14" t="str">
        <f>+IF('Moloc Pokedex'!AN112&lt;&gt;"",'Moloc Pokedex'!AN112,"")</f>
        <v/>
      </c>
      <c r="AM919" s="14" t="str">
        <f>+IF('Moloc Pokedex'!AO112&lt;&gt;"",'Moloc Pokedex'!AO112,"")</f>
        <v/>
      </c>
      <c r="AN919" s="14" t="str">
        <f>+IF('Moloc Pokedex'!AP112&lt;&gt;"",'Moloc Pokedex'!AP112,"")</f>
        <v/>
      </c>
      <c r="AO919" s="14">
        <f>+IF('Moloc Pokedex'!AQ112&lt;&gt;"",'Moloc Pokedex'!AQ112,"")</f>
        <v>0</v>
      </c>
      <c r="AP919" s="14">
        <f>+IF('Moloc Pokedex'!AR112&lt;&gt;"",'Moloc Pokedex'!AR112,"")</f>
        <v>25</v>
      </c>
      <c r="AQ919" s="14">
        <f>+IF('Moloc Pokedex'!AS112&lt;&gt;"",'Moloc Pokedex'!AS112,"")</f>
        <v>0</v>
      </c>
      <c r="AR919" s="14" t="str">
        <f>+IF('Moloc Pokedex'!AT112&lt;&gt;"",'Moloc Pokedex'!AT112,"")</f>
        <v/>
      </c>
      <c r="AS919" s="14" t="str">
        <f>+IF('Moloc Pokedex'!AU112&lt;&gt;"",'Moloc Pokedex'!AU112,"")</f>
        <v/>
      </c>
      <c r="AU919" s="14"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
      <c r="A920" s="13">
        <v>919</v>
      </c>
      <c r="C920" s="14" t="str">
        <f>+IF('Moloc Pokedex'!E113&lt;&gt;"",'Moloc Pokedex'!E113,"")</f>
        <v>Inia</v>
      </c>
      <c r="D920" s="14" t="str">
        <f>+IF('Moloc Pokedex'!F113&lt;&gt;"",'Moloc Pokedex'!F113,"")</f>
        <v>INIA</v>
      </c>
      <c r="E920" s="14" t="str">
        <f>+IF('Moloc Pokedex'!G113&lt;&gt;"",'Moloc Pokedex'!G113,"")</f>
        <v>FIGHTING</v>
      </c>
      <c r="F920" s="14" t="str">
        <f>+IF('Moloc Pokedex'!H113&lt;&gt;"",'Moloc Pokedex'!H113,"")</f>
        <v>FAIRY</v>
      </c>
      <c r="G920" s="14" t="str">
        <f>+IF('Moloc Pokedex'!I113&lt;&gt;"",'Moloc Pokedex'!I113,"")</f>
        <v>30,30,30,30,30,30</v>
      </c>
      <c r="H920" s="14" t="str">
        <f>+IF('Moloc Pokedex'!J113&lt;&gt;"",'Moloc Pokedex'!J113,"")</f>
        <v>Female50Percent</v>
      </c>
      <c r="I920" s="14" t="str">
        <f>+IF('Moloc Pokedex'!K113&lt;&gt;"",'Moloc Pokedex'!K113,"")</f>
        <v>Medium</v>
      </c>
      <c r="J920" s="14">
        <f>+IF('Moloc Pokedex'!L113&lt;&gt;"",'Moloc Pokedex'!L113,"")</f>
        <v>0</v>
      </c>
      <c r="K920" s="14" t="str">
        <f>+IF('Moloc Pokedex'!M113&lt;&gt;"",'Moloc Pokedex'!M113,"")</f>
        <v>0,0,0,0,0,0</v>
      </c>
      <c r="L920" s="14">
        <f>+IF('Moloc Pokedex'!N113&lt;&gt;"",'Moloc Pokedex'!N113,"")</f>
        <v>255</v>
      </c>
      <c r="M920" s="14">
        <f>+IF('Moloc Pokedex'!O113&lt;&gt;"",'Moloc Pokedex'!O113,"")</f>
        <v>70</v>
      </c>
      <c r="N920" s="14" t="str">
        <f>+IF('Moloc Pokedex'!P113&lt;&gt;"",'Moloc Pokedex'!P113,"")</f>
        <v>RUNAWAY</v>
      </c>
      <c r="O920" s="14" t="str">
        <f>+IF('Moloc Pokedex'!Q113&lt;&gt;"",'Moloc Pokedex'!Q113,"")</f>
        <v/>
      </c>
      <c r="P920" s="14" t="str">
        <f>+IF('Moloc Pokedex'!R113&lt;&gt;"",'Moloc Pokedex'!R113,"")</f>
        <v>1,TACKLE,1,LEER,1,GROWL,1,SCARYFACE</v>
      </c>
      <c r="Q920" s="14" t="str">
        <f>+IF('Moloc Pokedex'!S113&lt;&gt;"",'Moloc Pokedex'!S113,"")</f>
        <v>FIREPUNCH,THUNDERPUNCH,ICEPUNCH,SWORDSDANCE,TAUNT,TRICK,GRASSYTERRAIN</v>
      </c>
      <c r="R920" s="14" t="str">
        <f>+IF('Moloc Pokedex'!T113&lt;&gt;"",'Moloc Pokedex'!T113,"")</f>
        <v>Field</v>
      </c>
      <c r="S920" s="14">
        <f>+IF('Moloc Pokedex'!U113&lt;&gt;"",'Moloc Pokedex'!U113,"")</f>
        <v>4080</v>
      </c>
      <c r="T920" s="14">
        <f>+IF('Moloc Pokedex'!V113&lt;&gt;"",'Moloc Pokedex'!V113,"")</f>
        <v>0.1</v>
      </c>
      <c r="U920" s="14">
        <f>+IF('Moloc Pokedex'!W113&lt;&gt;"",'Moloc Pokedex'!W113,"")</f>
        <v>0.1</v>
      </c>
      <c r="V920" s="14" t="str">
        <f>+IF('Moloc Pokedex'!X113&lt;&gt;"",'Moloc Pokedex'!X113,"")</f>
        <v>Brown</v>
      </c>
      <c r="W920" s="14" t="str">
        <f>+IF('Moloc Pokedex'!Y113&lt;&gt;"",'Moloc Pokedex'!Y113,"")</f>
        <v/>
      </c>
      <c r="X920" s="14">
        <f>+IF('Moloc Pokedex'!Z113&lt;&gt;"",'Moloc Pokedex'!Z113,"")</f>
        <v>919</v>
      </c>
      <c r="Y920" s="14">
        <f>+IF('Moloc Pokedex'!AA113&lt;&gt;"",'Moloc Pokedex'!AA113,"")</f>
        <v>0</v>
      </c>
      <c r="Z920" s="14">
        <f>+IF('Moloc Pokedex'!AB113&lt;&gt;"",'Moloc Pokedex'!AB113,"")</f>
        <v>0</v>
      </c>
      <c r="AA920" s="14">
        <f>+IF('Moloc Pokedex'!AC113&lt;&gt;"",'Moloc Pokedex'!AC113,"")</f>
        <v>0</v>
      </c>
      <c r="AB920" s="14">
        <f>+IF('Moloc Pokedex'!AD113&lt;&gt;"",'Moloc Pokedex'!AD113,"")</f>
        <v>0</v>
      </c>
      <c r="AC920" s="14">
        <f>+IF('Moloc Pokedex'!AE113&lt;&gt;"",'Moloc Pokedex'!AE113,"")</f>
        <v>0</v>
      </c>
      <c r="AD920" s="14">
        <f>+IF('Moloc Pokedex'!AF113&lt;&gt;"",'Moloc Pokedex'!AF113,"")</f>
        <v>0</v>
      </c>
      <c r="AE920" s="14">
        <f>+IF('Moloc Pokedex'!AG113&lt;&gt;"",'Moloc Pokedex'!AG113,"")</f>
        <v>0</v>
      </c>
      <c r="AF920" s="14">
        <f>+IF('Moloc Pokedex'!AH113&lt;&gt;"",'Moloc Pokedex'!AH113,"")</f>
        <v>0</v>
      </c>
      <c r="AG920" s="14">
        <f>+IF('Moloc Pokedex'!AI113&lt;&gt;"",'Moloc Pokedex'!AI113,"")</f>
        <v>0</v>
      </c>
      <c r="AH920" s="14" t="str">
        <f>+IF('Moloc Pokedex'!AJ113&lt;&gt;"",'Moloc Pokedex'!AJ113,"")</f>
        <v>919,0,0,0,0,0,0,0,0,0</v>
      </c>
      <c r="AI920" s="14" t="str">
        <f>+IF('Moloc Pokedex'!AK113&lt;&gt;"",'Moloc Pokedex'!AK113,"")</f>
        <v>TODO</v>
      </c>
      <c r="AJ920" s="14" t="str">
        <f>+IF('Moloc Pokedex'!AL113&lt;&gt;"",'Moloc Pokedex'!AL113,"")</f>
        <v>"TO DO"</v>
      </c>
      <c r="AK920" s="14" t="str">
        <f>+IF('Moloc Pokedex'!AM113&lt;&gt;"",'Moloc Pokedex'!AM113,"")</f>
        <v/>
      </c>
      <c r="AL920" s="14" t="str">
        <f>+IF('Moloc Pokedex'!AN113&lt;&gt;"",'Moloc Pokedex'!AN113,"")</f>
        <v/>
      </c>
      <c r="AM920" s="14" t="str">
        <f>+IF('Moloc Pokedex'!AO113&lt;&gt;"",'Moloc Pokedex'!AO113,"")</f>
        <v/>
      </c>
      <c r="AN920" s="14" t="str">
        <f>+IF('Moloc Pokedex'!AP113&lt;&gt;"",'Moloc Pokedex'!AP113,"")</f>
        <v/>
      </c>
      <c r="AO920" s="14">
        <f>+IF('Moloc Pokedex'!AQ113&lt;&gt;"",'Moloc Pokedex'!AQ113,"")</f>
        <v>0</v>
      </c>
      <c r="AP920" s="14">
        <f>+IF('Moloc Pokedex'!AR113&lt;&gt;"",'Moloc Pokedex'!AR113,"")</f>
        <v>25</v>
      </c>
      <c r="AQ920" s="14">
        <f>+IF('Moloc Pokedex'!AS113&lt;&gt;"",'Moloc Pokedex'!AS113,"")</f>
        <v>0</v>
      </c>
      <c r="AR920" s="14" t="str">
        <f>+IF('Moloc Pokedex'!AT113&lt;&gt;"",'Moloc Pokedex'!AT113,"")</f>
        <v>BOTOLLER,LevelHoldItem,DEEPSEASCALE,BOTOLLER,TradeItem,DEEPSEASCALE</v>
      </c>
      <c r="AS920" s="14" t="str">
        <f>+IF('Moloc Pokedex'!AU113&lt;&gt;"",'Moloc Pokedex'!AU113,"")</f>
        <v/>
      </c>
      <c r="AU920" s="14"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
      <c r="A921" s="13">
        <v>920</v>
      </c>
      <c r="C921" s="14" t="str">
        <f>+IF('Moloc Pokedex'!E114&lt;&gt;"",'Moloc Pokedex'!E114,"")</f>
        <v>Botoller</v>
      </c>
      <c r="D921" s="14" t="str">
        <f>+IF('Moloc Pokedex'!F114&lt;&gt;"",'Moloc Pokedex'!F114,"")</f>
        <v>BOTOLLER</v>
      </c>
      <c r="E921" s="14" t="str">
        <f>+IF('Moloc Pokedex'!G114&lt;&gt;"",'Moloc Pokedex'!G114,"")</f>
        <v>FIGHTING</v>
      </c>
      <c r="F921" s="14" t="str">
        <f>+IF('Moloc Pokedex'!H114&lt;&gt;"",'Moloc Pokedex'!H114,"")</f>
        <v>FAIRY</v>
      </c>
      <c r="G921" s="14" t="str">
        <f>+IF('Moloc Pokedex'!I114&lt;&gt;"",'Moloc Pokedex'!I114,"")</f>
        <v>30,30,30,30,30,30</v>
      </c>
      <c r="H921" s="14" t="str">
        <f>+IF('Moloc Pokedex'!J114&lt;&gt;"",'Moloc Pokedex'!J114,"")</f>
        <v>Female50Percent</v>
      </c>
      <c r="I921" s="14" t="str">
        <f>+IF('Moloc Pokedex'!K114&lt;&gt;"",'Moloc Pokedex'!K114,"")</f>
        <v>Medium</v>
      </c>
      <c r="J921" s="14">
        <f>+IF('Moloc Pokedex'!L114&lt;&gt;"",'Moloc Pokedex'!L114,"")</f>
        <v>0</v>
      </c>
      <c r="K921" s="14" t="str">
        <f>+IF('Moloc Pokedex'!M114&lt;&gt;"",'Moloc Pokedex'!M114,"")</f>
        <v>0,0,0,0,0,0</v>
      </c>
      <c r="L921" s="14">
        <f>+IF('Moloc Pokedex'!N114&lt;&gt;"",'Moloc Pokedex'!N114,"")</f>
        <v>255</v>
      </c>
      <c r="M921" s="14">
        <f>+IF('Moloc Pokedex'!O114&lt;&gt;"",'Moloc Pokedex'!O114,"")</f>
        <v>70</v>
      </c>
      <c r="N921" s="14" t="str">
        <f>+IF('Moloc Pokedex'!P114&lt;&gt;"",'Moloc Pokedex'!P114,"")</f>
        <v>RUNAWAY</v>
      </c>
      <c r="O921" s="14" t="str">
        <f>+IF('Moloc Pokedex'!Q114&lt;&gt;"",'Moloc Pokedex'!Q114,"")</f>
        <v/>
      </c>
      <c r="P921" s="14" t="str">
        <f>+IF('Moloc Pokedex'!R114&lt;&gt;"",'Moloc Pokedex'!R114,"")</f>
        <v>1,TACKLE,1,LEER,1,GROWL,1,SCARYFACE</v>
      </c>
      <c r="Q921" s="14" t="str">
        <f>+IF('Moloc Pokedex'!S114&lt;&gt;"",'Moloc Pokedex'!S114,"")</f>
        <v>FIREPUNCH,THUNDERPUNCH,ICEPUNCH,SWORDSDANCE,TAUNT,TRICK,GRASSYTERRAIN</v>
      </c>
      <c r="R921" s="14" t="str">
        <f>+IF('Moloc Pokedex'!T114&lt;&gt;"",'Moloc Pokedex'!T114,"")</f>
        <v>Field</v>
      </c>
      <c r="S921" s="14">
        <f>+IF('Moloc Pokedex'!U114&lt;&gt;"",'Moloc Pokedex'!U114,"")</f>
        <v>4080</v>
      </c>
      <c r="T921" s="14">
        <f>+IF('Moloc Pokedex'!V114&lt;&gt;"",'Moloc Pokedex'!V114,"")</f>
        <v>0.1</v>
      </c>
      <c r="U921" s="14">
        <f>+IF('Moloc Pokedex'!W114&lt;&gt;"",'Moloc Pokedex'!W114,"")</f>
        <v>0.1</v>
      </c>
      <c r="V921" s="14" t="str">
        <f>+IF('Moloc Pokedex'!X114&lt;&gt;"",'Moloc Pokedex'!X114,"")</f>
        <v>Brown</v>
      </c>
      <c r="W921" s="14" t="str">
        <f>+IF('Moloc Pokedex'!Y114&lt;&gt;"",'Moloc Pokedex'!Y114,"")</f>
        <v/>
      </c>
      <c r="X921" s="14">
        <f>+IF('Moloc Pokedex'!Z114&lt;&gt;"",'Moloc Pokedex'!Z114,"")</f>
        <v>920</v>
      </c>
      <c r="Y921" s="14">
        <f>+IF('Moloc Pokedex'!AA114&lt;&gt;"",'Moloc Pokedex'!AA114,"")</f>
        <v>0</v>
      </c>
      <c r="Z921" s="14">
        <f>+IF('Moloc Pokedex'!AB114&lt;&gt;"",'Moloc Pokedex'!AB114,"")</f>
        <v>0</v>
      </c>
      <c r="AA921" s="14">
        <f>+IF('Moloc Pokedex'!AC114&lt;&gt;"",'Moloc Pokedex'!AC114,"")</f>
        <v>0</v>
      </c>
      <c r="AB921" s="14">
        <f>+IF('Moloc Pokedex'!AD114&lt;&gt;"",'Moloc Pokedex'!AD114,"")</f>
        <v>0</v>
      </c>
      <c r="AC921" s="14">
        <f>+IF('Moloc Pokedex'!AE114&lt;&gt;"",'Moloc Pokedex'!AE114,"")</f>
        <v>0</v>
      </c>
      <c r="AD921" s="14">
        <f>+IF('Moloc Pokedex'!AF114&lt;&gt;"",'Moloc Pokedex'!AF114,"")</f>
        <v>0</v>
      </c>
      <c r="AE921" s="14">
        <f>+IF('Moloc Pokedex'!AG114&lt;&gt;"",'Moloc Pokedex'!AG114,"")</f>
        <v>0</v>
      </c>
      <c r="AF921" s="14">
        <f>+IF('Moloc Pokedex'!AH114&lt;&gt;"",'Moloc Pokedex'!AH114,"")</f>
        <v>0</v>
      </c>
      <c r="AG921" s="14">
        <f>+IF('Moloc Pokedex'!AI114&lt;&gt;"",'Moloc Pokedex'!AI114,"")</f>
        <v>0</v>
      </c>
      <c r="AH921" s="14" t="str">
        <f>+IF('Moloc Pokedex'!AJ114&lt;&gt;"",'Moloc Pokedex'!AJ114,"")</f>
        <v>920,0,0,0,0,0,0,0,0,0</v>
      </c>
      <c r="AI921" s="14" t="str">
        <f>+IF('Moloc Pokedex'!AK114&lt;&gt;"",'Moloc Pokedex'!AK114,"")</f>
        <v>TODO</v>
      </c>
      <c r="AJ921" s="14" t="str">
        <f>+IF('Moloc Pokedex'!AL114&lt;&gt;"",'Moloc Pokedex'!AL114,"")</f>
        <v>"TO DO"</v>
      </c>
      <c r="AK921" s="14" t="str">
        <f>+IF('Moloc Pokedex'!AM114&lt;&gt;"",'Moloc Pokedex'!AM114,"")</f>
        <v/>
      </c>
      <c r="AL921" s="14" t="str">
        <f>+IF('Moloc Pokedex'!AN114&lt;&gt;"",'Moloc Pokedex'!AN114,"")</f>
        <v/>
      </c>
      <c r="AM921" s="14" t="str">
        <f>+IF('Moloc Pokedex'!AO114&lt;&gt;"",'Moloc Pokedex'!AO114,"")</f>
        <v/>
      </c>
      <c r="AN921" s="14" t="str">
        <f>+IF('Moloc Pokedex'!AP114&lt;&gt;"",'Moloc Pokedex'!AP114,"")</f>
        <v/>
      </c>
      <c r="AO921" s="14">
        <f>+IF('Moloc Pokedex'!AQ114&lt;&gt;"",'Moloc Pokedex'!AQ114,"")</f>
        <v>0</v>
      </c>
      <c r="AP921" s="14">
        <f>+IF('Moloc Pokedex'!AR114&lt;&gt;"",'Moloc Pokedex'!AR114,"")</f>
        <v>25</v>
      </c>
      <c r="AQ921" s="14">
        <f>+IF('Moloc Pokedex'!AS114&lt;&gt;"",'Moloc Pokedex'!AS114,"")</f>
        <v>0</v>
      </c>
      <c r="AR921" s="14" t="str">
        <f>+IF('Moloc Pokedex'!AT114&lt;&gt;"",'Moloc Pokedex'!AT114,"")</f>
        <v/>
      </c>
      <c r="AS921" s="14" t="str">
        <f>+IF('Moloc Pokedex'!AU114&lt;&gt;"",'Moloc Pokedex'!AU114,"")</f>
        <v/>
      </c>
      <c r="AU921" s="14"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
      <c r="A922" s="13">
        <v>921</v>
      </c>
      <c r="C922" s="14" t="str">
        <f>+IF('Moloc Pokedex'!E115&lt;&gt;"",'Moloc Pokedex'!E115,"")</f>
        <v>Pokerus</v>
      </c>
      <c r="D922" s="14" t="str">
        <f>+IF('Moloc Pokedex'!F115&lt;&gt;"",'Moloc Pokedex'!F115,"")</f>
        <v>POKERUS</v>
      </c>
      <c r="E922" s="14" t="str">
        <f>+IF('Moloc Pokedex'!G115&lt;&gt;"",'Moloc Pokedex'!G115,"")</f>
        <v>POISON</v>
      </c>
      <c r="F922" s="14" t="str">
        <f>+IF('Moloc Pokedex'!H115&lt;&gt;"",'Moloc Pokedex'!H115,"")</f>
        <v/>
      </c>
      <c r="G922" s="14" t="str">
        <f>+IF('Moloc Pokedex'!I115&lt;&gt;"",'Moloc Pokedex'!I115,"")</f>
        <v>30,30,30,30,30,30</v>
      </c>
      <c r="H922" s="14" t="str">
        <f>+IF('Moloc Pokedex'!J115&lt;&gt;"",'Moloc Pokedex'!J115,"")</f>
        <v>Female50Percent</v>
      </c>
      <c r="I922" s="14" t="str">
        <f>+IF('Moloc Pokedex'!K115&lt;&gt;"",'Moloc Pokedex'!K115,"")</f>
        <v>Medium</v>
      </c>
      <c r="J922" s="14">
        <f>+IF('Moloc Pokedex'!L115&lt;&gt;"",'Moloc Pokedex'!L115,"")</f>
        <v>0</v>
      </c>
      <c r="K922" s="14" t="str">
        <f>+IF('Moloc Pokedex'!M115&lt;&gt;"",'Moloc Pokedex'!M115,"")</f>
        <v>0,0,0,0,0,0</v>
      </c>
      <c r="L922" s="14">
        <f>+IF('Moloc Pokedex'!N115&lt;&gt;"",'Moloc Pokedex'!N115,"")</f>
        <v>255</v>
      </c>
      <c r="M922" s="14">
        <f>+IF('Moloc Pokedex'!O115&lt;&gt;"",'Moloc Pokedex'!O115,"")</f>
        <v>70</v>
      </c>
      <c r="N922" s="14" t="str">
        <f>+IF('Moloc Pokedex'!P115&lt;&gt;"",'Moloc Pokedex'!P115,"")</f>
        <v>RUNAWAY</v>
      </c>
      <c r="O922" s="14" t="str">
        <f>+IF('Moloc Pokedex'!Q115&lt;&gt;"",'Moloc Pokedex'!Q115,"")</f>
        <v/>
      </c>
      <c r="P922" s="14" t="str">
        <f>+IF('Moloc Pokedex'!R115&lt;&gt;"",'Moloc Pokedex'!R115,"")</f>
        <v>1,TACKLE,1,LEER,1,GROWL,1,SCARYFACE</v>
      </c>
      <c r="Q922" s="14" t="str">
        <f>+IF('Moloc Pokedex'!S115&lt;&gt;"",'Moloc Pokedex'!S115,"")</f>
        <v>FIREPUNCH,THUNDERPUNCH,ICEPUNCH,SWORDSDANCE,TAUNT,TRICK,GRASSYTERRAIN</v>
      </c>
      <c r="R922" s="14" t="str">
        <f>+IF('Moloc Pokedex'!T115&lt;&gt;"",'Moloc Pokedex'!T115,"")</f>
        <v>Field</v>
      </c>
      <c r="S922" s="14">
        <f>+IF('Moloc Pokedex'!U115&lt;&gt;"",'Moloc Pokedex'!U115,"")</f>
        <v>4080</v>
      </c>
      <c r="T922" s="14">
        <f>+IF('Moloc Pokedex'!V115&lt;&gt;"",'Moloc Pokedex'!V115,"")</f>
        <v>0.1</v>
      </c>
      <c r="U922" s="14">
        <f>+IF('Moloc Pokedex'!W115&lt;&gt;"",'Moloc Pokedex'!W115,"")</f>
        <v>0.1</v>
      </c>
      <c r="V922" s="14" t="str">
        <f>+IF('Moloc Pokedex'!X115&lt;&gt;"",'Moloc Pokedex'!X115,"")</f>
        <v>Brown</v>
      </c>
      <c r="W922" s="14" t="str">
        <f>+IF('Moloc Pokedex'!Y115&lt;&gt;"",'Moloc Pokedex'!Y115,"")</f>
        <v/>
      </c>
      <c r="X922" s="14">
        <f>+IF('Moloc Pokedex'!Z115&lt;&gt;"",'Moloc Pokedex'!Z115,"")</f>
        <v>921</v>
      </c>
      <c r="Y922" s="14">
        <f>+IF('Moloc Pokedex'!AA115&lt;&gt;"",'Moloc Pokedex'!AA115,"")</f>
        <v>0</v>
      </c>
      <c r="Z922" s="14">
        <f>+IF('Moloc Pokedex'!AB115&lt;&gt;"",'Moloc Pokedex'!AB115,"")</f>
        <v>0</v>
      </c>
      <c r="AA922" s="14">
        <f>+IF('Moloc Pokedex'!AC115&lt;&gt;"",'Moloc Pokedex'!AC115,"")</f>
        <v>0</v>
      </c>
      <c r="AB922" s="14">
        <f>+IF('Moloc Pokedex'!AD115&lt;&gt;"",'Moloc Pokedex'!AD115,"")</f>
        <v>0</v>
      </c>
      <c r="AC922" s="14">
        <f>+IF('Moloc Pokedex'!AE115&lt;&gt;"",'Moloc Pokedex'!AE115,"")</f>
        <v>0</v>
      </c>
      <c r="AD922" s="14">
        <f>+IF('Moloc Pokedex'!AF115&lt;&gt;"",'Moloc Pokedex'!AF115,"")</f>
        <v>0</v>
      </c>
      <c r="AE922" s="14">
        <f>+IF('Moloc Pokedex'!AG115&lt;&gt;"",'Moloc Pokedex'!AG115,"")</f>
        <v>0</v>
      </c>
      <c r="AF922" s="14">
        <f>+IF('Moloc Pokedex'!AH115&lt;&gt;"",'Moloc Pokedex'!AH115,"")</f>
        <v>0</v>
      </c>
      <c r="AG922" s="14">
        <f>+IF('Moloc Pokedex'!AI115&lt;&gt;"",'Moloc Pokedex'!AI115,"")</f>
        <v>0</v>
      </c>
      <c r="AH922" s="14" t="str">
        <f>+IF('Moloc Pokedex'!AJ115&lt;&gt;"",'Moloc Pokedex'!AJ115,"")</f>
        <v>921,0,0,0,0,0,0,0,0,0</v>
      </c>
      <c r="AI922" s="14" t="str">
        <f>+IF('Moloc Pokedex'!AK115&lt;&gt;"",'Moloc Pokedex'!AK115,"")</f>
        <v>TODO</v>
      </c>
      <c r="AJ922" s="14" t="str">
        <f>+IF('Moloc Pokedex'!AL115&lt;&gt;"",'Moloc Pokedex'!AL115,"")</f>
        <v>"TO DO"</v>
      </c>
      <c r="AK922" s="14" t="str">
        <f>+IF('Moloc Pokedex'!AM115&lt;&gt;"",'Moloc Pokedex'!AM115,"")</f>
        <v/>
      </c>
      <c r="AL922" s="14" t="str">
        <f>+IF('Moloc Pokedex'!AN115&lt;&gt;"",'Moloc Pokedex'!AN115,"")</f>
        <v/>
      </c>
      <c r="AM922" s="14" t="str">
        <f>+IF('Moloc Pokedex'!AO115&lt;&gt;"",'Moloc Pokedex'!AO115,"")</f>
        <v/>
      </c>
      <c r="AN922" s="14" t="str">
        <f>+IF('Moloc Pokedex'!AP115&lt;&gt;"",'Moloc Pokedex'!AP115,"")</f>
        <v/>
      </c>
      <c r="AO922" s="14">
        <f>+IF('Moloc Pokedex'!AQ115&lt;&gt;"",'Moloc Pokedex'!AQ115,"")</f>
        <v>0</v>
      </c>
      <c r="AP922" s="14">
        <f>+IF('Moloc Pokedex'!AR115&lt;&gt;"",'Moloc Pokedex'!AR115,"")</f>
        <v>25</v>
      </c>
      <c r="AQ922" s="14">
        <f>+IF('Moloc Pokedex'!AS115&lt;&gt;"",'Moloc Pokedex'!AS115,"")</f>
        <v>0</v>
      </c>
      <c r="AR922" s="14" t="str">
        <f>+IF('Moloc Pokedex'!AT115&lt;&gt;"",'Moloc Pokedex'!AT115,"")</f>
        <v>MALIGRUS,LevelHoldItem,DUBIOUSDISC,MALIGRUS,TradeItem,DUBIOUSDISC</v>
      </c>
      <c r="AS922" s="14" t="str">
        <f>+IF('Moloc Pokedex'!AU115&lt;&gt;"",'Moloc Pokedex'!AU115,"")</f>
        <v/>
      </c>
      <c r="AU922" s="14"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
      <c r="A923" s="13">
        <v>922</v>
      </c>
      <c r="C923" s="14" t="str">
        <f>+IF('Moloc Pokedex'!E116&lt;&gt;"",'Moloc Pokedex'!E116,"")</f>
        <v>Maligrus</v>
      </c>
      <c r="D923" s="14" t="str">
        <f>+IF('Moloc Pokedex'!F116&lt;&gt;"",'Moloc Pokedex'!F116,"")</f>
        <v>MALIGRUS</v>
      </c>
      <c r="E923" s="14" t="str">
        <f>+IF('Moloc Pokedex'!G116&lt;&gt;"",'Moloc Pokedex'!G116,"")</f>
        <v>POISON</v>
      </c>
      <c r="F923" s="14" t="str">
        <f>+IF('Moloc Pokedex'!H116&lt;&gt;"",'Moloc Pokedex'!H116,"")</f>
        <v>DARK</v>
      </c>
      <c r="G923" s="14" t="str">
        <f>+IF('Moloc Pokedex'!I116&lt;&gt;"",'Moloc Pokedex'!I116,"")</f>
        <v>30,30,30,30,30,30</v>
      </c>
      <c r="H923" s="14" t="str">
        <f>+IF('Moloc Pokedex'!J116&lt;&gt;"",'Moloc Pokedex'!J116,"")</f>
        <v>Female50Percent</v>
      </c>
      <c r="I923" s="14" t="str">
        <f>+IF('Moloc Pokedex'!K116&lt;&gt;"",'Moloc Pokedex'!K116,"")</f>
        <v>Medium</v>
      </c>
      <c r="J923" s="14">
        <f>+IF('Moloc Pokedex'!L116&lt;&gt;"",'Moloc Pokedex'!L116,"")</f>
        <v>0</v>
      </c>
      <c r="K923" s="14" t="str">
        <f>+IF('Moloc Pokedex'!M116&lt;&gt;"",'Moloc Pokedex'!M116,"")</f>
        <v>0,0,0,0,0,0</v>
      </c>
      <c r="L923" s="14">
        <f>+IF('Moloc Pokedex'!N116&lt;&gt;"",'Moloc Pokedex'!N116,"")</f>
        <v>255</v>
      </c>
      <c r="M923" s="14">
        <f>+IF('Moloc Pokedex'!O116&lt;&gt;"",'Moloc Pokedex'!O116,"")</f>
        <v>70</v>
      </c>
      <c r="N923" s="14" t="str">
        <f>+IF('Moloc Pokedex'!P116&lt;&gt;"",'Moloc Pokedex'!P116,"")</f>
        <v>RUNAWAY</v>
      </c>
      <c r="O923" s="14" t="str">
        <f>+IF('Moloc Pokedex'!Q116&lt;&gt;"",'Moloc Pokedex'!Q116,"")</f>
        <v/>
      </c>
      <c r="P923" s="14" t="str">
        <f>+IF('Moloc Pokedex'!R116&lt;&gt;"",'Moloc Pokedex'!R116,"")</f>
        <v>1,TACKLE,1,LEER,1,GROWL,1,SCARYFACE</v>
      </c>
      <c r="Q923" s="14" t="str">
        <f>+IF('Moloc Pokedex'!S116&lt;&gt;"",'Moloc Pokedex'!S116,"")</f>
        <v>FIREPUNCH,THUNDERPUNCH,ICEPUNCH,SWORDSDANCE,TAUNT,TRICK,GRASSYTERRAIN</v>
      </c>
      <c r="R923" s="14" t="str">
        <f>+IF('Moloc Pokedex'!T116&lt;&gt;"",'Moloc Pokedex'!T116,"")</f>
        <v>Field</v>
      </c>
      <c r="S923" s="14">
        <f>+IF('Moloc Pokedex'!U116&lt;&gt;"",'Moloc Pokedex'!U116,"")</f>
        <v>4080</v>
      </c>
      <c r="T923" s="14">
        <f>+IF('Moloc Pokedex'!V116&lt;&gt;"",'Moloc Pokedex'!V116,"")</f>
        <v>0.1</v>
      </c>
      <c r="U923" s="14">
        <f>+IF('Moloc Pokedex'!W116&lt;&gt;"",'Moloc Pokedex'!W116,"")</f>
        <v>0.1</v>
      </c>
      <c r="V923" s="14" t="str">
        <f>+IF('Moloc Pokedex'!X116&lt;&gt;"",'Moloc Pokedex'!X116,"")</f>
        <v>Brown</v>
      </c>
      <c r="W923" s="14" t="str">
        <f>+IF('Moloc Pokedex'!Y116&lt;&gt;"",'Moloc Pokedex'!Y116,"")</f>
        <v/>
      </c>
      <c r="X923" s="14">
        <f>+IF('Moloc Pokedex'!Z116&lt;&gt;"",'Moloc Pokedex'!Z116,"")</f>
        <v>922</v>
      </c>
      <c r="Y923" s="14">
        <f>+IF('Moloc Pokedex'!AA116&lt;&gt;"",'Moloc Pokedex'!AA116,"")</f>
        <v>0</v>
      </c>
      <c r="Z923" s="14">
        <f>+IF('Moloc Pokedex'!AB116&lt;&gt;"",'Moloc Pokedex'!AB116,"")</f>
        <v>0</v>
      </c>
      <c r="AA923" s="14">
        <f>+IF('Moloc Pokedex'!AC116&lt;&gt;"",'Moloc Pokedex'!AC116,"")</f>
        <v>0</v>
      </c>
      <c r="AB923" s="14">
        <f>+IF('Moloc Pokedex'!AD116&lt;&gt;"",'Moloc Pokedex'!AD116,"")</f>
        <v>0</v>
      </c>
      <c r="AC923" s="14">
        <f>+IF('Moloc Pokedex'!AE116&lt;&gt;"",'Moloc Pokedex'!AE116,"")</f>
        <v>0</v>
      </c>
      <c r="AD923" s="14">
        <f>+IF('Moloc Pokedex'!AF116&lt;&gt;"",'Moloc Pokedex'!AF116,"")</f>
        <v>0</v>
      </c>
      <c r="AE923" s="14">
        <f>+IF('Moloc Pokedex'!AG116&lt;&gt;"",'Moloc Pokedex'!AG116,"")</f>
        <v>0</v>
      </c>
      <c r="AF923" s="14">
        <f>+IF('Moloc Pokedex'!AH116&lt;&gt;"",'Moloc Pokedex'!AH116,"")</f>
        <v>0</v>
      </c>
      <c r="AG923" s="14">
        <f>+IF('Moloc Pokedex'!AI116&lt;&gt;"",'Moloc Pokedex'!AI116,"")</f>
        <v>0</v>
      </c>
      <c r="AH923" s="14" t="str">
        <f>+IF('Moloc Pokedex'!AJ116&lt;&gt;"",'Moloc Pokedex'!AJ116,"")</f>
        <v>922,0,0,0,0,0,0,0,0,0</v>
      </c>
      <c r="AI923" s="14" t="str">
        <f>+IF('Moloc Pokedex'!AK116&lt;&gt;"",'Moloc Pokedex'!AK116,"")</f>
        <v>TODO</v>
      </c>
      <c r="AJ923" s="14" t="str">
        <f>+IF('Moloc Pokedex'!AL116&lt;&gt;"",'Moloc Pokedex'!AL116,"")</f>
        <v>"TO DO"</v>
      </c>
      <c r="AK923" s="14" t="str">
        <f>+IF('Moloc Pokedex'!AM116&lt;&gt;"",'Moloc Pokedex'!AM116,"")</f>
        <v/>
      </c>
      <c r="AL923" s="14" t="str">
        <f>+IF('Moloc Pokedex'!AN116&lt;&gt;"",'Moloc Pokedex'!AN116,"")</f>
        <v/>
      </c>
      <c r="AM923" s="14" t="str">
        <f>+IF('Moloc Pokedex'!AO116&lt;&gt;"",'Moloc Pokedex'!AO116,"")</f>
        <v/>
      </c>
      <c r="AN923" s="14" t="str">
        <f>+IF('Moloc Pokedex'!AP116&lt;&gt;"",'Moloc Pokedex'!AP116,"")</f>
        <v/>
      </c>
      <c r="AO923" s="14">
        <f>+IF('Moloc Pokedex'!AQ116&lt;&gt;"",'Moloc Pokedex'!AQ116,"")</f>
        <v>0</v>
      </c>
      <c r="AP923" s="14">
        <f>+IF('Moloc Pokedex'!AR116&lt;&gt;"",'Moloc Pokedex'!AR116,"")</f>
        <v>25</v>
      </c>
      <c r="AQ923" s="14">
        <f>+IF('Moloc Pokedex'!AS116&lt;&gt;"",'Moloc Pokedex'!AS116,"")</f>
        <v>0</v>
      </c>
      <c r="AR923" s="14" t="str">
        <f>+IF('Moloc Pokedex'!AT116&lt;&gt;"",'Moloc Pokedex'!AT116,"")</f>
        <v/>
      </c>
      <c r="AS923" s="14" t="str">
        <f>+IF('Moloc Pokedex'!AU116&lt;&gt;"",'Moloc Pokedex'!AU116,"")</f>
        <v/>
      </c>
      <c r="AU923" s="14"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
      <c r="A924" s="13">
        <v>923</v>
      </c>
      <c r="C924" s="14" t="str">
        <f>+IF('Moloc Pokedex'!E117&lt;&gt;"",'Moloc Pokedex'!E117,"")</f>
        <v>Iguanana</v>
      </c>
      <c r="D924" s="14" t="str">
        <f>+IF('Moloc Pokedex'!F117&lt;&gt;"",'Moloc Pokedex'!F117,"")</f>
        <v>IGUANANA</v>
      </c>
      <c r="E924" s="14" t="str">
        <f>+IF('Moloc Pokedex'!G117&lt;&gt;"",'Moloc Pokedex'!G117,"")</f>
        <v>DRAGON</v>
      </c>
      <c r="F924" s="14" t="str">
        <f>+IF('Moloc Pokedex'!H117&lt;&gt;"",'Moloc Pokedex'!H117,"")</f>
        <v>FERAL</v>
      </c>
      <c r="G924" s="14" t="str">
        <f>+IF('Moloc Pokedex'!I117&lt;&gt;"",'Moloc Pokedex'!I117,"")</f>
        <v>30,30,30,30,30,30</v>
      </c>
      <c r="H924" s="14" t="str">
        <f>+IF('Moloc Pokedex'!J117&lt;&gt;"",'Moloc Pokedex'!J117,"")</f>
        <v>Female50Percent</v>
      </c>
      <c r="I924" s="14" t="str">
        <f>+IF('Moloc Pokedex'!K117&lt;&gt;"",'Moloc Pokedex'!K117,"")</f>
        <v>Medium</v>
      </c>
      <c r="J924" s="14">
        <f>+IF('Moloc Pokedex'!L117&lt;&gt;"",'Moloc Pokedex'!L117,"")</f>
        <v>0</v>
      </c>
      <c r="K924" s="14" t="str">
        <f>+IF('Moloc Pokedex'!M117&lt;&gt;"",'Moloc Pokedex'!M117,"")</f>
        <v>0,0,0,0,0,0</v>
      </c>
      <c r="L924" s="14">
        <f>+IF('Moloc Pokedex'!N117&lt;&gt;"",'Moloc Pokedex'!N117,"")</f>
        <v>255</v>
      </c>
      <c r="M924" s="14">
        <f>+IF('Moloc Pokedex'!O117&lt;&gt;"",'Moloc Pokedex'!O117,"")</f>
        <v>70</v>
      </c>
      <c r="N924" s="14" t="str">
        <f>+IF('Moloc Pokedex'!P117&lt;&gt;"",'Moloc Pokedex'!P117,"")</f>
        <v>RUNAWAY</v>
      </c>
      <c r="O924" s="14" t="str">
        <f>+IF('Moloc Pokedex'!Q117&lt;&gt;"",'Moloc Pokedex'!Q117,"")</f>
        <v/>
      </c>
      <c r="P924" s="14" t="str">
        <f>+IF('Moloc Pokedex'!R117&lt;&gt;"",'Moloc Pokedex'!R117,"")</f>
        <v>1,TACKLE,1,LEER,1,GROWL,1,SCARYFACE</v>
      </c>
      <c r="Q924" s="14" t="str">
        <f>+IF('Moloc Pokedex'!S117&lt;&gt;"",'Moloc Pokedex'!S117,"")</f>
        <v>FIREPUNCH,THUNDERPUNCH,ICEPUNCH,SWORDSDANCE,TAUNT,TRICK,GRASSYTERRAIN</v>
      </c>
      <c r="R924" s="14" t="str">
        <f>+IF('Moloc Pokedex'!T117&lt;&gt;"",'Moloc Pokedex'!T117,"")</f>
        <v>Field</v>
      </c>
      <c r="S924" s="14">
        <f>+IF('Moloc Pokedex'!U117&lt;&gt;"",'Moloc Pokedex'!U117,"")</f>
        <v>4080</v>
      </c>
      <c r="T924" s="14">
        <f>+IF('Moloc Pokedex'!V117&lt;&gt;"",'Moloc Pokedex'!V117,"")</f>
        <v>0.1</v>
      </c>
      <c r="U924" s="14">
        <f>+IF('Moloc Pokedex'!W117&lt;&gt;"",'Moloc Pokedex'!W117,"")</f>
        <v>0.1</v>
      </c>
      <c r="V924" s="14" t="str">
        <f>+IF('Moloc Pokedex'!X117&lt;&gt;"",'Moloc Pokedex'!X117,"")</f>
        <v>Brown</v>
      </c>
      <c r="W924" s="14" t="str">
        <f>+IF('Moloc Pokedex'!Y117&lt;&gt;"",'Moloc Pokedex'!Y117,"")</f>
        <v/>
      </c>
      <c r="X924" s="14">
        <f>+IF('Moloc Pokedex'!Z117&lt;&gt;"",'Moloc Pokedex'!Z117,"")</f>
        <v>923</v>
      </c>
      <c r="Y924" s="14">
        <f>+IF('Moloc Pokedex'!AA117&lt;&gt;"",'Moloc Pokedex'!AA117,"")</f>
        <v>0</v>
      </c>
      <c r="Z924" s="14">
        <f>+IF('Moloc Pokedex'!AB117&lt;&gt;"",'Moloc Pokedex'!AB117,"")</f>
        <v>0</v>
      </c>
      <c r="AA924" s="14">
        <f>+IF('Moloc Pokedex'!AC117&lt;&gt;"",'Moloc Pokedex'!AC117,"")</f>
        <v>0</v>
      </c>
      <c r="AB924" s="14">
        <f>+IF('Moloc Pokedex'!AD117&lt;&gt;"",'Moloc Pokedex'!AD117,"")</f>
        <v>0</v>
      </c>
      <c r="AC924" s="14">
        <f>+IF('Moloc Pokedex'!AE117&lt;&gt;"",'Moloc Pokedex'!AE117,"")</f>
        <v>0</v>
      </c>
      <c r="AD924" s="14">
        <f>+IF('Moloc Pokedex'!AF117&lt;&gt;"",'Moloc Pokedex'!AF117,"")</f>
        <v>0</v>
      </c>
      <c r="AE924" s="14">
        <f>+IF('Moloc Pokedex'!AG117&lt;&gt;"",'Moloc Pokedex'!AG117,"")</f>
        <v>0</v>
      </c>
      <c r="AF924" s="14">
        <f>+IF('Moloc Pokedex'!AH117&lt;&gt;"",'Moloc Pokedex'!AH117,"")</f>
        <v>0</v>
      </c>
      <c r="AG924" s="14">
        <f>+IF('Moloc Pokedex'!AI117&lt;&gt;"",'Moloc Pokedex'!AI117,"")</f>
        <v>0</v>
      </c>
      <c r="AH924" s="14" t="str">
        <f>+IF('Moloc Pokedex'!AJ117&lt;&gt;"",'Moloc Pokedex'!AJ117,"")</f>
        <v>923,0,0,0,0,0,0,0,0,0</v>
      </c>
      <c r="AI924" s="14" t="str">
        <f>+IF('Moloc Pokedex'!AK117&lt;&gt;"",'Moloc Pokedex'!AK117,"")</f>
        <v>TODO</v>
      </c>
      <c r="AJ924" s="14" t="str">
        <f>+IF('Moloc Pokedex'!AL117&lt;&gt;"",'Moloc Pokedex'!AL117,"")</f>
        <v>"TO DO"</v>
      </c>
      <c r="AK924" s="14" t="str">
        <f>+IF('Moloc Pokedex'!AM117&lt;&gt;"",'Moloc Pokedex'!AM117,"")</f>
        <v/>
      </c>
      <c r="AL924" s="14" t="str">
        <f>+IF('Moloc Pokedex'!AN117&lt;&gt;"",'Moloc Pokedex'!AN117,"")</f>
        <v/>
      </c>
      <c r="AM924" s="14" t="str">
        <f>+IF('Moloc Pokedex'!AO117&lt;&gt;"",'Moloc Pokedex'!AO117,"")</f>
        <v/>
      </c>
      <c r="AN924" s="14" t="str">
        <f>+IF('Moloc Pokedex'!AP117&lt;&gt;"",'Moloc Pokedex'!AP117,"")</f>
        <v/>
      </c>
      <c r="AO924" s="14">
        <f>+IF('Moloc Pokedex'!AQ117&lt;&gt;"",'Moloc Pokedex'!AQ117,"")</f>
        <v>0</v>
      </c>
      <c r="AP924" s="14">
        <f>+IF('Moloc Pokedex'!AR117&lt;&gt;"",'Moloc Pokedex'!AR117,"")</f>
        <v>25</v>
      </c>
      <c r="AQ924" s="14">
        <f>+IF('Moloc Pokedex'!AS117&lt;&gt;"",'Moloc Pokedex'!AS117,"")</f>
        <v>0</v>
      </c>
      <c r="AR924" s="14" t="str">
        <f>+IF('Moloc Pokedex'!AT117&lt;&gt;"",'Moloc Pokedex'!AT117,"")</f>
        <v>DRAGUANA,DayHoldItem,RAZORCLAW</v>
      </c>
      <c r="AS924" s="14" t="str">
        <f>+IF('Moloc Pokedex'!AU117&lt;&gt;"",'Moloc Pokedex'!AU117,"")</f>
        <v/>
      </c>
      <c r="AU924" s="14"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
      <c r="A925" s="13">
        <v>924</v>
      </c>
      <c r="C925" s="14" t="str">
        <f>+IF('Moloc Pokedex'!E118&lt;&gt;"",'Moloc Pokedex'!E118,"")</f>
        <v>Draguana</v>
      </c>
      <c r="D925" s="14" t="str">
        <f>+IF('Moloc Pokedex'!F118&lt;&gt;"",'Moloc Pokedex'!F118,"")</f>
        <v>DRAGUANA</v>
      </c>
      <c r="E925" s="14" t="str">
        <f>+IF('Moloc Pokedex'!G118&lt;&gt;"",'Moloc Pokedex'!G118,"")</f>
        <v>DRAGON</v>
      </c>
      <c r="F925" s="14" t="str">
        <f>+IF('Moloc Pokedex'!H118&lt;&gt;"",'Moloc Pokedex'!H118,"")</f>
        <v>FERAL</v>
      </c>
      <c r="G925" s="14" t="str">
        <f>+IF('Moloc Pokedex'!I118&lt;&gt;"",'Moloc Pokedex'!I118,"")</f>
        <v>30,30,30,30,30,30</v>
      </c>
      <c r="H925" s="14" t="str">
        <f>+IF('Moloc Pokedex'!J118&lt;&gt;"",'Moloc Pokedex'!J118,"")</f>
        <v>Female50Percent</v>
      </c>
      <c r="I925" s="14" t="str">
        <f>+IF('Moloc Pokedex'!K118&lt;&gt;"",'Moloc Pokedex'!K118,"")</f>
        <v>Medium</v>
      </c>
      <c r="J925" s="14">
        <f>+IF('Moloc Pokedex'!L118&lt;&gt;"",'Moloc Pokedex'!L118,"")</f>
        <v>0</v>
      </c>
      <c r="K925" s="14" t="str">
        <f>+IF('Moloc Pokedex'!M118&lt;&gt;"",'Moloc Pokedex'!M118,"")</f>
        <v>0,0,0,0,0,0</v>
      </c>
      <c r="L925" s="14">
        <f>+IF('Moloc Pokedex'!N118&lt;&gt;"",'Moloc Pokedex'!N118,"")</f>
        <v>255</v>
      </c>
      <c r="M925" s="14">
        <f>+IF('Moloc Pokedex'!O118&lt;&gt;"",'Moloc Pokedex'!O118,"")</f>
        <v>70</v>
      </c>
      <c r="N925" s="14" t="str">
        <f>+IF('Moloc Pokedex'!P118&lt;&gt;"",'Moloc Pokedex'!P118,"")</f>
        <v>RUNAWAY</v>
      </c>
      <c r="O925" s="14" t="str">
        <f>+IF('Moloc Pokedex'!Q118&lt;&gt;"",'Moloc Pokedex'!Q118,"")</f>
        <v/>
      </c>
      <c r="P925" s="14" t="str">
        <f>+IF('Moloc Pokedex'!R118&lt;&gt;"",'Moloc Pokedex'!R118,"")</f>
        <v>1,TACKLE,1,LEER,1,GROWL,1,SCARYFACE</v>
      </c>
      <c r="Q925" s="14" t="str">
        <f>+IF('Moloc Pokedex'!S118&lt;&gt;"",'Moloc Pokedex'!S118,"")</f>
        <v>FIREPUNCH,THUNDERPUNCH,ICEPUNCH,SWORDSDANCE,TAUNT,TRICK,GRASSYTERRAIN</v>
      </c>
      <c r="R925" s="14" t="str">
        <f>+IF('Moloc Pokedex'!T118&lt;&gt;"",'Moloc Pokedex'!T118,"")</f>
        <v>Field</v>
      </c>
      <c r="S925" s="14">
        <f>+IF('Moloc Pokedex'!U118&lt;&gt;"",'Moloc Pokedex'!U118,"")</f>
        <v>4080</v>
      </c>
      <c r="T925" s="14">
        <f>+IF('Moloc Pokedex'!V118&lt;&gt;"",'Moloc Pokedex'!V118,"")</f>
        <v>0.1</v>
      </c>
      <c r="U925" s="14">
        <f>+IF('Moloc Pokedex'!W118&lt;&gt;"",'Moloc Pokedex'!W118,"")</f>
        <v>0.1</v>
      </c>
      <c r="V925" s="14" t="str">
        <f>+IF('Moloc Pokedex'!X118&lt;&gt;"",'Moloc Pokedex'!X118,"")</f>
        <v>Brown</v>
      </c>
      <c r="W925" s="14" t="str">
        <f>+IF('Moloc Pokedex'!Y118&lt;&gt;"",'Moloc Pokedex'!Y118,"")</f>
        <v/>
      </c>
      <c r="X925" s="14">
        <f>+IF('Moloc Pokedex'!Z118&lt;&gt;"",'Moloc Pokedex'!Z118,"")</f>
        <v>924</v>
      </c>
      <c r="Y925" s="14">
        <f>+IF('Moloc Pokedex'!AA118&lt;&gt;"",'Moloc Pokedex'!AA118,"")</f>
        <v>0</v>
      </c>
      <c r="Z925" s="14">
        <f>+IF('Moloc Pokedex'!AB118&lt;&gt;"",'Moloc Pokedex'!AB118,"")</f>
        <v>0</v>
      </c>
      <c r="AA925" s="14">
        <f>+IF('Moloc Pokedex'!AC118&lt;&gt;"",'Moloc Pokedex'!AC118,"")</f>
        <v>0</v>
      </c>
      <c r="AB925" s="14">
        <f>+IF('Moloc Pokedex'!AD118&lt;&gt;"",'Moloc Pokedex'!AD118,"")</f>
        <v>0</v>
      </c>
      <c r="AC925" s="14">
        <f>+IF('Moloc Pokedex'!AE118&lt;&gt;"",'Moloc Pokedex'!AE118,"")</f>
        <v>0</v>
      </c>
      <c r="AD925" s="14">
        <f>+IF('Moloc Pokedex'!AF118&lt;&gt;"",'Moloc Pokedex'!AF118,"")</f>
        <v>0</v>
      </c>
      <c r="AE925" s="14">
        <f>+IF('Moloc Pokedex'!AG118&lt;&gt;"",'Moloc Pokedex'!AG118,"")</f>
        <v>0</v>
      </c>
      <c r="AF925" s="14">
        <f>+IF('Moloc Pokedex'!AH118&lt;&gt;"",'Moloc Pokedex'!AH118,"")</f>
        <v>0</v>
      </c>
      <c r="AG925" s="14">
        <f>+IF('Moloc Pokedex'!AI118&lt;&gt;"",'Moloc Pokedex'!AI118,"")</f>
        <v>0</v>
      </c>
      <c r="AH925" s="14" t="str">
        <f>+IF('Moloc Pokedex'!AJ118&lt;&gt;"",'Moloc Pokedex'!AJ118,"")</f>
        <v>924,0,0,0,0,0,0,0,0,0</v>
      </c>
      <c r="AI925" s="14" t="str">
        <f>+IF('Moloc Pokedex'!AK118&lt;&gt;"",'Moloc Pokedex'!AK118,"")</f>
        <v>TODO</v>
      </c>
      <c r="AJ925" s="14" t="str">
        <f>+IF('Moloc Pokedex'!AL118&lt;&gt;"",'Moloc Pokedex'!AL118,"")</f>
        <v>"TO DO"</v>
      </c>
      <c r="AK925" s="14" t="str">
        <f>+IF('Moloc Pokedex'!AM118&lt;&gt;"",'Moloc Pokedex'!AM118,"")</f>
        <v/>
      </c>
      <c r="AL925" s="14" t="str">
        <f>+IF('Moloc Pokedex'!AN118&lt;&gt;"",'Moloc Pokedex'!AN118,"")</f>
        <v/>
      </c>
      <c r="AM925" s="14" t="str">
        <f>+IF('Moloc Pokedex'!AO118&lt;&gt;"",'Moloc Pokedex'!AO118,"")</f>
        <v/>
      </c>
      <c r="AN925" s="14" t="str">
        <f>+IF('Moloc Pokedex'!AP118&lt;&gt;"",'Moloc Pokedex'!AP118,"")</f>
        <v/>
      </c>
      <c r="AO925" s="14">
        <f>+IF('Moloc Pokedex'!AQ118&lt;&gt;"",'Moloc Pokedex'!AQ118,"")</f>
        <v>0</v>
      </c>
      <c r="AP925" s="14">
        <f>+IF('Moloc Pokedex'!AR118&lt;&gt;"",'Moloc Pokedex'!AR118,"")</f>
        <v>25</v>
      </c>
      <c r="AQ925" s="14">
        <f>+IF('Moloc Pokedex'!AS118&lt;&gt;"",'Moloc Pokedex'!AS118,"")</f>
        <v>0</v>
      </c>
      <c r="AR925" s="14" t="str">
        <f>+IF('Moloc Pokedex'!AT118&lt;&gt;"",'Moloc Pokedex'!AT118,"")</f>
        <v/>
      </c>
      <c r="AS925" s="14" t="str">
        <f>+IF('Moloc Pokedex'!AU118&lt;&gt;"",'Moloc Pokedex'!AU118,"")</f>
        <v/>
      </c>
      <c r="AU925" s="14"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
      <c r="A926" s="13">
        <v>925</v>
      </c>
      <c r="B926" s="13" t="s">
        <v>8762</v>
      </c>
      <c r="C926" s="14" t="str">
        <f>+IF('Moloc Pokedex'!E119&lt;&gt;"",'Moloc Pokedex'!E119,"")</f>
        <v>Arapaima</v>
      </c>
      <c r="D926" s="14" t="str">
        <f>+IF('Moloc Pokedex'!F119&lt;&gt;"",'Moloc Pokedex'!F119,"")</f>
        <v>ARAPAIMA</v>
      </c>
      <c r="E926" s="14" t="str">
        <f>+IF('Moloc Pokedex'!G119&lt;&gt;"",'Moloc Pokedex'!G119,"")</f>
        <v>STEEL</v>
      </c>
      <c r="F926" s="14" t="str">
        <f>+IF('Moloc Pokedex'!H119&lt;&gt;"",'Moloc Pokedex'!H119,"")</f>
        <v>WATER</v>
      </c>
      <c r="G926" s="14" t="str">
        <f>+IF('Moloc Pokedex'!I119&lt;&gt;"",'Moloc Pokedex'!I119,"")</f>
        <v>30,30,30,30,30,30</v>
      </c>
      <c r="H926" s="14" t="str">
        <f>+IF('Moloc Pokedex'!J119&lt;&gt;"",'Moloc Pokedex'!J119,"")</f>
        <v>Female50Percent</v>
      </c>
      <c r="I926" s="14" t="str">
        <f>+IF('Moloc Pokedex'!K119&lt;&gt;"",'Moloc Pokedex'!K119,"")</f>
        <v>Medium</v>
      </c>
      <c r="J926" s="14">
        <f>+IF('Moloc Pokedex'!L119&lt;&gt;"",'Moloc Pokedex'!L119,"")</f>
        <v>0</v>
      </c>
      <c r="K926" s="14" t="str">
        <f>+IF('Moloc Pokedex'!M119&lt;&gt;"",'Moloc Pokedex'!M119,"")</f>
        <v>0,0,0,0,0,0</v>
      </c>
      <c r="L926" s="14">
        <f>+IF('Moloc Pokedex'!N119&lt;&gt;"",'Moloc Pokedex'!N119,"")</f>
        <v>255</v>
      </c>
      <c r="M926" s="14">
        <f>+IF('Moloc Pokedex'!O119&lt;&gt;"",'Moloc Pokedex'!O119,"")</f>
        <v>70</v>
      </c>
      <c r="N926" s="14" t="str">
        <f>+IF('Moloc Pokedex'!P119&lt;&gt;"",'Moloc Pokedex'!P119,"")</f>
        <v>RUNAWAY</v>
      </c>
      <c r="O926" s="14" t="str">
        <f>+IF('Moloc Pokedex'!Q119&lt;&gt;"",'Moloc Pokedex'!Q119,"")</f>
        <v/>
      </c>
      <c r="P926" s="14" t="str">
        <f>+IF('Moloc Pokedex'!R119&lt;&gt;"",'Moloc Pokedex'!R119,"")</f>
        <v>1,TACKLE,1,LEER,1,GROWL,1,SCARYFACE</v>
      </c>
      <c r="Q926" s="14" t="str">
        <f>+IF('Moloc Pokedex'!S119&lt;&gt;"",'Moloc Pokedex'!S119,"")</f>
        <v>FIREPUNCH,THUNDERPUNCH,ICEPUNCH,SWORDSDANCE,TAUNT,TRICK,GRASSYTERRAIN</v>
      </c>
      <c r="R926" s="14" t="str">
        <f>+IF('Moloc Pokedex'!T119&lt;&gt;"",'Moloc Pokedex'!T119,"")</f>
        <v>Field</v>
      </c>
      <c r="S926" s="14">
        <f>+IF('Moloc Pokedex'!U119&lt;&gt;"",'Moloc Pokedex'!U119,"")</f>
        <v>4080</v>
      </c>
      <c r="T926" s="14">
        <f>+IF('Moloc Pokedex'!V119&lt;&gt;"",'Moloc Pokedex'!V119,"")</f>
        <v>0.1</v>
      </c>
      <c r="U926" s="14">
        <f>+IF('Moloc Pokedex'!W119&lt;&gt;"",'Moloc Pokedex'!W119,"")</f>
        <v>0.1</v>
      </c>
      <c r="V926" s="14" t="str">
        <f>+IF('Moloc Pokedex'!X119&lt;&gt;"",'Moloc Pokedex'!X119,"")</f>
        <v>Brown</v>
      </c>
      <c r="W926" s="14" t="str">
        <f>+IF('Moloc Pokedex'!Y119&lt;&gt;"",'Moloc Pokedex'!Y119,"")</f>
        <v/>
      </c>
      <c r="X926" s="14">
        <f>+IF('Moloc Pokedex'!Z119&lt;&gt;"",'Moloc Pokedex'!Z119,"")</f>
        <v>925</v>
      </c>
      <c r="Y926" s="14">
        <f>+IF('Moloc Pokedex'!AA119&lt;&gt;"",'Moloc Pokedex'!AA119,"")</f>
        <v>0</v>
      </c>
      <c r="Z926" s="14">
        <f>+IF('Moloc Pokedex'!AB119&lt;&gt;"",'Moloc Pokedex'!AB119,"")</f>
        <v>0</v>
      </c>
      <c r="AA926" s="14">
        <f>+IF('Moloc Pokedex'!AC119&lt;&gt;"",'Moloc Pokedex'!AC119,"")</f>
        <v>0</v>
      </c>
      <c r="AB926" s="14">
        <f>+IF('Moloc Pokedex'!AD119&lt;&gt;"",'Moloc Pokedex'!AD119,"")</f>
        <v>0</v>
      </c>
      <c r="AC926" s="14">
        <f>+IF('Moloc Pokedex'!AE119&lt;&gt;"",'Moloc Pokedex'!AE119,"")</f>
        <v>0</v>
      </c>
      <c r="AD926" s="14">
        <f>+IF('Moloc Pokedex'!AF119&lt;&gt;"",'Moloc Pokedex'!AF119,"")</f>
        <v>0</v>
      </c>
      <c r="AE926" s="14">
        <f>+IF('Moloc Pokedex'!AG119&lt;&gt;"",'Moloc Pokedex'!AG119,"")</f>
        <v>0</v>
      </c>
      <c r="AF926" s="14">
        <f>+IF('Moloc Pokedex'!AH119&lt;&gt;"",'Moloc Pokedex'!AH119,"")</f>
        <v>0</v>
      </c>
      <c r="AG926" s="14">
        <f>+IF('Moloc Pokedex'!AI119&lt;&gt;"",'Moloc Pokedex'!AI119,"")</f>
        <v>0</v>
      </c>
      <c r="AH926" s="14" t="str">
        <f>+IF('Moloc Pokedex'!AJ119&lt;&gt;"",'Moloc Pokedex'!AJ119,"")</f>
        <v>925,0,0,0,0,0,0,0,0,0</v>
      </c>
      <c r="AI926" s="14" t="str">
        <f>+IF('Moloc Pokedex'!AK119&lt;&gt;"",'Moloc Pokedex'!AK119,"")</f>
        <v>TODO</v>
      </c>
      <c r="AJ926" s="14" t="str">
        <f>+IF('Moloc Pokedex'!AL119&lt;&gt;"",'Moloc Pokedex'!AL119,"")</f>
        <v>"TO DO"</v>
      </c>
      <c r="AK926" s="14" t="str">
        <f>+IF('Moloc Pokedex'!AM119&lt;&gt;"",'Moloc Pokedex'!AM119,"")</f>
        <v/>
      </c>
      <c r="AL926" s="14" t="str">
        <f>+IF('Moloc Pokedex'!AN119&lt;&gt;"",'Moloc Pokedex'!AN119,"")</f>
        <v/>
      </c>
      <c r="AM926" s="14" t="str">
        <f>+IF('Moloc Pokedex'!AO119&lt;&gt;"",'Moloc Pokedex'!AO119,"")</f>
        <v/>
      </c>
      <c r="AN926" s="14" t="str">
        <f>+IF('Moloc Pokedex'!AP119&lt;&gt;"",'Moloc Pokedex'!AP119,"")</f>
        <v/>
      </c>
      <c r="AO926" s="14">
        <f>+IF('Moloc Pokedex'!AQ119&lt;&gt;"",'Moloc Pokedex'!AQ119,"")</f>
        <v>0</v>
      </c>
      <c r="AP926" s="14">
        <f>+IF('Moloc Pokedex'!AR119&lt;&gt;"",'Moloc Pokedex'!AR119,"")</f>
        <v>25</v>
      </c>
      <c r="AQ926" s="14">
        <f>+IF('Moloc Pokedex'!AS119&lt;&gt;"",'Moloc Pokedex'!AS119,"")</f>
        <v>0</v>
      </c>
      <c r="AR926" s="14" t="str">
        <f>+IF('Moloc Pokedex'!AT119&lt;&gt;"",'Moloc Pokedex'!AT119,"")</f>
        <v>PIRARUKU,Level,42</v>
      </c>
      <c r="AS926" s="14" t="str">
        <f>+IF('Moloc Pokedex'!AU119&lt;&gt;"",'Moloc Pokedex'!AU119,"")</f>
        <v/>
      </c>
      <c r="AU926" s="14"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
      <c r="A927" s="13">
        <v>926</v>
      </c>
      <c r="C927" s="14" t="str">
        <f>+IF('Moloc Pokedex'!E120&lt;&gt;"",'Moloc Pokedex'!E120,"")</f>
        <v>Piraruku</v>
      </c>
      <c r="D927" s="14" t="str">
        <f>+IF('Moloc Pokedex'!F120&lt;&gt;"",'Moloc Pokedex'!F120,"")</f>
        <v>PIRARUKU</v>
      </c>
      <c r="E927" s="14" t="str">
        <f>+IF('Moloc Pokedex'!G120&lt;&gt;"",'Moloc Pokedex'!G120,"")</f>
        <v>STEEL</v>
      </c>
      <c r="F927" s="14" t="str">
        <f>+IF('Moloc Pokedex'!H120&lt;&gt;"",'Moloc Pokedex'!H120,"")</f>
        <v>WATER</v>
      </c>
      <c r="G927" s="14" t="str">
        <f>+IF('Moloc Pokedex'!I120&lt;&gt;"",'Moloc Pokedex'!I120,"")</f>
        <v>30,30,30,30,30,30</v>
      </c>
      <c r="H927" s="14" t="str">
        <f>+IF('Moloc Pokedex'!J120&lt;&gt;"",'Moloc Pokedex'!J120,"")</f>
        <v>Female50Percent</v>
      </c>
      <c r="I927" s="14" t="str">
        <f>+IF('Moloc Pokedex'!K120&lt;&gt;"",'Moloc Pokedex'!K120,"")</f>
        <v>Medium</v>
      </c>
      <c r="J927" s="14">
        <f>+IF('Moloc Pokedex'!L120&lt;&gt;"",'Moloc Pokedex'!L120,"")</f>
        <v>0</v>
      </c>
      <c r="K927" s="14" t="str">
        <f>+IF('Moloc Pokedex'!M120&lt;&gt;"",'Moloc Pokedex'!M120,"")</f>
        <v>0,0,0,0,0,0</v>
      </c>
      <c r="L927" s="14">
        <f>+IF('Moloc Pokedex'!N120&lt;&gt;"",'Moloc Pokedex'!N120,"")</f>
        <v>255</v>
      </c>
      <c r="M927" s="14">
        <f>+IF('Moloc Pokedex'!O120&lt;&gt;"",'Moloc Pokedex'!O120,"")</f>
        <v>70</v>
      </c>
      <c r="N927" s="14" t="str">
        <f>+IF('Moloc Pokedex'!P120&lt;&gt;"",'Moloc Pokedex'!P120,"")</f>
        <v>RUNAWAY</v>
      </c>
      <c r="O927" s="14" t="str">
        <f>+IF('Moloc Pokedex'!Q120&lt;&gt;"",'Moloc Pokedex'!Q120,"")</f>
        <v/>
      </c>
      <c r="P927" s="14" t="str">
        <f>+IF('Moloc Pokedex'!R120&lt;&gt;"",'Moloc Pokedex'!R120,"")</f>
        <v>1,TACKLE,1,LEER,1,GROWL,1,SCARYFACE</v>
      </c>
      <c r="Q927" s="14" t="str">
        <f>+IF('Moloc Pokedex'!S120&lt;&gt;"",'Moloc Pokedex'!S120,"")</f>
        <v>FIREPUNCH,THUNDERPUNCH,ICEPUNCH,SWORDSDANCE,TAUNT,TRICK,GRASSYTERRAIN</v>
      </c>
      <c r="R927" s="14" t="str">
        <f>+IF('Moloc Pokedex'!T120&lt;&gt;"",'Moloc Pokedex'!T120,"")</f>
        <v>Field</v>
      </c>
      <c r="S927" s="14">
        <f>+IF('Moloc Pokedex'!U120&lt;&gt;"",'Moloc Pokedex'!U120,"")</f>
        <v>4080</v>
      </c>
      <c r="T927" s="14">
        <f>+IF('Moloc Pokedex'!V120&lt;&gt;"",'Moloc Pokedex'!V120,"")</f>
        <v>0.1</v>
      </c>
      <c r="U927" s="14">
        <f>+IF('Moloc Pokedex'!W120&lt;&gt;"",'Moloc Pokedex'!W120,"")</f>
        <v>0.1</v>
      </c>
      <c r="V927" s="14" t="str">
        <f>+IF('Moloc Pokedex'!X120&lt;&gt;"",'Moloc Pokedex'!X120,"")</f>
        <v>Brown</v>
      </c>
      <c r="W927" s="14" t="str">
        <f>+IF('Moloc Pokedex'!Y120&lt;&gt;"",'Moloc Pokedex'!Y120,"")</f>
        <v/>
      </c>
      <c r="X927" s="14">
        <f>+IF('Moloc Pokedex'!Z120&lt;&gt;"",'Moloc Pokedex'!Z120,"")</f>
        <v>926</v>
      </c>
      <c r="Y927" s="14">
        <f>+IF('Moloc Pokedex'!AA120&lt;&gt;"",'Moloc Pokedex'!AA120,"")</f>
        <v>0</v>
      </c>
      <c r="Z927" s="14">
        <f>+IF('Moloc Pokedex'!AB120&lt;&gt;"",'Moloc Pokedex'!AB120,"")</f>
        <v>0</v>
      </c>
      <c r="AA927" s="14">
        <f>+IF('Moloc Pokedex'!AC120&lt;&gt;"",'Moloc Pokedex'!AC120,"")</f>
        <v>0</v>
      </c>
      <c r="AB927" s="14">
        <f>+IF('Moloc Pokedex'!AD120&lt;&gt;"",'Moloc Pokedex'!AD120,"")</f>
        <v>0</v>
      </c>
      <c r="AC927" s="14">
        <f>+IF('Moloc Pokedex'!AE120&lt;&gt;"",'Moloc Pokedex'!AE120,"")</f>
        <v>0</v>
      </c>
      <c r="AD927" s="14">
        <f>+IF('Moloc Pokedex'!AF120&lt;&gt;"",'Moloc Pokedex'!AF120,"")</f>
        <v>0</v>
      </c>
      <c r="AE927" s="14">
        <f>+IF('Moloc Pokedex'!AG120&lt;&gt;"",'Moloc Pokedex'!AG120,"")</f>
        <v>0</v>
      </c>
      <c r="AF927" s="14">
        <f>+IF('Moloc Pokedex'!AH120&lt;&gt;"",'Moloc Pokedex'!AH120,"")</f>
        <v>0</v>
      </c>
      <c r="AG927" s="14">
        <f>+IF('Moloc Pokedex'!AI120&lt;&gt;"",'Moloc Pokedex'!AI120,"")</f>
        <v>0</v>
      </c>
      <c r="AH927" s="14" t="str">
        <f>+IF('Moloc Pokedex'!AJ120&lt;&gt;"",'Moloc Pokedex'!AJ120,"")</f>
        <v>926,0,0,0,0,0,0,0,0,0</v>
      </c>
      <c r="AI927" s="14" t="str">
        <f>+IF('Moloc Pokedex'!AK120&lt;&gt;"",'Moloc Pokedex'!AK120,"")</f>
        <v>TODO</v>
      </c>
      <c r="AJ927" s="14" t="str">
        <f>+IF('Moloc Pokedex'!AL120&lt;&gt;"",'Moloc Pokedex'!AL120,"")</f>
        <v>"TO DO"</v>
      </c>
      <c r="AK927" s="14" t="str">
        <f>+IF('Moloc Pokedex'!AM120&lt;&gt;"",'Moloc Pokedex'!AM120,"")</f>
        <v/>
      </c>
      <c r="AL927" s="14" t="str">
        <f>+IF('Moloc Pokedex'!AN120&lt;&gt;"",'Moloc Pokedex'!AN120,"")</f>
        <v/>
      </c>
      <c r="AM927" s="14" t="str">
        <f>+IF('Moloc Pokedex'!AO120&lt;&gt;"",'Moloc Pokedex'!AO120,"")</f>
        <v/>
      </c>
      <c r="AN927" s="14" t="str">
        <f>+IF('Moloc Pokedex'!AP120&lt;&gt;"",'Moloc Pokedex'!AP120,"")</f>
        <v/>
      </c>
      <c r="AO927" s="14">
        <f>+IF('Moloc Pokedex'!AQ120&lt;&gt;"",'Moloc Pokedex'!AQ120,"")</f>
        <v>0</v>
      </c>
      <c r="AP927" s="14">
        <f>+IF('Moloc Pokedex'!AR120&lt;&gt;"",'Moloc Pokedex'!AR120,"")</f>
        <v>25</v>
      </c>
      <c r="AQ927" s="14">
        <f>+IF('Moloc Pokedex'!AS120&lt;&gt;"",'Moloc Pokedex'!AS120,"")</f>
        <v>0</v>
      </c>
      <c r="AR927" s="14" t="str">
        <f>+IF('Moloc Pokedex'!AT120&lt;&gt;"",'Moloc Pokedex'!AT120,"")</f>
        <v>PIRARUGON,LevelHoldItem,DRAGONSCALE,PIRARUGON,TradeItem,DRAGONSCALE</v>
      </c>
      <c r="AS927" s="14" t="str">
        <f>+IF('Moloc Pokedex'!AU120&lt;&gt;"",'Moloc Pokedex'!AU120,"")</f>
        <v/>
      </c>
      <c r="AU927" s="14"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
      <c r="A928" s="13">
        <v>927</v>
      </c>
      <c r="C928" s="14" t="str">
        <f>+IF('Moloc Pokedex'!E121&lt;&gt;"",'Moloc Pokedex'!E121,"")</f>
        <v>Pirarugon</v>
      </c>
      <c r="D928" s="14" t="str">
        <f>+IF('Moloc Pokedex'!F121&lt;&gt;"",'Moloc Pokedex'!F121,"")</f>
        <v>PIRARUGON</v>
      </c>
      <c r="E928" s="14" t="str">
        <f>+IF('Moloc Pokedex'!G121&lt;&gt;"",'Moloc Pokedex'!G121,"")</f>
        <v>STEEL</v>
      </c>
      <c r="F928" s="14" t="str">
        <f>+IF('Moloc Pokedex'!H121&lt;&gt;"",'Moloc Pokedex'!H121,"")</f>
        <v>DRAGON</v>
      </c>
      <c r="G928" s="14" t="str">
        <f>+IF('Moloc Pokedex'!I121&lt;&gt;"",'Moloc Pokedex'!I121,"")</f>
        <v>30,30,30,30,30,30</v>
      </c>
      <c r="H928" s="14" t="str">
        <f>+IF('Moloc Pokedex'!J121&lt;&gt;"",'Moloc Pokedex'!J121,"")</f>
        <v>Female50Percent</v>
      </c>
      <c r="I928" s="14" t="str">
        <f>+IF('Moloc Pokedex'!K121&lt;&gt;"",'Moloc Pokedex'!K121,"")</f>
        <v>Medium</v>
      </c>
      <c r="J928" s="14">
        <f>+IF('Moloc Pokedex'!L121&lt;&gt;"",'Moloc Pokedex'!L121,"")</f>
        <v>0</v>
      </c>
      <c r="K928" s="14" t="str">
        <f>+IF('Moloc Pokedex'!M121&lt;&gt;"",'Moloc Pokedex'!M121,"")</f>
        <v>0,0,0,0,0,0</v>
      </c>
      <c r="L928" s="14">
        <f>+IF('Moloc Pokedex'!N121&lt;&gt;"",'Moloc Pokedex'!N121,"")</f>
        <v>255</v>
      </c>
      <c r="M928" s="14">
        <f>+IF('Moloc Pokedex'!O121&lt;&gt;"",'Moloc Pokedex'!O121,"")</f>
        <v>70</v>
      </c>
      <c r="N928" s="14" t="str">
        <f>+IF('Moloc Pokedex'!P121&lt;&gt;"",'Moloc Pokedex'!P121,"")</f>
        <v>RUNAWAY</v>
      </c>
      <c r="O928" s="14" t="str">
        <f>+IF('Moloc Pokedex'!Q121&lt;&gt;"",'Moloc Pokedex'!Q121,"")</f>
        <v/>
      </c>
      <c r="P928" s="14" t="str">
        <f>+IF('Moloc Pokedex'!R121&lt;&gt;"",'Moloc Pokedex'!R121,"")</f>
        <v>1,TACKLE,1,LEER,1,GROWL,1,SCARYFACE</v>
      </c>
      <c r="Q928" s="14" t="str">
        <f>+IF('Moloc Pokedex'!S121&lt;&gt;"",'Moloc Pokedex'!S121,"")</f>
        <v>FIREPUNCH,THUNDERPUNCH,ICEPUNCH,SWORDSDANCE,TAUNT,TRICK,GRASSYTERRAIN</v>
      </c>
      <c r="R928" s="14" t="str">
        <f>+IF('Moloc Pokedex'!T121&lt;&gt;"",'Moloc Pokedex'!T121,"")</f>
        <v>Field</v>
      </c>
      <c r="S928" s="14">
        <f>+IF('Moloc Pokedex'!U121&lt;&gt;"",'Moloc Pokedex'!U121,"")</f>
        <v>4080</v>
      </c>
      <c r="T928" s="14">
        <f>+IF('Moloc Pokedex'!V121&lt;&gt;"",'Moloc Pokedex'!V121,"")</f>
        <v>0.1</v>
      </c>
      <c r="U928" s="14">
        <f>+IF('Moloc Pokedex'!W121&lt;&gt;"",'Moloc Pokedex'!W121,"")</f>
        <v>0.1</v>
      </c>
      <c r="V928" s="14" t="str">
        <f>+IF('Moloc Pokedex'!X121&lt;&gt;"",'Moloc Pokedex'!X121,"")</f>
        <v>Brown</v>
      </c>
      <c r="W928" s="14" t="str">
        <f>+IF('Moloc Pokedex'!Y121&lt;&gt;"",'Moloc Pokedex'!Y121,"")</f>
        <v/>
      </c>
      <c r="X928" s="14">
        <f>+IF('Moloc Pokedex'!Z121&lt;&gt;"",'Moloc Pokedex'!Z121,"")</f>
        <v>927</v>
      </c>
      <c r="Y928" s="14">
        <f>+IF('Moloc Pokedex'!AA121&lt;&gt;"",'Moloc Pokedex'!AA121,"")</f>
        <v>0</v>
      </c>
      <c r="Z928" s="14">
        <f>+IF('Moloc Pokedex'!AB121&lt;&gt;"",'Moloc Pokedex'!AB121,"")</f>
        <v>0</v>
      </c>
      <c r="AA928" s="14">
        <f>+IF('Moloc Pokedex'!AC121&lt;&gt;"",'Moloc Pokedex'!AC121,"")</f>
        <v>0</v>
      </c>
      <c r="AB928" s="14">
        <f>+IF('Moloc Pokedex'!AD121&lt;&gt;"",'Moloc Pokedex'!AD121,"")</f>
        <v>0</v>
      </c>
      <c r="AC928" s="14">
        <f>+IF('Moloc Pokedex'!AE121&lt;&gt;"",'Moloc Pokedex'!AE121,"")</f>
        <v>0</v>
      </c>
      <c r="AD928" s="14">
        <f>+IF('Moloc Pokedex'!AF121&lt;&gt;"",'Moloc Pokedex'!AF121,"")</f>
        <v>0</v>
      </c>
      <c r="AE928" s="14">
        <f>+IF('Moloc Pokedex'!AG121&lt;&gt;"",'Moloc Pokedex'!AG121,"")</f>
        <v>0</v>
      </c>
      <c r="AF928" s="14">
        <f>+IF('Moloc Pokedex'!AH121&lt;&gt;"",'Moloc Pokedex'!AH121,"")</f>
        <v>0</v>
      </c>
      <c r="AG928" s="14">
        <f>+IF('Moloc Pokedex'!AI121&lt;&gt;"",'Moloc Pokedex'!AI121,"")</f>
        <v>0</v>
      </c>
      <c r="AH928" s="14" t="str">
        <f>+IF('Moloc Pokedex'!AJ121&lt;&gt;"",'Moloc Pokedex'!AJ121,"")</f>
        <v>927,0,0,0,0,0,0,0,0,0</v>
      </c>
      <c r="AI928" s="14" t="str">
        <f>+IF('Moloc Pokedex'!AK121&lt;&gt;"",'Moloc Pokedex'!AK121,"")</f>
        <v>TODO</v>
      </c>
      <c r="AJ928" s="14" t="str">
        <f>+IF('Moloc Pokedex'!AL121&lt;&gt;"",'Moloc Pokedex'!AL121,"")</f>
        <v>"TO DO"</v>
      </c>
      <c r="AK928" s="14" t="str">
        <f>+IF('Moloc Pokedex'!AM121&lt;&gt;"",'Moloc Pokedex'!AM121,"")</f>
        <v/>
      </c>
      <c r="AL928" s="14" t="str">
        <f>+IF('Moloc Pokedex'!AN121&lt;&gt;"",'Moloc Pokedex'!AN121,"")</f>
        <v/>
      </c>
      <c r="AM928" s="14" t="str">
        <f>+IF('Moloc Pokedex'!AO121&lt;&gt;"",'Moloc Pokedex'!AO121,"")</f>
        <v/>
      </c>
      <c r="AN928" s="14" t="str">
        <f>+IF('Moloc Pokedex'!AP121&lt;&gt;"",'Moloc Pokedex'!AP121,"")</f>
        <v/>
      </c>
      <c r="AO928" s="14">
        <f>+IF('Moloc Pokedex'!AQ121&lt;&gt;"",'Moloc Pokedex'!AQ121,"")</f>
        <v>0</v>
      </c>
      <c r="AP928" s="14">
        <f>+IF('Moloc Pokedex'!AR121&lt;&gt;"",'Moloc Pokedex'!AR121,"")</f>
        <v>25</v>
      </c>
      <c r="AQ928" s="14">
        <f>+IF('Moloc Pokedex'!AS121&lt;&gt;"",'Moloc Pokedex'!AS121,"")</f>
        <v>0</v>
      </c>
      <c r="AR928" s="14" t="str">
        <f>+IF('Moloc Pokedex'!AT121&lt;&gt;"",'Moloc Pokedex'!AT121,"")</f>
        <v/>
      </c>
      <c r="AS928" s="14" t="str">
        <f>+IF('Moloc Pokedex'!AU121&lt;&gt;"",'Moloc Pokedex'!AU121,"")</f>
        <v/>
      </c>
      <c r="AU928" s="14"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
      <c r="A929" s="13">
        <v>928</v>
      </c>
      <c r="B929" s="13" t="s">
        <v>8762</v>
      </c>
      <c r="C929" s="14" t="str">
        <f>+IF('Moloc Pokedex'!E122&lt;&gt;"",'Moloc Pokedex'!E122,"")</f>
        <v>Tadigrade</v>
      </c>
      <c r="D929" s="14" t="str">
        <f>+IF('Moloc Pokedex'!F122&lt;&gt;"",'Moloc Pokedex'!F122,"")</f>
        <v>TADIGRADE</v>
      </c>
      <c r="E929" s="14" t="str">
        <f>+IF('Moloc Pokedex'!G122&lt;&gt;"",'Moloc Pokedex'!G122,"")</f>
        <v>WATER</v>
      </c>
      <c r="F929" s="14" t="str">
        <f>+IF('Moloc Pokedex'!H122&lt;&gt;"",'Moloc Pokedex'!H122,"")</f>
        <v/>
      </c>
      <c r="G929" s="14" t="str">
        <f>+IF('Moloc Pokedex'!I122&lt;&gt;"",'Moloc Pokedex'!I122,"")</f>
        <v>30,30,30,30,30,30</v>
      </c>
      <c r="H929" s="14" t="str">
        <f>+IF('Moloc Pokedex'!J122&lt;&gt;"",'Moloc Pokedex'!J122,"")</f>
        <v>Female50Percent</v>
      </c>
      <c r="I929" s="14" t="str">
        <f>+IF('Moloc Pokedex'!K122&lt;&gt;"",'Moloc Pokedex'!K122,"")</f>
        <v>Medium</v>
      </c>
      <c r="J929" s="14">
        <f>+IF('Moloc Pokedex'!L122&lt;&gt;"",'Moloc Pokedex'!L122,"")</f>
        <v>0</v>
      </c>
      <c r="K929" s="14" t="str">
        <f>+IF('Moloc Pokedex'!M122&lt;&gt;"",'Moloc Pokedex'!M122,"")</f>
        <v>0,0,0,0,0,0</v>
      </c>
      <c r="L929" s="14">
        <f>+IF('Moloc Pokedex'!N122&lt;&gt;"",'Moloc Pokedex'!N122,"")</f>
        <v>255</v>
      </c>
      <c r="M929" s="14">
        <f>+IF('Moloc Pokedex'!O122&lt;&gt;"",'Moloc Pokedex'!O122,"")</f>
        <v>70</v>
      </c>
      <c r="N929" s="14" t="str">
        <f>+IF('Moloc Pokedex'!P122&lt;&gt;"",'Moloc Pokedex'!P122,"")</f>
        <v>RUNAWAY</v>
      </c>
      <c r="O929" s="14" t="str">
        <f>+IF('Moloc Pokedex'!Q122&lt;&gt;"",'Moloc Pokedex'!Q122,"")</f>
        <v/>
      </c>
      <c r="P929" s="14" t="str">
        <f>+IF('Moloc Pokedex'!R122&lt;&gt;"",'Moloc Pokedex'!R122,"")</f>
        <v>1,TACKLE,1,LEER,1,GROWL,1,SCARYFACE</v>
      </c>
      <c r="Q929" s="14" t="str">
        <f>+IF('Moloc Pokedex'!S122&lt;&gt;"",'Moloc Pokedex'!S122,"")</f>
        <v>FIREPUNCH,THUNDERPUNCH,ICEPUNCH,SWORDSDANCE,TAUNT,TRICK,GRASSYTERRAIN</v>
      </c>
      <c r="R929" s="14" t="str">
        <f>+IF('Moloc Pokedex'!T122&lt;&gt;"",'Moloc Pokedex'!T122,"")</f>
        <v>Field</v>
      </c>
      <c r="S929" s="14">
        <f>+IF('Moloc Pokedex'!U122&lt;&gt;"",'Moloc Pokedex'!U122,"")</f>
        <v>4080</v>
      </c>
      <c r="T929" s="14">
        <f>+IF('Moloc Pokedex'!V122&lt;&gt;"",'Moloc Pokedex'!V122,"")</f>
        <v>0.1</v>
      </c>
      <c r="U929" s="14">
        <f>+IF('Moloc Pokedex'!W122&lt;&gt;"",'Moloc Pokedex'!W122,"")</f>
        <v>0.1</v>
      </c>
      <c r="V929" s="14" t="str">
        <f>+IF('Moloc Pokedex'!X122&lt;&gt;"",'Moloc Pokedex'!X122,"")</f>
        <v>Brown</v>
      </c>
      <c r="W929" s="14" t="str">
        <f>+IF('Moloc Pokedex'!Y122&lt;&gt;"",'Moloc Pokedex'!Y122,"")</f>
        <v/>
      </c>
      <c r="X929" s="14">
        <f>+IF('Moloc Pokedex'!Z122&lt;&gt;"",'Moloc Pokedex'!Z122,"")</f>
        <v>928</v>
      </c>
      <c r="Y929" s="14">
        <f>+IF('Moloc Pokedex'!AA122&lt;&gt;"",'Moloc Pokedex'!AA122,"")</f>
        <v>0</v>
      </c>
      <c r="Z929" s="14">
        <f>+IF('Moloc Pokedex'!AB122&lt;&gt;"",'Moloc Pokedex'!AB122,"")</f>
        <v>0</v>
      </c>
      <c r="AA929" s="14">
        <f>+IF('Moloc Pokedex'!AC122&lt;&gt;"",'Moloc Pokedex'!AC122,"")</f>
        <v>0</v>
      </c>
      <c r="AB929" s="14">
        <f>+IF('Moloc Pokedex'!AD122&lt;&gt;"",'Moloc Pokedex'!AD122,"")</f>
        <v>0</v>
      </c>
      <c r="AC929" s="14">
        <f>+IF('Moloc Pokedex'!AE122&lt;&gt;"",'Moloc Pokedex'!AE122,"")</f>
        <v>0</v>
      </c>
      <c r="AD929" s="14">
        <f>+IF('Moloc Pokedex'!AF122&lt;&gt;"",'Moloc Pokedex'!AF122,"")</f>
        <v>0</v>
      </c>
      <c r="AE929" s="14">
        <f>+IF('Moloc Pokedex'!AG122&lt;&gt;"",'Moloc Pokedex'!AG122,"")</f>
        <v>0</v>
      </c>
      <c r="AF929" s="14">
        <f>+IF('Moloc Pokedex'!AH122&lt;&gt;"",'Moloc Pokedex'!AH122,"")</f>
        <v>0</v>
      </c>
      <c r="AG929" s="14">
        <f>+IF('Moloc Pokedex'!AI122&lt;&gt;"",'Moloc Pokedex'!AI122,"")</f>
        <v>0</v>
      </c>
      <c r="AH929" s="14" t="str">
        <f>+IF('Moloc Pokedex'!AJ122&lt;&gt;"",'Moloc Pokedex'!AJ122,"")</f>
        <v>928,0,0,0,0,0,0,0,0,0</v>
      </c>
      <c r="AI929" s="14" t="str">
        <f>+IF('Moloc Pokedex'!AK122&lt;&gt;"",'Moloc Pokedex'!AK122,"")</f>
        <v>TODO</v>
      </c>
      <c r="AJ929" s="14" t="str">
        <f>+IF('Moloc Pokedex'!AL122&lt;&gt;"",'Moloc Pokedex'!AL122,"")</f>
        <v>"TO DO"</v>
      </c>
      <c r="AK929" s="14" t="str">
        <f>+IF('Moloc Pokedex'!AM122&lt;&gt;"",'Moloc Pokedex'!AM122,"")</f>
        <v/>
      </c>
      <c r="AL929" s="14" t="str">
        <f>+IF('Moloc Pokedex'!AN122&lt;&gt;"",'Moloc Pokedex'!AN122,"")</f>
        <v/>
      </c>
      <c r="AM929" s="14" t="str">
        <f>+IF('Moloc Pokedex'!AO122&lt;&gt;"",'Moloc Pokedex'!AO122,"")</f>
        <v/>
      </c>
      <c r="AN929" s="14" t="str">
        <f>+IF('Moloc Pokedex'!AP122&lt;&gt;"",'Moloc Pokedex'!AP122,"")</f>
        <v/>
      </c>
      <c r="AO929" s="14">
        <f>+IF('Moloc Pokedex'!AQ122&lt;&gt;"",'Moloc Pokedex'!AQ122,"")</f>
        <v>0</v>
      </c>
      <c r="AP929" s="14">
        <f>+IF('Moloc Pokedex'!AR122&lt;&gt;"",'Moloc Pokedex'!AR122,"")</f>
        <v>25</v>
      </c>
      <c r="AQ929" s="14">
        <f>+IF('Moloc Pokedex'!AS122&lt;&gt;"",'Moloc Pokedex'!AS122,"")</f>
        <v>0</v>
      </c>
      <c r="AR929" s="14" t="str">
        <f>+IF('Moloc Pokedex'!AT122&lt;&gt;"",'Moloc Pokedex'!AT122,"")</f>
        <v>XTREMBIOTIC,Level,50</v>
      </c>
      <c r="AS929" s="14" t="str">
        <f>+IF('Moloc Pokedex'!AU122&lt;&gt;"",'Moloc Pokedex'!AU122,"")</f>
        <v/>
      </c>
      <c r="AU929" s="14"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
      <c r="A930" s="13">
        <v>929</v>
      </c>
      <c r="B930" s="13" t="s">
        <v>8762</v>
      </c>
      <c r="C930" s="14" t="str">
        <f>+IF('Moloc Pokedex'!E123&lt;&gt;"",'Moloc Pokedex'!E123,"")</f>
        <v>Xtrembiotic</v>
      </c>
      <c r="D930" s="14" t="str">
        <f>+IF('Moloc Pokedex'!F123&lt;&gt;"",'Moloc Pokedex'!F123,"")</f>
        <v>XTREMBIOTIC</v>
      </c>
      <c r="E930" s="14" t="str">
        <f>+IF('Moloc Pokedex'!G123&lt;&gt;"",'Moloc Pokedex'!G123,"")</f>
        <v>WATER</v>
      </c>
      <c r="F930" s="14" t="str">
        <f>+IF('Moloc Pokedex'!H123&lt;&gt;"",'Moloc Pokedex'!H123,"")</f>
        <v>FERAL</v>
      </c>
      <c r="G930" s="14" t="str">
        <f>+IF('Moloc Pokedex'!I123&lt;&gt;"",'Moloc Pokedex'!I123,"")</f>
        <v>30,30,30,30,30,30</v>
      </c>
      <c r="H930" s="14" t="str">
        <f>+IF('Moloc Pokedex'!J123&lt;&gt;"",'Moloc Pokedex'!J123,"")</f>
        <v>Female50Percent</v>
      </c>
      <c r="I930" s="14" t="str">
        <f>+IF('Moloc Pokedex'!K123&lt;&gt;"",'Moloc Pokedex'!K123,"")</f>
        <v>Medium</v>
      </c>
      <c r="J930" s="14">
        <f>+IF('Moloc Pokedex'!L123&lt;&gt;"",'Moloc Pokedex'!L123,"")</f>
        <v>0</v>
      </c>
      <c r="K930" s="14" t="str">
        <f>+IF('Moloc Pokedex'!M123&lt;&gt;"",'Moloc Pokedex'!M123,"")</f>
        <v>0,0,0,0,0,0</v>
      </c>
      <c r="L930" s="14">
        <f>+IF('Moloc Pokedex'!N123&lt;&gt;"",'Moloc Pokedex'!N123,"")</f>
        <v>255</v>
      </c>
      <c r="M930" s="14">
        <f>+IF('Moloc Pokedex'!O123&lt;&gt;"",'Moloc Pokedex'!O123,"")</f>
        <v>70</v>
      </c>
      <c r="N930" s="14" t="str">
        <f>+IF('Moloc Pokedex'!P123&lt;&gt;"",'Moloc Pokedex'!P123,"")</f>
        <v>RUNAWAY</v>
      </c>
      <c r="O930" s="14" t="str">
        <f>+IF('Moloc Pokedex'!Q123&lt;&gt;"",'Moloc Pokedex'!Q123,"")</f>
        <v/>
      </c>
      <c r="P930" s="14" t="str">
        <f>+IF('Moloc Pokedex'!R123&lt;&gt;"",'Moloc Pokedex'!R123,"")</f>
        <v>1,TACKLE,1,LEER,1,GROWL,1,SCARYFACE</v>
      </c>
      <c r="Q930" s="14" t="str">
        <f>+IF('Moloc Pokedex'!S123&lt;&gt;"",'Moloc Pokedex'!S123,"")</f>
        <v>FIREPUNCH,THUNDERPUNCH,ICEPUNCH,SWORDSDANCE,TAUNT,TRICK,GRASSYTERRAIN</v>
      </c>
      <c r="R930" s="14" t="str">
        <f>+IF('Moloc Pokedex'!T123&lt;&gt;"",'Moloc Pokedex'!T123,"")</f>
        <v>Field</v>
      </c>
      <c r="S930" s="14">
        <f>+IF('Moloc Pokedex'!U123&lt;&gt;"",'Moloc Pokedex'!U123,"")</f>
        <v>4080</v>
      </c>
      <c r="T930" s="14">
        <f>+IF('Moloc Pokedex'!V123&lt;&gt;"",'Moloc Pokedex'!V123,"")</f>
        <v>0.1</v>
      </c>
      <c r="U930" s="14">
        <f>+IF('Moloc Pokedex'!W123&lt;&gt;"",'Moloc Pokedex'!W123,"")</f>
        <v>0.1</v>
      </c>
      <c r="V930" s="14" t="str">
        <f>+IF('Moloc Pokedex'!X123&lt;&gt;"",'Moloc Pokedex'!X123,"")</f>
        <v>Brown</v>
      </c>
      <c r="W930" s="14" t="str">
        <f>+IF('Moloc Pokedex'!Y123&lt;&gt;"",'Moloc Pokedex'!Y123,"")</f>
        <v/>
      </c>
      <c r="X930" s="14">
        <f>+IF('Moloc Pokedex'!Z123&lt;&gt;"",'Moloc Pokedex'!Z123,"")</f>
        <v>929</v>
      </c>
      <c r="Y930" s="14">
        <f>+IF('Moloc Pokedex'!AA123&lt;&gt;"",'Moloc Pokedex'!AA123,"")</f>
        <v>0</v>
      </c>
      <c r="Z930" s="14">
        <f>+IF('Moloc Pokedex'!AB123&lt;&gt;"",'Moloc Pokedex'!AB123,"")</f>
        <v>0</v>
      </c>
      <c r="AA930" s="14">
        <f>+IF('Moloc Pokedex'!AC123&lt;&gt;"",'Moloc Pokedex'!AC123,"")</f>
        <v>0</v>
      </c>
      <c r="AB930" s="14">
        <f>+IF('Moloc Pokedex'!AD123&lt;&gt;"",'Moloc Pokedex'!AD123,"")</f>
        <v>0</v>
      </c>
      <c r="AC930" s="14">
        <f>+IF('Moloc Pokedex'!AE123&lt;&gt;"",'Moloc Pokedex'!AE123,"")</f>
        <v>0</v>
      </c>
      <c r="AD930" s="14">
        <f>+IF('Moloc Pokedex'!AF123&lt;&gt;"",'Moloc Pokedex'!AF123,"")</f>
        <v>0</v>
      </c>
      <c r="AE930" s="14">
        <f>+IF('Moloc Pokedex'!AG123&lt;&gt;"",'Moloc Pokedex'!AG123,"")</f>
        <v>0</v>
      </c>
      <c r="AF930" s="14">
        <f>+IF('Moloc Pokedex'!AH123&lt;&gt;"",'Moloc Pokedex'!AH123,"")</f>
        <v>0</v>
      </c>
      <c r="AG930" s="14">
        <f>+IF('Moloc Pokedex'!AI123&lt;&gt;"",'Moloc Pokedex'!AI123,"")</f>
        <v>0</v>
      </c>
      <c r="AH930" s="14" t="str">
        <f>+IF('Moloc Pokedex'!AJ123&lt;&gt;"",'Moloc Pokedex'!AJ123,"")</f>
        <v>929,0,0,0,0,0,0,0,0,0</v>
      </c>
      <c r="AI930" s="14" t="str">
        <f>+IF('Moloc Pokedex'!AK123&lt;&gt;"",'Moloc Pokedex'!AK123,"")</f>
        <v>TODO</v>
      </c>
      <c r="AJ930" s="14" t="str">
        <f>+IF('Moloc Pokedex'!AL123&lt;&gt;"",'Moloc Pokedex'!AL123,"")</f>
        <v>"TO DO"</v>
      </c>
      <c r="AK930" s="14" t="str">
        <f>+IF('Moloc Pokedex'!AM123&lt;&gt;"",'Moloc Pokedex'!AM123,"")</f>
        <v/>
      </c>
      <c r="AL930" s="14" t="str">
        <f>+IF('Moloc Pokedex'!AN123&lt;&gt;"",'Moloc Pokedex'!AN123,"")</f>
        <v/>
      </c>
      <c r="AM930" s="14" t="str">
        <f>+IF('Moloc Pokedex'!AO123&lt;&gt;"",'Moloc Pokedex'!AO123,"")</f>
        <v/>
      </c>
      <c r="AN930" s="14" t="str">
        <f>+IF('Moloc Pokedex'!AP123&lt;&gt;"",'Moloc Pokedex'!AP123,"")</f>
        <v/>
      </c>
      <c r="AO930" s="14">
        <f>+IF('Moloc Pokedex'!AQ123&lt;&gt;"",'Moloc Pokedex'!AQ123,"")</f>
        <v>0</v>
      </c>
      <c r="AP930" s="14">
        <f>+IF('Moloc Pokedex'!AR123&lt;&gt;"",'Moloc Pokedex'!AR123,"")</f>
        <v>25</v>
      </c>
      <c r="AQ930" s="14">
        <f>+IF('Moloc Pokedex'!AS123&lt;&gt;"",'Moloc Pokedex'!AS123,"")</f>
        <v>0</v>
      </c>
      <c r="AR930" s="14" t="str">
        <f>+IF('Moloc Pokedex'!AT123&lt;&gt;"",'Moloc Pokedex'!AT123,"")</f>
        <v/>
      </c>
      <c r="AS930" s="14" t="str">
        <f>+IF('Moloc Pokedex'!AU123&lt;&gt;"",'Moloc Pokedex'!AU123,"")</f>
        <v/>
      </c>
      <c r="AU930" s="14"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
      <c r="A931" s="13">
        <v>930</v>
      </c>
      <c r="C931" s="14" t="str">
        <f>+IF('Moloc Pokedex'!E124&lt;&gt;"",'Moloc Pokedex'!E124,"")</f>
        <v>Vampquid</v>
      </c>
      <c r="D931" s="14" t="str">
        <f>+IF('Moloc Pokedex'!F124&lt;&gt;"",'Moloc Pokedex'!F124,"")</f>
        <v>VAMPQUID</v>
      </c>
      <c r="E931" s="14" t="str">
        <f>+IF('Moloc Pokedex'!G124&lt;&gt;"",'Moloc Pokedex'!G124,"")</f>
        <v>FLYING</v>
      </c>
      <c r="F931" s="14" t="str">
        <f>+IF('Moloc Pokedex'!H124&lt;&gt;"",'Moloc Pokedex'!H124,"")</f>
        <v>DARK</v>
      </c>
      <c r="G931" s="14" t="str">
        <f>+IF('Moloc Pokedex'!I124&lt;&gt;"",'Moloc Pokedex'!I124,"")</f>
        <v>30,30,30,30,30,30</v>
      </c>
      <c r="H931" s="14" t="str">
        <f>+IF('Moloc Pokedex'!J124&lt;&gt;"",'Moloc Pokedex'!J124,"")</f>
        <v>Female50Percent</v>
      </c>
      <c r="I931" s="14" t="str">
        <f>+IF('Moloc Pokedex'!K124&lt;&gt;"",'Moloc Pokedex'!K124,"")</f>
        <v>Medium</v>
      </c>
      <c r="J931" s="14">
        <f>+IF('Moloc Pokedex'!L124&lt;&gt;"",'Moloc Pokedex'!L124,"")</f>
        <v>0</v>
      </c>
      <c r="K931" s="14" t="str">
        <f>+IF('Moloc Pokedex'!M124&lt;&gt;"",'Moloc Pokedex'!M124,"")</f>
        <v>0,0,0,0,0,0</v>
      </c>
      <c r="L931" s="14">
        <f>+IF('Moloc Pokedex'!N124&lt;&gt;"",'Moloc Pokedex'!N124,"")</f>
        <v>255</v>
      </c>
      <c r="M931" s="14">
        <f>+IF('Moloc Pokedex'!O124&lt;&gt;"",'Moloc Pokedex'!O124,"")</f>
        <v>70</v>
      </c>
      <c r="N931" s="14" t="str">
        <f>+IF('Moloc Pokedex'!P124&lt;&gt;"",'Moloc Pokedex'!P124,"")</f>
        <v>RUNAWAY</v>
      </c>
      <c r="O931" s="14" t="str">
        <f>+IF('Moloc Pokedex'!Q124&lt;&gt;"",'Moloc Pokedex'!Q124,"")</f>
        <v/>
      </c>
      <c r="P931" s="14" t="str">
        <f>+IF('Moloc Pokedex'!R124&lt;&gt;"",'Moloc Pokedex'!R124,"")</f>
        <v>1,TACKLE,1,LEER,1,GROWL,1,SCARYFACE</v>
      </c>
      <c r="Q931" s="14" t="str">
        <f>+IF('Moloc Pokedex'!S124&lt;&gt;"",'Moloc Pokedex'!S124,"")</f>
        <v>FIREPUNCH,THUNDERPUNCH,ICEPUNCH,SWORDSDANCE,TAUNT,TRICK,GRASSYTERRAIN</v>
      </c>
      <c r="R931" s="14" t="str">
        <f>+IF('Moloc Pokedex'!T124&lt;&gt;"",'Moloc Pokedex'!T124,"")</f>
        <v>Field</v>
      </c>
      <c r="S931" s="14">
        <f>+IF('Moloc Pokedex'!U124&lt;&gt;"",'Moloc Pokedex'!U124,"")</f>
        <v>4080</v>
      </c>
      <c r="T931" s="14">
        <f>+IF('Moloc Pokedex'!V124&lt;&gt;"",'Moloc Pokedex'!V124,"")</f>
        <v>0.1</v>
      </c>
      <c r="U931" s="14">
        <f>+IF('Moloc Pokedex'!W124&lt;&gt;"",'Moloc Pokedex'!W124,"")</f>
        <v>0.1</v>
      </c>
      <c r="V931" s="14" t="str">
        <f>+IF('Moloc Pokedex'!X124&lt;&gt;"",'Moloc Pokedex'!X124,"")</f>
        <v>Brown</v>
      </c>
      <c r="W931" s="14" t="str">
        <f>+IF('Moloc Pokedex'!Y124&lt;&gt;"",'Moloc Pokedex'!Y124,"")</f>
        <v/>
      </c>
      <c r="X931" s="14">
        <f>+IF('Moloc Pokedex'!Z124&lt;&gt;"",'Moloc Pokedex'!Z124,"")</f>
        <v>930</v>
      </c>
      <c r="Y931" s="14">
        <f>+IF('Moloc Pokedex'!AA124&lt;&gt;"",'Moloc Pokedex'!AA124,"")</f>
        <v>0</v>
      </c>
      <c r="Z931" s="14">
        <f>+IF('Moloc Pokedex'!AB124&lt;&gt;"",'Moloc Pokedex'!AB124,"")</f>
        <v>0</v>
      </c>
      <c r="AA931" s="14">
        <f>+IF('Moloc Pokedex'!AC124&lt;&gt;"",'Moloc Pokedex'!AC124,"")</f>
        <v>0</v>
      </c>
      <c r="AB931" s="14">
        <f>+IF('Moloc Pokedex'!AD124&lt;&gt;"",'Moloc Pokedex'!AD124,"")</f>
        <v>0</v>
      </c>
      <c r="AC931" s="14">
        <f>+IF('Moloc Pokedex'!AE124&lt;&gt;"",'Moloc Pokedex'!AE124,"")</f>
        <v>0</v>
      </c>
      <c r="AD931" s="14">
        <f>+IF('Moloc Pokedex'!AF124&lt;&gt;"",'Moloc Pokedex'!AF124,"")</f>
        <v>0</v>
      </c>
      <c r="AE931" s="14">
        <f>+IF('Moloc Pokedex'!AG124&lt;&gt;"",'Moloc Pokedex'!AG124,"")</f>
        <v>0</v>
      </c>
      <c r="AF931" s="14">
        <f>+IF('Moloc Pokedex'!AH124&lt;&gt;"",'Moloc Pokedex'!AH124,"")</f>
        <v>0</v>
      </c>
      <c r="AG931" s="14">
        <f>+IF('Moloc Pokedex'!AI124&lt;&gt;"",'Moloc Pokedex'!AI124,"")</f>
        <v>0</v>
      </c>
      <c r="AH931" s="14" t="str">
        <f>+IF('Moloc Pokedex'!AJ124&lt;&gt;"",'Moloc Pokedex'!AJ124,"")</f>
        <v>930,0,0,0,0,0,0,0,0,0</v>
      </c>
      <c r="AI931" s="14" t="str">
        <f>+IF('Moloc Pokedex'!AK124&lt;&gt;"",'Moloc Pokedex'!AK124,"")</f>
        <v>TODO</v>
      </c>
      <c r="AJ931" s="14" t="str">
        <f>+IF('Moloc Pokedex'!AL124&lt;&gt;"",'Moloc Pokedex'!AL124,"")</f>
        <v>"TO DO"</v>
      </c>
      <c r="AK931" s="14" t="str">
        <f>+IF('Moloc Pokedex'!AM124&lt;&gt;"",'Moloc Pokedex'!AM124,"")</f>
        <v/>
      </c>
      <c r="AL931" s="14" t="str">
        <f>+IF('Moloc Pokedex'!AN124&lt;&gt;"",'Moloc Pokedex'!AN124,"")</f>
        <v/>
      </c>
      <c r="AM931" s="14" t="str">
        <f>+IF('Moloc Pokedex'!AO124&lt;&gt;"",'Moloc Pokedex'!AO124,"")</f>
        <v/>
      </c>
      <c r="AN931" s="14" t="str">
        <f>+IF('Moloc Pokedex'!AP124&lt;&gt;"",'Moloc Pokedex'!AP124,"")</f>
        <v/>
      </c>
      <c r="AO931" s="14">
        <f>+IF('Moloc Pokedex'!AQ124&lt;&gt;"",'Moloc Pokedex'!AQ124,"")</f>
        <v>0</v>
      </c>
      <c r="AP931" s="14">
        <f>+IF('Moloc Pokedex'!AR124&lt;&gt;"",'Moloc Pokedex'!AR124,"")</f>
        <v>25</v>
      </c>
      <c r="AQ931" s="14">
        <f>+IF('Moloc Pokedex'!AS124&lt;&gt;"",'Moloc Pokedex'!AS124,"")</f>
        <v>0</v>
      </c>
      <c r="AR931" s="14" t="str">
        <f>+IF('Moloc Pokedex'!AT124&lt;&gt;"",'Moloc Pokedex'!AT124,"")</f>
        <v>NOSFERAKEN,Item,MOONSTONE</v>
      </c>
      <c r="AS931" s="14" t="str">
        <f>+IF('Moloc Pokedex'!AU124&lt;&gt;"",'Moloc Pokedex'!AU124,"")</f>
        <v/>
      </c>
      <c r="AU931" s="14"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
      <c r="A932" s="13">
        <v>931</v>
      </c>
      <c r="C932" s="14" t="str">
        <f>+IF('Moloc Pokedex'!E125&lt;&gt;"",'Moloc Pokedex'!E125,"")</f>
        <v>Nosferaken</v>
      </c>
      <c r="D932" s="14" t="str">
        <f>+IF('Moloc Pokedex'!F125&lt;&gt;"",'Moloc Pokedex'!F125,"")</f>
        <v>NOSFERAKEN</v>
      </c>
      <c r="E932" s="14" t="str">
        <f>+IF('Moloc Pokedex'!G125&lt;&gt;"",'Moloc Pokedex'!G125,"")</f>
        <v>FLYING</v>
      </c>
      <c r="F932" s="14" t="str">
        <f>+IF('Moloc Pokedex'!H125&lt;&gt;"",'Moloc Pokedex'!H125,"")</f>
        <v>DARK</v>
      </c>
      <c r="G932" s="14" t="str">
        <f>+IF('Moloc Pokedex'!I125&lt;&gt;"",'Moloc Pokedex'!I125,"")</f>
        <v>30,30,30,30,30,30</v>
      </c>
      <c r="H932" s="14" t="str">
        <f>+IF('Moloc Pokedex'!J125&lt;&gt;"",'Moloc Pokedex'!J125,"")</f>
        <v>Female50Percent</v>
      </c>
      <c r="I932" s="14" t="str">
        <f>+IF('Moloc Pokedex'!K125&lt;&gt;"",'Moloc Pokedex'!K125,"")</f>
        <v>Medium</v>
      </c>
      <c r="J932" s="14">
        <f>+IF('Moloc Pokedex'!L125&lt;&gt;"",'Moloc Pokedex'!L125,"")</f>
        <v>0</v>
      </c>
      <c r="K932" s="14" t="str">
        <f>+IF('Moloc Pokedex'!M125&lt;&gt;"",'Moloc Pokedex'!M125,"")</f>
        <v>0,0,0,0,0,0</v>
      </c>
      <c r="L932" s="14">
        <f>+IF('Moloc Pokedex'!N125&lt;&gt;"",'Moloc Pokedex'!N125,"")</f>
        <v>255</v>
      </c>
      <c r="M932" s="14">
        <f>+IF('Moloc Pokedex'!O125&lt;&gt;"",'Moloc Pokedex'!O125,"")</f>
        <v>70</v>
      </c>
      <c r="N932" s="14" t="str">
        <f>+IF('Moloc Pokedex'!P125&lt;&gt;"",'Moloc Pokedex'!P125,"")</f>
        <v>RUNAWAY</v>
      </c>
      <c r="O932" s="14" t="str">
        <f>+IF('Moloc Pokedex'!Q125&lt;&gt;"",'Moloc Pokedex'!Q125,"")</f>
        <v/>
      </c>
      <c r="P932" s="14" t="str">
        <f>+IF('Moloc Pokedex'!R125&lt;&gt;"",'Moloc Pokedex'!R125,"")</f>
        <v>1,TACKLE,1,LEER,1,GROWL,1,SCARYFACE</v>
      </c>
      <c r="Q932" s="14" t="str">
        <f>+IF('Moloc Pokedex'!S125&lt;&gt;"",'Moloc Pokedex'!S125,"")</f>
        <v>FIREPUNCH,THUNDERPUNCH,ICEPUNCH,SWORDSDANCE,TAUNT,TRICK,GRASSYTERRAIN</v>
      </c>
      <c r="R932" s="14" t="str">
        <f>+IF('Moloc Pokedex'!T125&lt;&gt;"",'Moloc Pokedex'!T125,"")</f>
        <v>Field</v>
      </c>
      <c r="S932" s="14">
        <f>+IF('Moloc Pokedex'!U125&lt;&gt;"",'Moloc Pokedex'!U125,"")</f>
        <v>4080</v>
      </c>
      <c r="T932" s="14">
        <f>+IF('Moloc Pokedex'!V125&lt;&gt;"",'Moloc Pokedex'!V125,"")</f>
        <v>0.1</v>
      </c>
      <c r="U932" s="14">
        <f>+IF('Moloc Pokedex'!W125&lt;&gt;"",'Moloc Pokedex'!W125,"")</f>
        <v>0.1</v>
      </c>
      <c r="V932" s="14" t="str">
        <f>+IF('Moloc Pokedex'!X125&lt;&gt;"",'Moloc Pokedex'!X125,"")</f>
        <v>Brown</v>
      </c>
      <c r="W932" s="14" t="str">
        <f>+IF('Moloc Pokedex'!Y125&lt;&gt;"",'Moloc Pokedex'!Y125,"")</f>
        <v/>
      </c>
      <c r="X932" s="14">
        <f>+IF('Moloc Pokedex'!Z125&lt;&gt;"",'Moloc Pokedex'!Z125,"")</f>
        <v>931</v>
      </c>
      <c r="Y932" s="14">
        <f>+IF('Moloc Pokedex'!AA125&lt;&gt;"",'Moloc Pokedex'!AA125,"")</f>
        <v>0</v>
      </c>
      <c r="Z932" s="14">
        <f>+IF('Moloc Pokedex'!AB125&lt;&gt;"",'Moloc Pokedex'!AB125,"")</f>
        <v>0</v>
      </c>
      <c r="AA932" s="14">
        <f>+IF('Moloc Pokedex'!AC125&lt;&gt;"",'Moloc Pokedex'!AC125,"")</f>
        <v>0</v>
      </c>
      <c r="AB932" s="14">
        <f>+IF('Moloc Pokedex'!AD125&lt;&gt;"",'Moloc Pokedex'!AD125,"")</f>
        <v>0</v>
      </c>
      <c r="AC932" s="14">
        <f>+IF('Moloc Pokedex'!AE125&lt;&gt;"",'Moloc Pokedex'!AE125,"")</f>
        <v>0</v>
      </c>
      <c r="AD932" s="14">
        <f>+IF('Moloc Pokedex'!AF125&lt;&gt;"",'Moloc Pokedex'!AF125,"")</f>
        <v>0</v>
      </c>
      <c r="AE932" s="14">
        <f>+IF('Moloc Pokedex'!AG125&lt;&gt;"",'Moloc Pokedex'!AG125,"")</f>
        <v>0</v>
      </c>
      <c r="AF932" s="14">
        <f>+IF('Moloc Pokedex'!AH125&lt;&gt;"",'Moloc Pokedex'!AH125,"")</f>
        <v>0</v>
      </c>
      <c r="AG932" s="14">
        <f>+IF('Moloc Pokedex'!AI125&lt;&gt;"",'Moloc Pokedex'!AI125,"")</f>
        <v>0</v>
      </c>
      <c r="AH932" s="14" t="str">
        <f>+IF('Moloc Pokedex'!AJ125&lt;&gt;"",'Moloc Pokedex'!AJ125,"")</f>
        <v>931,0,0,0,0,0,0,0,0,0</v>
      </c>
      <c r="AI932" s="14" t="str">
        <f>+IF('Moloc Pokedex'!AK125&lt;&gt;"",'Moloc Pokedex'!AK125,"")</f>
        <v>TODO</v>
      </c>
      <c r="AJ932" s="14" t="str">
        <f>+IF('Moloc Pokedex'!AL125&lt;&gt;"",'Moloc Pokedex'!AL125,"")</f>
        <v>"TO DO"</v>
      </c>
      <c r="AK932" s="14" t="str">
        <f>+IF('Moloc Pokedex'!AM125&lt;&gt;"",'Moloc Pokedex'!AM125,"")</f>
        <v/>
      </c>
      <c r="AL932" s="14" t="str">
        <f>+IF('Moloc Pokedex'!AN125&lt;&gt;"",'Moloc Pokedex'!AN125,"")</f>
        <v/>
      </c>
      <c r="AM932" s="14" t="str">
        <f>+IF('Moloc Pokedex'!AO125&lt;&gt;"",'Moloc Pokedex'!AO125,"")</f>
        <v/>
      </c>
      <c r="AN932" s="14" t="str">
        <f>+IF('Moloc Pokedex'!AP125&lt;&gt;"",'Moloc Pokedex'!AP125,"")</f>
        <v/>
      </c>
      <c r="AO932" s="14">
        <f>+IF('Moloc Pokedex'!AQ125&lt;&gt;"",'Moloc Pokedex'!AQ125,"")</f>
        <v>0</v>
      </c>
      <c r="AP932" s="14">
        <f>+IF('Moloc Pokedex'!AR125&lt;&gt;"",'Moloc Pokedex'!AR125,"")</f>
        <v>25</v>
      </c>
      <c r="AQ932" s="14">
        <f>+IF('Moloc Pokedex'!AS125&lt;&gt;"",'Moloc Pokedex'!AS125,"")</f>
        <v>0</v>
      </c>
      <c r="AR932" s="14" t="str">
        <f>+IF('Moloc Pokedex'!AT125&lt;&gt;"",'Moloc Pokedex'!AT125,"")</f>
        <v/>
      </c>
      <c r="AS932" s="14" t="str">
        <f>+IF('Moloc Pokedex'!AU125&lt;&gt;"",'Moloc Pokedex'!AU125,"")</f>
        <v/>
      </c>
      <c r="AU932" s="14"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
      <c r="A933" s="13">
        <v>932</v>
      </c>
      <c r="C933" s="14" t="str">
        <f>+IF('Moloc Pokedex'!E126&lt;&gt;"",'Moloc Pokedex'!E126,"")</f>
        <v>Blattoda</v>
      </c>
      <c r="D933" s="14" t="str">
        <f>+IF('Moloc Pokedex'!F126&lt;&gt;"",'Moloc Pokedex'!F126,"")</f>
        <v>BLATTODA</v>
      </c>
      <c r="E933" s="14" t="str">
        <f>+IF('Moloc Pokedex'!G126&lt;&gt;"",'Moloc Pokedex'!G126,"")</f>
        <v>BUG</v>
      </c>
      <c r="F933" s="14" t="str">
        <f>+IF('Moloc Pokedex'!H126&lt;&gt;"",'Moloc Pokedex'!H126,"")</f>
        <v/>
      </c>
      <c r="G933" s="14" t="str">
        <f>+IF('Moloc Pokedex'!I126&lt;&gt;"",'Moloc Pokedex'!I126,"")</f>
        <v>30,30,30,30,30,30</v>
      </c>
      <c r="H933" s="14" t="str">
        <f>+IF('Moloc Pokedex'!J126&lt;&gt;"",'Moloc Pokedex'!J126,"")</f>
        <v>Female50Percent</v>
      </c>
      <c r="I933" s="14" t="str">
        <f>+IF('Moloc Pokedex'!K126&lt;&gt;"",'Moloc Pokedex'!K126,"")</f>
        <v>Medium</v>
      </c>
      <c r="J933" s="14">
        <f>+IF('Moloc Pokedex'!L126&lt;&gt;"",'Moloc Pokedex'!L126,"")</f>
        <v>0</v>
      </c>
      <c r="K933" s="14" t="str">
        <f>+IF('Moloc Pokedex'!M126&lt;&gt;"",'Moloc Pokedex'!M126,"")</f>
        <v>0,0,0,0,0,0</v>
      </c>
      <c r="L933" s="14">
        <f>+IF('Moloc Pokedex'!N126&lt;&gt;"",'Moloc Pokedex'!N126,"")</f>
        <v>255</v>
      </c>
      <c r="M933" s="14">
        <f>+IF('Moloc Pokedex'!O126&lt;&gt;"",'Moloc Pokedex'!O126,"")</f>
        <v>70</v>
      </c>
      <c r="N933" s="14" t="str">
        <f>+IF('Moloc Pokedex'!P126&lt;&gt;"",'Moloc Pokedex'!P126,"")</f>
        <v>RUNAWAY</v>
      </c>
      <c r="O933" s="14" t="str">
        <f>+IF('Moloc Pokedex'!Q126&lt;&gt;"",'Moloc Pokedex'!Q126,"")</f>
        <v/>
      </c>
      <c r="P933" s="14" t="str">
        <f>+IF('Moloc Pokedex'!R126&lt;&gt;"",'Moloc Pokedex'!R126,"")</f>
        <v>1,TACKLE,1,LEER,1,GROWL,1,SCARYFACE</v>
      </c>
      <c r="Q933" s="14" t="str">
        <f>+IF('Moloc Pokedex'!S126&lt;&gt;"",'Moloc Pokedex'!S126,"")</f>
        <v>FIREPUNCH,THUNDERPUNCH,ICEPUNCH,SWORDSDANCE,TAUNT,TRICK,GRASSYTERRAIN</v>
      </c>
      <c r="R933" s="14" t="str">
        <f>+IF('Moloc Pokedex'!T126&lt;&gt;"",'Moloc Pokedex'!T126,"")</f>
        <v>Field</v>
      </c>
      <c r="S933" s="14">
        <f>+IF('Moloc Pokedex'!U126&lt;&gt;"",'Moloc Pokedex'!U126,"")</f>
        <v>4080</v>
      </c>
      <c r="T933" s="14">
        <f>+IF('Moloc Pokedex'!V126&lt;&gt;"",'Moloc Pokedex'!V126,"")</f>
        <v>0.1</v>
      </c>
      <c r="U933" s="14">
        <f>+IF('Moloc Pokedex'!W126&lt;&gt;"",'Moloc Pokedex'!W126,"")</f>
        <v>0.1</v>
      </c>
      <c r="V933" s="14" t="str">
        <f>+IF('Moloc Pokedex'!X126&lt;&gt;"",'Moloc Pokedex'!X126,"")</f>
        <v>Brown</v>
      </c>
      <c r="W933" s="14" t="str">
        <f>+IF('Moloc Pokedex'!Y126&lt;&gt;"",'Moloc Pokedex'!Y126,"")</f>
        <v/>
      </c>
      <c r="X933" s="14">
        <f>+IF('Moloc Pokedex'!Z126&lt;&gt;"",'Moloc Pokedex'!Z126,"")</f>
        <v>932</v>
      </c>
      <c r="Y933" s="14">
        <f>+IF('Moloc Pokedex'!AA126&lt;&gt;"",'Moloc Pokedex'!AA126,"")</f>
        <v>0</v>
      </c>
      <c r="Z933" s="14">
        <f>+IF('Moloc Pokedex'!AB126&lt;&gt;"",'Moloc Pokedex'!AB126,"")</f>
        <v>0</v>
      </c>
      <c r="AA933" s="14">
        <f>+IF('Moloc Pokedex'!AC126&lt;&gt;"",'Moloc Pokedex'!AC126,"")</f>
        <v>0</v>
      </c>
      <c r="AB933" s="14">
        <f>+IF('Moloc Pokedex'!AD126&lt;&gt;"",'Moloc Pokedex'!AD126,"")</f>
        <v>0</v>
      </c>
      <c r="AC933" s="14">
        <f>+IF('Moloc Pokedex'!AE126&lt;&gt;"",'Moloc Pokedex'!AE126,"")</f>
        <v>0</v>
      </c>
      <c r="AD933" s="14">
        <f>+IF('Moloc Pokedex'!AF126&lt;&gt;"",'Moloc Pokedex'!AF126,"")</f>
        <v>0</v>
      </c>
      <c r="AE933" s="14">
        <f>+IF('Moloc Pokedex'!AG126&lt;&gt;"",'Moloc Pokedex'!AG126,"")</f>
        <v>0</v>
      </c>
      <c r="AF933" s="14">
        <f>+IF('Moloc Pokedex'!AH126&lt;&gt;"",'Moloc Pokedex'!AH126,"")</f>
        <v>0</v>
      </c>
      <c r="AG933" s="14">
        <f>+IF('Moloc Pokedex'!AI126&lt;&gt;"",'Moloc Pokedex'!AI126,"")</f>
        <v>0</v>
      </c>
      <c r="AH933" s="14" t="str">
        <f>+IF('Moloc Pokedex'!AJ126&lt;&gt;"",'Moloc Pokedex'!AJ126,"")</f>
        <v>932,0,0,0,0,0,0,0,0,0</v>
      </c>
      <c r="AI933" s="14" t="str">
        <f>+IF('Moloc Pokedex'!AK126&lt;&gt;"",'Moloc Pokedex'!AK126,"")</f>
        <v>TODO</v>
      </c>
      <c r="AJ933" s="14" t="str">
        <f>+IF('Moloc Pokedex'!AL126&lt;&gt;"",'Moloc Pokedex'!AL126,"")</f>
        <v>"TO DO"</v>
      </c>
      <c r="AK933" s="14" t="str">
        <f>+IF('Moloc Pokedex'!AM126&lt;&gt;"",'Moloc Pokedex'!AM126,"")</f>
        <v/>
      </c>
      <c r="AL933" s="14" t="str">
        <f>+IF('Moloc Pokedex'!AN126&lt;&gt;"",'Moloc Pokedex'!AN126,"")</f>
        <v/>
      </c>
      <c r="AM933" s="14" t="str">
        <f>+IF('Moloc Pokedex'!AO126&lt;&gt;"",'Moloc Pokedex'!AO126,"")</f>
        <v/>
      </c>
      <c r="AN933" s="14" t="str">
        <f>+IF('Moloc Pokedex'!AP126&lt;&gt;"",'Moloc Pokedex'!AP126,"")</f>
        <v/>
      </c>
      <c r="AO933" s="14">
        <f>+IF('Moloc Pokedex'!AQ126&lt;&gt;"",'Moloc Pokedex'!AQ126,"")</f>
        <v>0</v>
      </c>
      <c r="AP933" s="14">
        <f>+IF('Moloc Pokedex'!AR126&lt;&gt;"",'Moloc Pokedex'!AR126,"")</f>
        <v>25</v>
      </c>
      <c r="AQ933" s="14">
        <f>+IF('Moloc Pokedex'!AS126&lt;&gt;"",'Moloc Pokedex'!AS126,"")</f>
        <v>0</v>
      </c>
      <c r="AR933" s="14" t="str">
        <f>+IF('Moloc Pokedex'!AT126&lt;&gt;"",'Moloc Pokedex'!AT126,"")</f>
        <v>BLATTODA,Level,50,BLATTODA,TradeSpecies,SOLIFUGA</v>
      </c>
      <c r="AS933" s="14" t="str">
        <f>+IF('Moloc Pokedex'!AU126&lt;&gt;"",'Moloc Pokedex'!AU126,"")</f>
        <v/>
      </c>
      <c r="AU933" s="14"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
      <c r="A934" s="13">
        <v>933</v>
      </c>
      <c r="C934" s="14" t="str">
        <f>+IF('Moloc Pokedex'!E127&lt;&gt;"",'Moloc Pokedex'!E127,"")</f>
        <v>Roarshach</v>
      </c>
      <c r="D934" s="14" t="str">
        <f>+IF('Moloc Pokedex'!F127&lt;&gt;"",'Moloc Pokedex'!F127,"")</f>
        <v>ROARSHACH</v>
      </c>
      <c r="E934" s="14" t="str">
        <f>+IF('Moloc Pokedex'!G127&lt;&gt;"",'Moloc Pokedex'!G127,"")</f>
        <v>BUG</v>
      </c>
      <c r="F934" s="14" t="str">
        <f>+IF('Moloc Pokedex'!H127&lt;&gt;"",'Moloc Pokedex'!H127,"")</f>
        <v>DARK</v>
      </c>
      <c r="G934" s="14" t="str">
        <f>+IF('Moloc Pokedex'!I127&lt;&gt;"",'Moloc Pokedex'!I127,"")</f>
        <v>30,30,30,30,30,30</v>
      </c>
      <c r="H934" s="14" t="str">
        <f>+IF('Moloc Pokedex'!J127&lt;&gt;"",'Moloc Pokedex'!J127,"")</f>
        <v>Female50Percent</v>
      </c>
      <c r="I934" s="14" t="str">
        <f>+IF('Moloc Pokedex'!K127&lt;&gt;"",'Moloc Pokedex'!K127,"")</f>
        <v>Medium</v>
      </c>
      <c r="J934" s="14">
        <f>+IF('Moloc Pokedex'!L127&lt;&gt;"",'Moloc Pokedex'!L127,"")</f>
        <v>0</v>
      </c>
      <c r="K934" s="14" t="str">
        <f>+IF('Moloc Pokedex'!M127&lt;&gt;"",'Moloc Pokedex'!M127,"")</f>
        <v>0,0,0,0,0,0</v>
      </c>
      <c r="L934" s="14">
        <f>+IF('Moloc Pokedex'!N127&lt;&gt;"",'Moloc Pokedex'!N127,"")</f>
        <v>255</v>
      </c>
      <c r="M934" s="14">
        <f>+IF('Moloc Pokedex'!O127&lt;&gt;"",'Moloc Pokedex'!O127,"")</f>
        <v>70</v>
      </c>
      <c r="N934" s="14" t="str">
        <f>+IF('Moloc Pokedex'!P127&lt;&gt;"",'Moloc Pokedex'!P127,"")</f>
        <v>RUNAWAY</v>
      </c>
      <c r="O934" s="14" t="str">
        <f>+IF('Moloc Pokedex'!Q127&lt;&gt;"",'Moloc Pokedex'!Q127,"")</f>
        <v/>
      </c>
      <c r="P934" s="14" t="str">
        <f>+IF('Moloc Pokedex'!R127&lt;&gt;"",'Moloc Pokedex'!R127,"")</f>
        <v>1,TACKLE,1,LEER,1,GROWL,1,SCARYFACE</v>
      </c>
      <c r="Q934" s="14" t="str">
        <f>+IF('Moloc Pokedex'!S127&lt;&gt;"",'Moloc Pokedex'!S127,"")</f>
        <v>FIREPUNCH,THUNDERPUNCH,ICEPUNCH,SWORDSDANCE,TAUNT,TRICK,GRASSYTERRAIN</v>
      </c>
      <c r="R934" s="14" t="str">
        <f>+IF('Moloc Pokedex'!T127&lt;&gt;"",'Moloc Pokedex'!T127,"")</f>
        <v>Field</v>
      </c>
      <c r="S934" s="14">
        <f>+IF('Moloc Pokedex'!U127&lt;&gt;"",'Moloc Pokedex'!U127,"")</f>
        <v>4080</v>
      </c>
      <c r="T934" s="14">
        <f>+IF('Moloc Pokedex'!V127&lt;&gt;"",'Moloc Pokedex'!V127,"")</f>
        <v>0.1</v>
      </c>
      <c r="U934" s="14">
        <f>+IF('Moloc Pokedex'!W127&lt;&gt;"",'Moloc Pokedex'!W127,"")</f>
        <v>0.1</v>
      </c>
      <c r="V934" s="14" t="str">
        <f>+IF('Moloc Pokedex'!X127&lt;&gt;"",'Moloc Pokedex'!X127,"")</f>
        <v>Brown</v>
      </c>
      <c r="W934" s="14" t="str">
        <f>+IF('Moloc Pokedex'!Y127&lt;&gt;"",'Moloc Pokedex'!Y127,"")</f>
        <v/>
      </c>
      <c r="X934" s="14">
        <f>+IF('Moloc Pokedex'!Z127&lt;&gt;"",'Moloc Pokedex'!Z127,"")</f>
        <v>933</v>
      </c>
      <c r="Y934" s="14">
        <f>+IF('Moloc Pokedex'!AA127&lt;&gt;"",'Moloc Pokedex'!AA127,"")</f>
        <v>0</v>
      </c>
      <c r="Z934" s="14">
        <f>+IF('Moloc Pokedex'!AB127&lt;&gt;"",'Moloc Pokedex'!AB127,"")</f>
        <v>0</v>
      </c>
      <c r="AA934" s="14">
        <f>+IF('Moloc Pokedex'!AC127&lt;&gt;"",'Moloc Pokedex'!AC127,"")</f>
        <v>0</v>
      </c>
      <c r="AB934" s="14">
        <f>+IF('Moloc Pokedex'!AD127&lt;&gt;"",'Moloc Pokedex'!AD127,"")</f>
        <v>0</v>
      </c>
      <c r="AC934" s="14">
        <f>+IF('Moloc Pokedex'!AE127&lt;&gt;"",'Moloc Pokedex'!AE127,"")</f>
        <v>0</v>
      </c>
      <c r="AD934" s="14">
        <f>+IF('Moloc Pokedex'!AF127&lt;&gt;"",'Moloc Pokedex'!AF127,"")</f>
        <v>0</v>
      </c>
      <c r="AE934" s="14">
        <f>+IF('Moloc Pokedex'!AG127&lt;&gt;"",'Moloc Pokedex'!AG127,"")</f>
        <v>0</v>
      </c>
      <c r="AF934" s="14">
        <f>+IF('Moloc Pokedex'!AH127&lt;&gt;"",'Moloc Pokedex'!AH127,"")</f>
        <v>0</v>
      </c>
      <c r="AG934" s="14">
        <f>+IF('Moloc Pokedex'!AI127&lt;&gt;"",'Moloc Pokedex'!AI127,"")</f>
        <v>0</v>
      </c>
      <c r="AH934" s="14" t="str">
        <f>+IF('Moloc Pokedex'!AJ127&lt;&gt;"",'Moloc Pokedex'!AJ127,"")</f>
        <v>933,0,0,0,0,0,0,0,0,0</v>
      </c>
      <c r="AI934" s="14" t="str">
        <f>+IF('Moloc Pokedex'!AK127&lt;&gt;"",'Moloc Pokedex'!AK127,"")</f>
        <v>TODO</v>
      </c>
      <c r="AJ934" s="14" t="str">
        <f>+IF('Moloc Pokedex'!AL127&lt;&gt;"",'Moloc Pokedex'!AL127,"")</f>
        <v>"TO DO"</v>
      </c>
      <c r="AK934" s="14" t="str">
        <f>+IF('Moloc Pokedex'!AM127&lt;&gt;"",'Moloc Pokedex'!AM127,"")</f>
        <v/>
      </c>
      <c r="AL934" s="14" t="str">
        <f>+IF('Moloc Pokedex'!AN127&lt;&gt;"",'Moloc Pokedex'!AN127,"")</f>
        <v/>
      </c>
      <c r="AM934" s="14" t="str">
        <f>+IF('Moloc Pokedex'!AO127&lt;&gt;"",'Moloc Pokedex'!AO127,"")</f>
        <v/>
      </c>
      <c r="AN934" s="14" t="str">
        <f>+IF('Moloc Pokedex'!AP127&lt;&gt;"",'Moloc Pokedex'!AP127,"")</f>
        <v/>
      </c>
      <c r="AO934" s="14">
        <f>+IF('Moloc Pokedex'!AQ127&lt;&gt;"",'Moloc Pokedex'!AQ127,"")</f>
        <v>0</v>
      </c>
      <c r="AP934" s="14">
        <f>+IF('Moloc Pokedex'!AR127&lt;&gt;"",'Moloc Pokedex'!AR127,"")</f>
        <v>25</v>
      </c>
      <c r="AQ934" s="14">
        <f>+IF('Moloc Pokedex'!AS127&lt;&gt;"",'Moloc Pokedex'!AS127,"")</f>
        <v>0</v>
      </c>
      <c r="AR934" s="14" t="str">
        <f>+IF('Moloc Pokedex'!AT127&lt;&gt;"",'Moloc Pokedex'!AT127,"")</f>
        <v/>
      </c>
      <c r="AS934" s="14" t="str">
        <f>+IF('Moloc Pokedex'!AU127&lt;&gt;"",'Moloc Pokedex'!AU127,"")</f>
        <v/>
      </c>
      <c r="AU934" s="14"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
      <c r="A935" s="13">
        <v>934</v>
      </c>
      <c r="C935" s="14" t="str">
        <f>+IF('Moloc Pokedex'!E128&lt;&gt;"",'Moloc Pokedex'!E128,"")</f>
        <v>Ficthyosh</v>
      </c>
      <c r="D935" s="14" t="str">
        <f>+IF('Moloc Pokedex'!F128&lt;&gt;"",'Moloc Pokedex'!F128,"")</f>
        <v>FICTHYOSH</v>
      </c>
      <c r="E935" s="14" t="str">
        <f>+IF('Moloc Pokedex'!G128&lt;&gt;"",'Moloc Pokedex'!G128,"")</f>
        <v>ROCK</v>
      </c>
      <c r="F935" s="14" t="str">
        <f>+IF('Moloc Pokedex'!H128&lt;&gt;"",'Moloc Pokedex'!H128,"")</f>
        <v>WATER</v>
      </c>
      <c r="G935" s="14" t="str">
        <f>+IF('Moloc Pokedex'!I128&lt;&gt;"",'Moloc Pokedex'!I128,"")</f>
        <v>30,30,30,30,30,30</v>
      </c>
      <c r="H935" s="14" t="str">
        <f>+IF('Moloc Pokedex'!J128&lt;&gt;"",'Moloc Pokedex'!J128,"")</f>
        <v>Female50Percent</v>
      </c>
      <c r="I935" s="14" t="str">
        <f>+IF('Moloc Pokedex'!K128&lt;&gt;"",'Moloc Pokedex'!K128,"")</f>
        <v>Medium</v>
      </c>
      <c r="J935" s="14">
        <f>+IF('Moloc Pokedex'!L128&lt;&gt;"",'Moloc Pokedex'!L128,"")</f>
        <v>0</v>
      </c>
      <c r="K935" s="14" t="str">
        <f>+IF('Moloc Pokedex'!M128&lt;&gt;"",'Moloc Pokedex'!M128,"")</f>
        <v>0,0,0,0,0,0</v>
      </c>
      <c r="L935" s="14">
        <f>+IF('Moloc Pokedex'!N128&lt;&gt;"",'Moloc Pokedex'!N128,"")</f>
        <v>255</v>
      </c>
      <c r="M935" s="14">
        <f>+IF('Moloc Pokedex'!O128&lt;&gt;"",'Moloc Pokedex'!O128,"")</f>
        <v>70</v>
      </c>
      <c r="N935" s="14" t="str">
        <f>+IF('Moloc Pokedex'!P128&lt;&gt;"",'Moloc Pokedex'!P128,"")</f>
        <v>RUNAWAY</v>
      </c>
      <c r="O935" s="14" t="str">
        <f>+IF('Moloc Pokedex'!Q128&lt;&gt;"",'Moloc Pokedex'!Q128,"")</f>
        <v/>
      </c>
      <c r="P935" s="14" t="str">
        <f>+IF('Moloc Pokedex'!R128&lt;&gt;"",'Moloc Pokedex'!R128,"")</f>
        <v>1,TACKLE,1,LEER,1,GROWL,1,SCARYFACE</v>
      </c>
      <c r="Q935" s="14" t="str">
        <f>+IF('Moloc Pokedex'!S128&lt;&gt;"",'Moloc Pokedex'!S128,"")</f>
        <v>FIREPUNCH,THUNDERPUNCH,ICEPUNCH,SWORDSDANCE,TAUNT,TRICK,GRASSYTERRAIN</v>
      </c>
      <c r="R935" s="14" t="str">
        <f>+IF('Moloc Pokedex'!T128&lt;&gt;"",'Moloc Pokedex'!T128,"")</f>
        <v>Field</v>
      </c>
      <c r="S935" s="14">
        <f>+IF('Moloc Pokedex'!U128&lt;&gt;"",'Moloc Pokedex'!U128,"")</f>
        <v>4080</v>
      </c>
      <c r="T935" s="14">
        <f>+IF('Moloc Pokedex'!V128&lt;&gt;"",'Moloc Pokedex'!V128,"")</f>
        <v>0.1</v>
      </c>
      <c r="U935" s="14">
        <f>+IF('Moloc Pokedex'!W128&lt;&gt;"",'Moloc Pokedex'!W128,"")</f>
        <v>0.1</v>
      </c>
      <c r="V935" s="14" t="str">
        <f>+IF('Moloc Pokedex'!X128&lt;&gt;"",'Moloc Pokedex'!X128,"")</f>
        <v>Brown</v>
      </c>
      <c r="W935" s="14" t="str">
        <f>+IF('Moloc Pokedex'!Y128&lt;&gt;"",'Moloc Pokedex'!Y128,"")</f>
        <v/>
      </c>
      <c r="X935" s="14">
        <f>+IF('Moloc Pokedex'!Z128&lt;&gt;"",'Moloc Pokedex'!Z128,"")</f>
        <v>934</v>
      </c>
      <c r="Y935" s="14">
        <f>+IF('Moloc Pokedex'!AA128&lt;&gt;"",'Moloc Pokedex'!AA128,"")</f>
        <v>0</v>
      </c>
      <c r="Z935" s="14">
        <f>+IF('Moloc Pokedex'!AB128&lt;&gt;"",'Moloc Pokedex'!AB128,"")</f>
        <v>0</v>
      </c>
      <c r="AA935" s="14">
        <f>+IF('Moloc Pokedex'!AC128&lt;&gt;"",'Moloc Pokedex'!AC128,"")</f>
        <v>0</v>
      </c>
      <c r="AB935" s="14">
        <f>+IF('Moloc Pokedex'!AD128&lt;&gt;"",'Moloc Pokedex'!AD128,"")</f>
        <v>0</v>
      </c>
      <c r="AC935" s="14">
        <f>+IF('Moloc Pokedex'!AE128&lt;&gt;"",'Moloc Pokedex'!AE128,"")</f>
        <v>0</v>
      </c>
      <c r="AD935" s="14">
        <f>+IF('Moloc Pokedex'!AF128&lt;&gt;"",'Moloc Pokedex'!AF128,"")</f>
        <v>0</v>
      </c>
      <c r="AE935" s="14">
        <f>+IF('Moloc Pokedex'!AG128&lt;&gt;"",'Moloc Pokedex'!AG128,"")</f>
        <v>0</v>
      </c>
      <c r="AF935" s="14">
        <f>+IF('Moloc Pokedex'!AH128&lt;&gt;"",'Moloc Pokedex'!AH128,"")</f>
        <v>0</v>
      </c>
      <c r="AG935" s="14">
        <f>+IF('Moloc Pokedex'!AI128&lt;&gt;"",'Moloc Pokedex'!AI128,"")</f>
        <v>0</v>
      </c>
      <c r="AH935" s="14" t="str">
        <f>+IF('Moloc Pokedex'!AJ128&lt;&gt;"",'Moloc Pokedex'!AJ128,"")</f>
        <v>934,0,0,0,0,0,0,0,0,0</v>
      </c>
      <c r="AI935" s="14" t="str">
        <f>+IF('Moloc Pokedex'!AK128&lt;&gt;"",'Moloc Pokedex'!AK128,"")</f>
        <v>TODO</v>
      </c>
      <c r="AJ935" s="14" t="str">
        <f>+IF('Moloc Pokedex'!AL128&lt;&gt;"",'Moloc Pokedex'!AL128,"")</f>
        <v>"TO DO"</v>
      </c>
      <c r="AK935" s="14" t="str">
        <f>+IF('Moloc Pokedex'!AM128&lt;&gt;"",'Moloc Pokedex'!AM128,"")</f>
        <v/>
      </c>
      <c r="AL935" s="14" t="str">
        <f>+IF('Moloc Pokedex'!AN128&lt;&gt;"",'Moloc Pokedex'!AN128,"")</f>
        <v/>
      </c>
      <c r="AM935" s="14" t="str">
        <f>+IF('Moloc Pokedex'!AO128&lt;&gt;"",'Moloc Pokedex'!AO128,"")</f>
        <v/>
      </c>
      <c r="AN935" s="14" t="str">
        <f>+IF('Moloc Pokedex'!AP128&lt;&gt;"",'Moloc Pokedex'!AP128,"")</f>
        <v/>
      </c>
      <c r="AO935" s="14">
        <f>+IF('Moloc Pokedex'!AQ128&lt;&gt;"",'Moloc Pokedex'!AQ128,"")</f>
        <v>0</v>
      </c>
      <c r="AP935" s="14">
        <f>+IF('Moloc Pokedex'!AR128&lt;&gt;"",'Moloc Pokedex'!AR128,"")</f>
        <v>25</v>
      </c>
      <c r="AQ935" s="14">
        <f>+IF('Moloc Pokedex'!AS128&lt;&gt;"",'Moloc Pokedex'!AS128,"")</f>
        <v>0</v>
      </c>
      <c r="AR935" s="14" t="str">
        <f>+IF('Moloc Pokedex'!AT128&lt;&gt;"",'Moloc Pokedex'!AT128,"")</f>
        <v>KRONTORM,Level,37</v>
      </c>
      <c r="AS935" s="14" t="str">
        <f>+IF('Moloc Pokedex'!AU128&lt;&gt;"",'Moloc Pokedex'!AU128,"")</f>
        <v/>
      </c>
      <c r="AU935" s="14"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
      <c r="A936" s="13">
        <v>935</v>
      </c>
      <c r="C936" s="14" t="str">
        <f>+IF('Moloc Pokedex'!E129&lt;&gt;"",'Moloc Pokedex'!E129,"")</f>
        <v>Krontorm</v>
      </c>
      <c r="D936" s="14" t="str">
        <f>+IF('Moloc Pokedex'!F129&lt;&gt;"",'Moloc Pokedex'!F129,"")</f>
        <v>KRONTORM</v>
      </c>
      <c r="E936" s="14" t="str">
        <f>+IF('Moloc Pokedex'!G129&lt;&gt;"",'Moloc Pokedex'!G129,"")</f>
        <v>ROCK</v>
      </c>
      <c r="F936" s="14" t="str">
        <f>+IF('Moloc Pokedex'!H129&lt;&gt;"",'Moloc Pokedex'!H129,"")</f>
        <v>WATER</v>
      </c>
      <c r="G936" s="14" t="str">
        <f>+IF('Moloc Pokedex'!I129&lt;&gt;"",'Moloc Pokedex'!I129,"")</f>
        <v>30,30,30,30,30,30</v>
      </c>
      <c r="H936" s="14" t="str">
        <f>+IF('Moloc Pokedex'!J129&lt;&gt;"",'Moloc Pokedex'!J129,"")</f>
        <v>Female50Percent</v>
      </c>
      <c r="I936" s="14" t="str">
        <f>+IF('Moloc Pokedex'!K129&lt;&gt;"",'Moloc Pokedex'!K129,"")</f>
        <v>Medium</v>
      </c>
      <c r="J936" s="14">
        <f>+IF('Moloc Pokedex'!L129&lt;&gt;"",'Moloc Pokedex'!L129,"")</f>
        <v>0</v>
      </c>
      <c r="K936" s="14" t="str">
        <f>+IF('Moloc Pokedex'!M129&lt;&gt;"",'Moloc Pokedex'!M129,"")</f>
        <v>0,0,0,0,0,0</v>
      </c>
      <c r="L936" s="14">
        <f>+IF('Moloc Pokedex'!N129&lt;&gt;"",'Moloc Pokedex'!N129,"")</f>
        <v>255</v>
      </c>
      <c r="M936" s="14">
        <f>+IF('Moloc Pokedex'!O129&lt;&gt;"",'Moloc Pokedex'!O129,"")</f>
        <v>70</v>
      </c>
      <c r="N936" s="14" t="str">
        <f>+IF('Moloc Pokedex'!P129&lt;&gt;"",'Moloc Pokedex'!P129,"")</f>
        <v>RUNAWAY</v>
      </c>
      <c r="O936" s="14" t="str">
        <f>+IF('Moloc Pokedex'!Q129&lt;&gt;"",'Moloc Pokedex'!Q129,"")</f>
        <v/>
      </c>
      <c r="P936" s="14" t="str">
        <f>+IF('Moloc Pokedex'!R129&lt;&gt;"",'Moloc Pokedex'!R129,"")</f>
        <v>1,TACKLE,1,LEER,1,GROWL,1,SCARYFACE</v>
      </c>
      <c r="Q936" s="14" t="str">
        <f>+IF('Moloc Pokedex'!S129&lt;&gt;"",'Moloc Pokedex'!S129,"")</f>
        <v>FIREPUNCH,THUNDERPUNCH,ICEPUNCH,SWORDSDANCE,TAUNT,TRICK,GRASSYTERRAIN</v>
      </c>
      <c r="R936" s="14" t="str">
        <f>+IF('Moloc Pokedex'!T129&lt;&gt;"",'Moloc Pokedex'!T129,"")</f>
        <v>Field</v>
      </c>
      <c r="S936" s="14">
        <f>+IF('Moloc Pokedex'!U129&lt;&gt;"",'Moloc Pokedex'!U129,"")</f>
        <v>4080</v>
      </c>
      <c r="T936" s="14">
        <f>+IF('Moloc Pokedex'!V129&lt;&gt;"",'Moloc Pokedex'!V129,"")</f>
        <v>0.1</v>
      </c>
      <c r="U936" s="14">
        <f>+IF('Moloc Pokedex'!W129&lt;&gt;"",'Moloc Pokedex'!W129,"")</f>
        <v>0.1</v>
      </c>
      <c r="V936" s="14" t="str">
        <f>+IF('Moloc Pokedex'!X129&lt;&gt;"",'Moloc Pokedex'!X129,"")</f>
        <v>Brown</v>
      </c>
      <c r="W936" s="14" t="str">
        <f>+IF('Moloc Pokedex'!Y129&lt;&gt;"",'Moloc Pokedex'!Y129,"")</f>
        <v/>
      </c>
      <c r="X936" s="14">
        <f>+IF('Moloc Pokedex'!Z129&lt;&gt;"",'Moloc Pokedex'!Z129,"")</f>
        <v>935</v>
      </c>
      <c r="Y936" s="14">
        <f>+IF('Moloc Pokedex'!AA129&lt;&gt;"",'Moloc Pokedex'!AA129,"")</f>
        <v>0</v>
      </c>
      <c r="Z936" s="14">
        <f>+IF('Moloc Pokedex'!AB129&lt;&gt;"",'Moloc Pokedex'!AB129,"")</f>
        <v>0</v>
      </c>
      <c r="AA936" s="14">
        <f>+IF('Moloc Pokedex'!AC129&lt;&gt;"",'Moloc Pokedex'!AC129,"")</f>
        <v>0</v>
      </c>
      <c r="AB936" s="14">
        <f>+IF('Moloc Pokedex'!AD129&lt;&gt;"",'Moloc Pokedex'!AD129,"")</f>
        <v>0</v>
      </c>
      <c r="AC936" s="14">
        <f>+IF('Moloc Pokedex'!AE129&lt;&gt;"",'Moloc Pokedex'!AE129,"")</f>
        <v>0</v>
      </c>
      <c r="AD936" s="14">
        <f>+IF('Moloc Pokedex'!AF129&lt;&gt;"",'Moloc Pokedex'!AF129,"")</f>
        <v>0</v>
      </c>
      <c r="AE936" s="14">
        <f>+IF('Moloc Pokedex'!AG129&lt;&gt;"",'Moloc Pokedex'!AG129,"")</f>
        <v>0</v>
      </c>
      <c r="AF936" s="14">
        <f>+IF('Moloc Pokedex'!AH129&lt;&gt;"",'Moloc Pokedex'!AH129,"")</f>
        <v>0</v>
      </c>
      <c r="AG936" s="14">
        <f>+IF('Moloc Pokedex'!AI129&lt;&gt;"",'Moloc Pokedex'!AI129,"")</f>
        <v>0</v>
      </c>
      <c r="AH936" s="14" t="str">
        <f>+IF('Moloc Pokedex'!AJ129&lt;&gt;"",'Moloc Pokedex'!AJ129,"")</f>
        <v>935,0,0,0,0,0,0,0,0,0</v>
      </c>
      <c r="AI936" s="14" t="str">
        <f>+IF('Moloc Pokedex'!AK129&lt;&gt;"",'Moloc Pokedex'!AK129,"")</f>
        <v>TODO</v>
      </c>
      <c r="AJ936" s="14" t="str">
        <f>+IF('Moloc Pokedex'!AL129&lt;&gt;"",'Moloc Pokedex'!AL129,"")</f>
        <v>"TO DO"</v>
      </c>
      <c r="AK936" s="14" t="str">
        <f>+IF('Moloc Pokedex'!AM129&lt;&gt;"",'Moloc Pokedex'!AM129,"")</f>
        <v/>
      </c>
      <c r="AL936" s="14" t="str">
        <f>+IF('Moloc Pokedex'!AN129&lt;&gt;"",'Moloc Pokedex'!AN129,"")</f>
        <v/>
      </c>
      <c r="AM936" s="14" t="str">
        <f>+IF('Moloc Pokedex'!AO129&lt;&gt;"",'Moloc Pokedex'!AO129,"")</f>
        <v/>
      </c>
      <c r="AN936" s="14" t="str">
        <f>+IF('Moloc Pokedex'!AP129&lt;&gt;"",'Moloc Pokedex'!AP129,"")</f>
        <v/>
      </c>
      <c r="AO936" s="14">
        <f>+IF('Moloc Pokedex'!AQ129&lt;&gt;"",'Moloc Pokedex'!AQ129,"")</f>
        <v>0</v>
      </c>
      <c r="AP936" s="14">
        <f>+IF('Moloc Pokedex'!AR129&lt;&gt;"",'Moloc Pokedex'!AR129,"")</f>
        <v>25</v>
      </c>
      <c r="AQ936" s="14">
        <f>+IF('Moloc Pokedex'!AS129&lt;&gt;"",'Moloc Pokedex'!AS129,"")</f>
        <v>0</v>
      </c>
      <c r="AR936" s="14" t="str">
        <f>+IF('Moloc Pokedex'!AT129&lt;&gt;"",'Moloc Pokedex'!AT129,"")</f>
        <v/>
      </c>
      <c r="AS936" s="14" t="str">
        <f>+IF('Moloc Pokedex'!AU129&lt;&gt;"",'Moloc Pokedex'!AU129,"")</f>
        <v/>
      </c>
      <c r="AU936" s="14"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
      <c r="A937" s="13">
        <v>936</v>
      </c>
      <c r="C937" s="14" t="str">
        <f>+IF('Moloc Pokedex'!E130&lt;&gt;"",'Moloc Pokedex'!E130,"")</f>
        <v>Notipboa</v>
      </c>
      <c r="D937" s="14" t="str">
        <f>+IF('Moloc Pokedex'!F130&lt;&gt;"",'Moloc Pokedex'!F130,"")</f>
        <v>NOTIPBOA</v>
      </c>
      <c r="E937" s="14" t="str">
        <f>+IF('Moloc Pokedex'!G130&lt;&gt;"",'Moloc Pokedex'!G130,"")</f>
        <v>ROCK</v>
      </c>
      <c r="F937" s="14" t="str">
        <f>+IF('Moloc Pokedex'!H130&lt;&gt;"",'Moloc Pokedex'!H130,"")</f>
        <v>GHOST</v>
      </c>
      <c r="G937" s="14" t="str">
        <f>+IF('Moloc Pokedex'!I130&lt;&gt;"",'Moloc Pokedex'!I130,"")</f>
        <v>30,30,30,30,30,30</v>
      </c>
      <c r="H937" s="14" t="str">
        <f>+IF('Moloc Pokedex'!J130&lt;&gt;"",'Moloc Pokedex'!J130,"")</f>
        <v>Female50Percent</v>
      </c>
      <c r="I937" s="14" t="str">
        <f>+IF('Moloc Pokedex'!K130&lt;&gt;"",'Moloc Pokedex'!K130,"")</f>
        <v>Medium</v>
      </c>
      <c r="J937" s="14">
        <f>+IF('Moloc Pokedex'!L130&lt;&gt;"",'Moloc Pokedex'!L130,"")</f>
        <v>0</v>
      </c>
      <c r="K937" s="14" t="str">
        <f>+IF('Moloc Pokedex'!M130&lt;&gt;"",'Moloc Pokedex'!M130,"")</f>
        <v>0,0,0,0,0,0</v>
      </c>
      <c r="L937" s="14">
        <f>+IF('Moloc Pokedex'!N130&lt;&gt;"",'Moloc Pokedex'!N130,"")</f>
        <v>255</v>
      </c>
      <c r="M937" s="14">
        <f>+IF('Moloc Pokedex'!O130&lt;&gt;"",'Moloc Pokedex'!O130,"")</f>
        <v>70</v>
      </c>
      <c r="N937" s="14" t="str">
        <f>+IF('Moloc Pokedex'!P130&lt;&gt;"",'Moloc Pokedex'!P130,"")</f>
        <v>RUNAWAY</v>
      </c>
      <c r="O937" s="14" t="str">
        <f>+IF('Moloc Pokedex'!Q130&lt;&gt;"",'Moloc Pokedex'!Q130,"")</f>
        <v/>
      </c>
      <c r="P937" s="14" t="str">
        <f>+IF('Moloc Pokedex'!R130&lt;&gt;"",'Moloc Pokedex'!R130,"")</f>
        <v>1,TACKLE,1,LEER,1,GROWL,1,SCARYFACE</v>
      </c>
      <c r="Q937" s="14" t="str">
        <f>+IF('Moloc Pokedex'!S130&lt;&gt;"",'Moloc Pokedex'!S130,"")</f>
        <v>FIREPUNCH,THUNDERPUNCH,ICEPUNCH,SWORDSDANCE,TAUNT,TRICK,GRASSYTERRAIN</v>
      </c>
      <c r="R937" s="14" t="str">
        <f>+IF('Moloc Pokedex'!T130&lt;&gt;"",'Moloc Pokedex'!T130,"")</f>
        <v>Field</v>
      </c>
      <c r="S937" s="14">
        <f>+IF('Moloc Pokedex'!U130&lt;&gt;"",'Moloc Pokedex'!U130,"")</f>
        <v>4080</v>
      </c>
      <c r="T937" s="14">
        <f>+IF('Moloc Pokedex'!V130&lt;&gt;"",'Moloc Pokedex'!V130,"")</f>
        <v>0.1</v>
      </c>
      <c r="U937" s="14">
        <f>+IF('Moloc Pokedex'!W130&lt;&gt;"",'Moloc Pokedex'!W130,"")</f>
        <v>0.1</v>
      </c>
      <c r="V937" s="14" t="str">
        <f>+IF('Moloc Pokedex'!X130&lt;&gt;"",'Moloc Pokedex'!X130,"")</f>
        <v>Brown</v>
      </c>
      <c r="W937" s="14" t="str">
        <f>+IF('Moloc Pokedex'!Y130&lt;&gt;"",'Moloc Pokedex'!Y130,"")</f>
        <v/>
      </c>
      <c r="X937" s="14">
        <f>+IF('Moloc Pokedex'!Z130&lt;&gt;"",'Moloc Pokedex'!Z130,"")</f>
        <v>936</v>
      </c>
      <c r="Y937" s="14">
        <f>+IF('Moloc Pokedex'!AA130&lt;&gt;"",'Moloc Pokedex'!AA130,"")</f>
        <v>0</v>
      </c>
      <c r="Z937" s="14">
        <f>+IF('Moloc Pokedex'!AB130&lt;&gt;"",'Moloc Pokedex'!AB130,"")</f>
        <v>0</v>
      </c>
      <c r="AA937" s="14">
        <f>+IF('Moloc Pokedex'!AC130&lt;&gt;"",'Moloc Pokedex'!AC130,"")</f>
        <v>0</v>
      </c>
      <c r="AB937" s="14">
        <f>+IF('Moloc Pokedex'!AD130&lt;&gt;"",'Moloc Pokedex'!AD130,"")</f>
        <v>0</v>
      </c>
      <c r="AC937" s="14">
        <f>+IF('Moloc Pokedex'!AE130&lt;&gt;"",'Moloc Pokedex'!AE130,"")</f>
        <v>0</v>
      </c>
      <c r="AD937" s="14">
        <f>+IF('Moloc Pokedex'!AF130&lt;&gt;"",'Moloc Pokedex'!AF130,"")</f>
        <v>0</v>
      </c>
      <c r="AE937" s="14">
        <f>+IF('Moloc Pokedex'!AG130&lt;&gt;"",'Moloc Pokedex'!AG130,"")</f>
        <v>0</v>
      </c>
      <c r="AF937" s="14">
        <f>+IF('Moloc Pokedex'!AH130&lt;&gt;"",'Moloc Pokedex'!AH130,"")</f>
        <v>0</v>
      </c>
      <c r="AG937" s="14">
        <f>+IF('Moloc Pokedex'!AI130&lt;&gt;"",'Moloc Pokedex'!AI130,"")</f>
        <v>0</v>
      </c>
      <c r="AH937" s="14" t="str">
        <f>+IF('Moloc Pokedex'!AJ130&lt;&gt;"",'Moloc Pokedex'!AJ130,"")</f>
        <v>936,0,0,0,0,0,0,0,0,0</v>
      </c>
      <c r="AI937" s="14" t="str">
        <f>+IF('Moloc Pokedex'!AK130&lt;&gt;"",'Moloc Pokedex'!AK130,"")</f>
        <v>TODO</v>
      </c>
      <c r="AJ937" s="14" t="str">
        <f>+IF('Moloc Pokedex'!AL130&lt;&gt;"",'Moloc Pokedex'!AL130,"")</f>
        <v>"TO DO"</v>
      </c>
      <c r="AK937" s="14" t="str">
        <f>+IF('Moloc Pokedex'!AM130&lt;&gt;"",'Moloc Pokedex'!AM130,"")</f>
        <v/>
      </c>
      <c r="AL937" s="14" t="str">
        <f>+IF('Moloc Pokedex'!AN130&lt;&gt;"",'Moloc Pokedex'!AN130,"")</f>
        <v/>
      </c>
      <c r="AM937" s="14" t="str">
        <f>+IF('Moloc Pokedex'!AO130&lt;&gt;"",'Moloc Pokedex'!AO130,"")</f>
        <v/>
      </c>
      <c r="AN937" s="14" t="str">
        <f>+IF('Moloc Pokedex'!AP130&lt;&gt;"",'Moloc Pokedex'!AP130,"")</f>
        <v/>
      </c>
      <c r="AO937" s="14">
        <f>+IF('Moloc Pokedex'!AQ130&lt;&gt;"",'Moloc Pokedex'!AQ130,"")</f>
        <v>0</v>
      </c>
      <c r="AP937" s="14">
        <f>+IF('Moloc Pokedex'!AR130&lt;&gt;"",'Moloc Pokedex'!AR130,"")</f>
        <v>25</v>
      </c>
      <c r="AQ937" s="14">
        <f>+IF('Moloc Pokedex'!AS130&lt;&gt;"",'Moloc Pokedex'!AS130,"")</f>
        <v>0</v>
      </c>
      <c r="AR937" s="14" t="str">
        <f>+IF('Moloc Pokedex'!AT130&lt;&gt;"",'Moloc Pokedex'!AT130,"")</f>
        <v>TITANOBOA,Level,37</v>
      </c>
      <c r="AS937" s="14" t="str">
        <f>+IF('Moloc Pokedex'!AU130&lt;&gt;"",'Moloc Pokedex'!AU130,"")</f>
        <v/>
      </c>
      <c r="AU937" s="14"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
      <c r="A938" s="13">
        <v>937</v>
      </c>
      <c r="C938" s="14" t="str">
        <f>+IF('Moloc Pokedex'!E131&lt;&gt;"",'Moloc Pokedex'!E131,"")</f>
        <v>Titanoboa</v>
      </c>
      <c r="D938" s="14" t="str">
        <f>+IF('Moloc Pokedex'!F131&lt;&gt;"",'Moloc Pokedex'!F131,"")</f>
        <v>TITANOBOA</v>
      </c>
      <c r="E938" s="14" t="str">
        <f>+IF('Moloc Pokedex'!G131&lt;&gt;"",'Moloc Pokedex'!G131,"")</f>
        <v>ROCK</v>
      </c>
      <c r="F938" s="14" t="str">
        <f>+IF('Moloc Pokedex'!H131&lt;&gt;"",'Moloc Pokedex'!H131,"")</f>
        <v>GHOST</v>
      </c>
      <c r="G938" s="14" t="str">
        <f>+IF('Moloc Pokedex'!I131&lt;&gt;"",'Moloc Pokedex'!I131,"")</f>
        <v>30,30,30,30,30,30</v>
      </c>
      <c r="H938" s="14" t="str">
        <f>+IF('Moloc Pokedex'!J131&lt;&gt;"",'Moloc Pokedex'!J131,"")</f>
        <v>Female50Percent</v>
      </c>
      <c r="I938" s="14" t="str">
        <f>+IF('Moloc Pokedex'!K131&lt;&gt;"",'Moloc Pokedex'!K131,"")</f>
        <v>Medium</v>
      </c>
      <c r="J938" s="14">
        <f>+IF('Moloc Pokedex'!L131&lt;&gt;"",'Moloc Pokedex'!L131,"")</f>
        <v>0</v>
      </c>
      <c r="K938" s="14" t="str">
        <f>+IF('Moloc Pokedex'!M131&lt;&gt;"",'Moloc Pokedex'!M131,"")</f>
        <v>0,0,0,0,0,0</v>
      </c>
      <c r="L938" s="14">
        <f>+IF('Moloc Pokedex'!N131&lt;&gt;"",'Moloc Pokedex'!N131,"")</f>
        <v>255</v>
      </c>
      <c r="M938" s="14">
        <f>+IF('Moloc Pokedex'!O131&lt;&gt;"",'Moloc Pokedex'!O131,"")</f>
        <v>70</v>
      </c>
      <c r="N938" s="14" t="str">
        <f>+IF('Moloc Pokedex'!P131&lt;&gt;"",'Moloc Pokedex'!P131,"")</f>
        <v>RUNAWAY</v>
      </c>
      <c r="O938" s="14" t="str">
        <f>+IF('Moloc Pokedex'!Q131&lt;&gt;"",'Moloc Pokedex'!Q131,"")</f>
        <v/>
      </c>
      <c r="P938" s="14" t="str">
        <f>+IF('Moloc Pokedex'!R131&lt;&gt;"",'Moloc Pokedex'!R131,"")</f>
        <v>1,TACKLE,1,LEER,1,GROWL,1,SCARYFACE</v>
      </c>
      <c r="Q938" s="14" t="str">
        <f>+IF('Moloc Pokedex'!S131&lt;&gt;"",'Moloc Pokedex'!S131,"")</f>
        <v>FIREPUNCH,THUNDERPUNCH,ICEPUNCH,SWORDSDANCE,TAUNT,TRICK,GRASSYTERRAIN</v>
      </c>
      <c r="R938" s="14" t="str">
        <f>+IF('Moloc Pokedex'!T131&lt;&gt;"",'Moloc Pokedex'!T131,"")</f>
        <v>Field</v>
      </c>
      <c r="S938" s="14">
        <f>+IF('Moloc Pokedex'!U131&lt;&gt;"",'Moloc Pokedex'!U131,"")</f>
        <v>4080</v>
      </c>
      <c r="T938" s="14">
        <f>+IF('Moloc Pokedex'!V131&lt;&gt;"",'Moloc Pokedex'!V131,"")</f>
        <v>0.1</v>
      </c>
      <c r="U938" s="14">
        <f>+IF('Moloc Pokedex'!W131&lt;&gt;"",'Moloc Pokedex'!W131,"")</f>
        <v>0.1</v>
      </c>
      <c r="V938" s="14" t="str">
        <f>+IF('Moloc Pokedex'!X131&lt;&gt;"",'Moloc Pokedex'!X131,"")</f>
        <v>Brown</v>
      </c>
      <c r="W938" s="14" t="str">
        <f>+IF('Moloc Pokedex'!Y131&lt;&gt;"",'Moloc Pokedex'!Y131,"")</f>
        <v/>
      </c>
      <c r="X938" s="14">
        <f>+IF('Moloc Pokedex'!Z131&lt;&gt;"",'Moloc Pokedex'!Z131,"")</f>
        <v>937</v>
      </c>
      <c r="Y938" s="14">
        <f>+IF('Moloc Pokedex'!AA131&lt;&gt;"",'Moloc Pokedex'!AA131,"")</f>
        <v>0</v>
      </c>
      <c r="Z938" s="14">
        <f>+IF('Moloc Pokedex'!AB131&lt;&gt;"",'Moloc Pokedex'!AB131,"")</f>
        <v>0</v>
      </c>
      <c r="AA938" s="14">
        <f>+IF('Moloc Pokedex'!AC131&lt;&gt;"",'Moloc Pokedex'!AC131,"")</f>
        <v>0</v>
      </c>
      <c r="AB938" s="14">
        <f>+IF('Moloc Pokedex'!AD131&lt;&gt;"",'Moloc Pokedex'!AD131,"")</f>
        <v>0</v>
      </c>
      <c r="AC938" s="14">
        <f>+IF('Moloc Pokedex'!AE131&lt;&gt;"",'Moloc Pokedex'!AE131,"")</f>
        <v>0</v>
      </c>
      <c r="AD938" s="14">
        <f>+IF('Moloc Pokedex'!AF131&lt;&gt;"",'Moloc Pokedex'!AF131,"")</f>
        <v>0</v>
      </c>
      <c r="AE938" s="14">
        <f>+IF('Moloc Pokedex'!AG131&lt;&gt;"",'Moloc Pokedex'!AG131,"")</f>
        <v>0</v>
      </c>
      <c r="AF938" s="14">
        <f>+IF('Moloc Pokedex'!AH131&lt;&gt;"",'Moloc Pokedex'!AH131,"")</f>
        <v>0</v>
      </c>
      <c r="AG938" s="14">
        <f>+IF('Moloc Pokedex'!AI131&lt;&gt;"",'Moloc Pokedex'!AI131,"")</f>
        <v>0</v>
      </c>
      <c r="AH938" s="14" t="str">
        <f>+IF('Moloc Pokedex'!AJ131&lt;&gt;"",'Moloc Pokedex'!AJ131,"")</f>
        <v>937,0,0,0,0,0,0,0,0,0</v>
      </c>
      <c r="AI938" s="14" t="str">
        <f>+IF('Moloc Pokedex'!AK131&lt;&gt;"",'Moloc Pokedex'!AK131,"")</f>
        <v>TODO</v>
      </c>
      <c r="AJ938" s="14" t="str">
        <f>+IF('Moloc Pokedex'!AL131&lt;&gt;"",'Moloc Pokedex'!AL131,"")</f>
        <v>"TO DO"</v>
      </c>
      <c r="AK938" s="14" t="str">
        <f>+IF('Moloc Pokedex'!AM131&lt;&gt;"",'Moloc Pokedex'!AM131,"")</f>
        <v/>
      </c>
      <c r="AL938" s="14" t="str">
        <f>+IF('Moloc Pokedex'!AN131&lt;&gt;"",'Moloc Pokedex'!AN131,"")</f>
        <v/>
      </c>
      <c r="AM938" s="14" t="str">
        <f>+IF('Moloc Pokedex'!AO131&lt;&gt;"",'Moloc Pokedex'!AO131,"")</f>
        <v/>
      </c>
      <c r="AN938" s="14" t="str">
        <f>+IF('Moloc Pokedex'!AP131&lt;&gt;"",'Moloc Pokedex'!AP131,"")</f>
        <v/>
      </c>
      <c r="AO938" s="14">
        <f>+IF('Moloc Pokedex'!AQ131&lt;&gt;"",'Moloc Pokedex'!AQ131,"")</f>
        <v>0</v>
      </c>
      <c r="AP938" s="14">
        <f>+IF('Moloc Pokedex'!AR131&lt;&gt;"",'Moloc Pokedex'!AR131,"")</f>
        <v>25</v>
      </c>
      <c r="AQ938" s="14">
        <f>+IF('Moloc Pokedex'!AS131&lt;&gt;"",'Moloc Pokedex'!AS131,"")</f>
        <v>0</v>
      </c>
      <c r="AR938" s="14" t="str">
        <f>+IF('Moloc Pokedex'!AT131&lt;&gt;"",'Moloc Pokedex'!AT131,"")</f>
        <v/>
      </c>
      <c r="AS938" s="14" t="str">
        <f>+IF('Moloc Pokedex'!AU131&lt;&gt;"",'Moloc Pokedex'!AU131,"")</f>
        <v/>
      </c>
      <c r="AU938" s="14"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
      <c r="A939" s="13">
        <v>938</v>
      </c>
      <c r="C939" s="14" t="str">
        <f>+IF('Moloc Pokedex'!E132&lt;&gt;"",'Moloc Pokedex'!E132,"")</f>
        <v>Fanger</v>
      </c>
      <c r="D939" s="14" t="str">
        <f>+IF('Moloc Pokedex'!F132&lt;&gt;"",'Moloc Pokedex'!F132,"")</f>
        <v>FANGER</v>
      </c>
      <c r="E939" s="14" t="str">
        <f>+IF('Moloc Pokedex'!G132&lt;&gt;"",'Moloc Pokedex'!G132,"")</f>
        <v>ROCK</v>
      </c>
      <c r="F939" s="14" t="str">
        <f>+IF('Moloc Pokedex'!H132&lt;&gt;"",'Moloc Pokedex'!H132,"")</f>
        <v>ICE</v>
      </c>
      <c r="G939" s="14" t="str">
        <f>+IF('Moloc Pokedex'!I132&lt;&gt;"",'Moloc Pokedex'!I132,"")</f>
        <v>30,30,30,30,30,30</v>
      </c>
      <c r="H939" s="14" t="str">
        <f>+IF('Moloc Pokedex'!J132&lt;&gt;"",'Moloc Pokedex'!J132,"")</f>
        <v>Female50Percent</v>
      </c>
      <c r="I939" s="14" t="str">
        <f>+IF('Moloc Pokedex'!K132&lt;&gt;"",'Moloc Pokedex'!K132,"")</f>
        <v>Medium</v>
      </c>
      <c r="J939" s="14">
        <f>+IF('Moloc Pokedex'!L132&lt;&gt;"",'Moloc Pokedex'!L132,"")</f>
        <v>0</v>
      </c>
      <c r="K939" s="14" t="str">
        <f>+IF('Moloc Pokedex'!M132&lt;&gt;"",'Moloc Pokedex'!M132,"")</f>
        <v>0,0,0,0,0,0</v>
      </c>
      <c r="L939" s="14">
        <f>+IF('Moloc Pokedex'!N132&lt;&gt;"",'Moloc Pokedex'!N132,"")</f>
        <v>255</v>
      </c>
      <c r="M939" s="14">
        <f>+IF('Moloc Pokedex'!O132&lt;&gt;"",'Moloc Pokedex'!O132,"")</f>
        <v>70</v>
      </c>
      <c r="N939" s="14" t="str">
        <f>+IF('Moloc Pokedex'!P132&lt;&gt;"",'Moloc Pokedex'!P132,"")</f>
        <v>RUNAWAY</v>
      </c>
      <c r="O939" s="14" t="str">
        <f>+IF('Moloc Pokedex'!Q132&lt;&gt;"",'Moloc Pokedex'!Q132,"")</f>
        <v/>
      </c>
      <c r="P939" s="14" t="str">
        <f>+IF('Moloc Pokedex'!R132&lt;&gt;"",'Moloc Pokedex'!R132,"")</f>
        <v>1,TACKLE,1,LEER,1,GROWL,1,SCARYFACE</v>
      </c>
      <c r="Q939" s="14" t="str">
        <f>+IF('Moloc Pokedex'!S132&lt;&gt;"",'Moloc Pokedex'!S132,"")</f>
        <v>FIREPUNCH,THUNDERPUNCH,ICEPUNCH,SWORDSDANCE,TAUNT,TRICK,GRASSYTERRAIN</v>
      </c>
      <c r="R939" s="14" t="str">
        <f>+IF('Moloc Pokedex'!T132&lt;&gt;"",'Moloc Pokedex'!T132,"")</f>
        <v>Field</v>
      </c>
      <c r="S939" s="14">
        <f>+IF('Moloc Pokedex'!U132&lt;&gt;"",'Moloc Pokedex'!U132,"")</f>
        <v>4080</v>
      </c>
      <c r="T939" s="14">
        <f>+IF('Moloc Pokedex'!V132&lt;&gt;"",'Moloc Pokedex'!V132,"")</f>
        <v>0.1</v>
      </c>
      <c r="U939" s="14">
        <f>+IF('Moloc Pokedex'!W132&lt;&gt;"",'Moloc Pokedex'!W132,"")</f>
        <v>0.1</v>
      </c>
      <c r="V939" s="14" t="str">
        <f>+IF('Moloc Pokedex'!X132&lt;&gt;"",'Moloc Pokedex'!X132,"")</f>
        <v>Brown</v>
      </c>
      <c r="W939" s="14" t="str">
        <f>+IF('Moloc Pokedex'!Y132&lt;&gt;"",'Moloc Pokedex'!Y132,"")</f>
        <v/>
      </c>
      <c r="X939" s="14">
        <f>+IF('Moloc Pokedex'!Z132&lt;&gt;"",'Moloc Pokedex'!Z132,"")</f>
        <v>938</v>
      </c>
      <c r="Y939" s="14">
        <f>+IF('Moloc Pokedex'!AA132&lt;&gt;"",'Moloc Pokedex'!AA132,"")</f>
        <v>0</v>
      </c>
      <c r="Z939" s="14">
        <f>+IF('Moloc Pokedex'!AB132&lt;&gt;"",'Moloc Pokedex'!AB132,"")</f>
        <v>0</v>
      </c>
      <c r="AA939" s="14">
        <f>+IF('Moloc Pokedex'!AC132&lt;&gt;"",'Moloc Pokedex'!AC132,"")</f>
        <v>0</v>
      </c>
      <c r="AB939" s="14">
        <f>+IF('Moloc Pokedex'!AD132&lt;&gt;"",'Moloc Pokedex'!AD132,"")</f>
        <v>0</v>
      </c>
      <c r="AC939" s="14">
        <f>+IF('Moloc Pokedex'!AE132&lt;&gt;"",'Moloc Pokedex'!AE132,"")</f>
        <v>0</v>
      </c>
      <c r="AD939" s="14">
        <f>+IF('Moloc Pokedex'!AF132&lt;&gt;"",'Moloc Pokedex'!AF132,"")</f>
        <v>0</v>
      </c>
      <c r="AE939" s="14">
        <f>+IF('Moloc Pokedex'!AG132&lt;&gt;"",'Moloc Pokedex'!AG132,"")</f>
        <v>0</v>
      </c>
      <c r="AF939" s="14">
        <f>+IF('Moloc Pokedex'!AH132&lt;&gt;"",'Moloc Pokedex'!AH132,"")</f>
        <v>0</v>
      </c>
      <c r="AG939" s="14">
        <f>+IF('Moloc Pokedex'!AI132&lt;&gt;"",'Moloc Pokedex'!AI132,"")</f>
        <v>0</v>
      </c>
      <c r="AH939" s="14" t="str">
        <f>+IF('Moloc Pokedex'!AJ132&lt;&gt;"",'Moloc Pokedex'!AJ132,"")</f>
        <v>938,0,0,0,0,0,0,0,0,0</v>
      </c>
      <c r="AI939" s="14" t="str">
        <f>+IF('Moloc Pokedex'!AK132&lt;&gt;"",'Moloc Pokedex'!AK132,"")</f>
        <v>TODO</v>
      </c>
      <c r="AJ939" s="14" t="str">
        <f>+IF('Moloc Pokedex'!AL132&lt;&gt;"",'Moloc Pokedex'!AL132,"")</f>
        <v>"TO DO"</v>
      </c>
      <c r="AK939" s="14" t="str">
        <f>+IF('Moloc Pokedex'!AM132&lt;&gt;"",'Moloc Pokedex'!AM132,"")</f>
        <v/>
      </c>
      <c r="AL939" s="14" t="str">
        <f>+IF('Moloc Pokedex'!AN132&lt;&gt;"",'Moloc Pokedex'!AN132,"")</f>
        <v/>
      </c>
      <c r="AM939" s="14" t="str">
        <f>+IF('Moloc Pokedex'!AO132&lt;&gt;"",'Moloc Pokedex'!AO132,"")</f>
        <v/>
      </c>
      <c r="AN939" s="14" t="str">
        <f>+IF('Moloc Pokedex'!AP132&lt;&gt;"",'Moloc Pokedex'!AP132,"")</f>
        <v/>
      </c>
      <c r="AO939" s="14">
        <f>+IF('Moloc Pokedex'!AQ132&lt;&gt;"",'Moloc Pokedex'!AQ132,"")</f>
        <v>0</v>
      </c>
      <c r="AP939" s="14">
        <f>+IF('Moloc Pokedex'!AR132&lt;&gt;"",'Moloc Pokedex'!AR132,"")</f>
        <v>25</v>
      </c>
      <c r="AQ939" s="14">
        <f>+IF('Moloc Pokedex'!AS132&lt;&gt;"",'Moloc Pokedex'!AS132,"")</f>
        <v>0</v>
      </c>
      <c r="AR939" s="14" t="str">
        <f>+IF('Moloc Pokedex'!AT132&lt;&gt;"",'Moloc Pokedex'!AT132,"")</f>
        <v>SABERDON,Level,37</v>
      </c>
      <c r="AS939" s="14" t="str">
        <f>+IF('Moloc Pokedex'!AU132&lt;&gt;"",'Moloc Pokedex'!AU132,"")</f>
        <v/>
      </c>
      <c r="AU939" s="14"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
      <c r="A940" s="13">
        <v>939</v>
      </c>
      <c r="C940" s="14" t="str">
        <f>+IF('Moloc Pokedex'!E133&lt;&gt;"",'Moloc Pokedex'!E133,"")</f>
        <v>Saberdon</v>
      </c>
      <c r="D940" s="14" t="str">
        <f>+IF('Moloc Pokedex'!F133&lt;&gt;"",'Moloc Pokedex'!F133,"")</f>
        <v>SABERDON</v>
      </c>
      <c r="E940" s="14" t="str">
        <f>+IF('Moloc Pokedex'!G133&lt;&gt;"",'Moloc Pokedex'!G133,"")</f>
        <v>ROCK</v>
      </c>
      <c r="F940" s="14" t="str">
        <f>+IF('Moloc Pokedex'!H133&lt;&gt;"",'Moloc Pokedex'!H133,"")</f>
        <v>ICE</v>
      </c>
      <c r="G940" s="14" t="str">
        <f>+IF('Moloc Pokedex'!I133&lt;&gt;"",'Moloc Pokedex'!I133,"")</f>
        <v>30,30,30,30,30,30</v>
      </c>
      <c r="H940" s="14" t="str">
        <f>+IF('Moloc Pokedex'!J133&lt;&gt;"",'Moloc Pokedex'!J133,"")</f>
        <v>Female50Percent</v>
      </c>
      <c r="I940" s="14" t="str">
        <f>+IF('Moloc Pokedex'!K133&lt;&gt;"",'Moloc Pokedex'!K133,"")</f>
        <v>Medium</v>
      </c>
      <c r="J940" s="14">
        <f>+IF('Moloc Pokedex'!L133&lt;&gt;"",'Moloc Pokedex'!L133,"")</f>
        <v>0</v>
      </c>
      <c r="K940" s="14" t="str">
        <f>+IF('Moloc Pokedex'!M133&lt;&gt;"",'Moloc Pokedex'!M133,"")</f>
        <v>0,0,0,0,0,0</v>
      </c>
      <c r="L940" s="14">
        <f>+IF('Moloc Pokedex'!N133&lt;&gt;"",'Moloc Pokedex'!N133,"")</f>
        <v>255</v>
      </c>
      <c r="M940" s="14">
        <f>+IF('Moloc Pokedex'!O133&lt;&gt;"",'Moloc Pokedex'!O133,"")</f>
        <v>70</v>
      </c>
      <c r="N940" s="14" t="str">
        <f>+IF('Moloc Pokedex'!P133&lt;&gt;"",'Moloc Pokedex'!P133,"")</f>
        <v>RUNAWAY</v>
      </c>
      <c r="O940" s="14" t="str">
        <f>+IF('Moloc Pokedex'!Q133&lt;&gt;"",'Moloc Pokedex'!Q133,"")</f>
        <v/>
      </c>
      <c r="P940" s="14" t="str">
        <f>+IF('Moloc Pokedex'!R133&lt;&gt;"",'Moloc Pokedex'!R133,"")</f>
        <v>1,TACKLE,1,LEER,1,GROWL,1,SCARYFACE</v>
      </c>
      <c r="Q940" s="14" t="str">
        <f>+IF('Moloc Pokedex'!S133&lt;&gt;"",'Moloc Pokedex'!S133,"")</f>
        <v>FIREPUNCH,THUNDERPUNCH,ICEPUNCH,SWORDSDANCE,TAUNT,TRICK,GRASSYTERRAIN</v>
      </c>
      <c r="R940" s="14" t="str">
        <f>+IF('Moloc Pokedex'!T133&lt;&gt;"",'Moloc Pokedex'!T133,"")</f>
        <v>Field</v>
      </c>
      <c r="S940" s="14">
        <f>+IF('Moloc Pokedex'!U133&lt;&gt;"",'Moloc Pokedex'!U133,"")</f>
        <v>4080</v>
      </c>
      <c r="T940" s="14">
        <f>+IF('Moloc Pokedex'!V133&lt;&gt;"",'Moloc Pokedex'!V133,"")</f>
        <v>0.1</v>
      </c>
      <c r="U940" s="14">
        <f>+IF('Moloc Pokedex'!W133&lt;&gt;"",'Moloc Pokedex'!W133,"")</f>
        <v>0.1</v>
      </c>
      <c r="V940" s="14" t="str">
        <f>+IF('Moloc Pokedex'!X133&lt;&gt;"",'Moloc Pokedex'!X133,"")</f>
        <v>Brown</v>
      </c>
      <c r="W940" s="14" t="str">
        <f>+IF('Moloc Pokedex'!Y133&lt;&gt;"",'Moloc Pokedex'!Y133,"")</f>
        <v/>
      </c>
      <c r="X940" s="14">
        <f>+IF('Moloc Pokedex'!Z133&lt;&gt;"",'Moloc Pokedex'!Z133,"")</f>
        <v>939</v>
      </c>
      <c r="Y940" s="14">
        <f>+IF('Moloc Pokedex'!AA133&lt;&gt;"",'Moloc Pokedex'!AA133,"")</f>
        <v>0</v>
      </c>
      <c r="Z940" s="14">
        <f>+IF('Moloc Pokedex'!AB133&lt;&gt;"",'Moloc Pokedex'!AB133,"")</f>
        <v>0</v>
      </c>
      <c r="AA940" s="14">
        <f>+IF('Moloc Pokedex'!AC133&lt;&gt;"",'Moloc Pokedex'!AC133,"")</f>
        <v>0</v>
      </c>
      <c r="AB940" s="14">
        <f>+IF('Moloc Pokedex'!AD133&lt;&gt;"",'Moloc Pokedex'!AD133,"")</f>
        <v>0</v>
      </c>
      <c r="AC940" s="14">
        <f>+IF('Moloc Pokedex'!AE133&lt;&gt;"",'Moloc Pokedex'!AE133,"")</f>
        <v>0</v>
      </c>
      <c r="AD940" s="14">
        <f>+IF('Moloc Pokedex'!AF133&lt;&gt;"",'Moloc Pokedex'!AF133,"")</f>
        <v>0</v>
      </c>
      <c r="AE940" s="14">
        <f>+IF('Moloc Pokedex'!AG133&lt;&gt;"",'Moloc Pokedex'!AG133,"")</f>
        <v>0</v>
      </c>
      <c r="AF940" s="14">
        <f>+IF('Moloc Pokedex'!AH133&lt;&gt;"",'Moloc Pokedex'!AH133,"")</f>
        <v>0</v>
      </c>
      <c r="AG940" s="14">
        <f>+IF('Moloc Pokedex'!AI133&lt;&gt;"",'Moloc Pokedex'!AI133,"")</f>
        <v>0</v>
      </c>
      <c r="AH940" s="14" t="str">
        <f>+IF('Moloc Pokedex'!AJ133&lt;&gt;"",'Moloc Pokedex'!AJ133,"")</f>
        <v>939,0,0,0,0,0,0,0,0,0</v>
      </c>
      <c r="AI940" s="14" t="str">
        <f>+IF('Moloc Pokedex'!AK133&lt;&gt;"",'Moloc Pokedex'!AK133,"")</f>
        <v>TODO</v>
      </c>
      <c r="AJ940" s="14" t="str">
        <f>+IF('Moloc Pokedex'!AL133&lt;&gt;"",'Moloc Pokedex'!AL133,"")</f>
        <v>"TO DO"</v>
      </c>
      <c r="AK940" s="14" t="str">
        <f>+IF('Moloc Pokedex'!AM133&lt;&gt;"",'Moloc Pokedex'!AM133,"")</f>
        <v/>
      </c>
      <c r="AL940" s="14" t="str">
        <f>+IF('Moloc Pokedex'!AN133&lt;&gt;"",'Moloc Pokedex'!AN133,"")</f>
        <v/>
      </c>
      <c r="AM940" s="14" t="str">
        <f>+IF('Moloc Pokedex'!AO133&lt;&gt;"",'Moloc Pokedex'!AO133,"")</f>
        <v/>
      </c>
      <c r="AN940" s="14" t="str">
        <f>+IF('Moloc Pokedex'!AP133&lt;&gt;"",'Moloc Pokedex'!AP133,"")</f>
        <v/>
      </c>
      <c r="AO940" s="14">
        <f>+IF('Moloc Pokedex'!AQ133&lt;&gt;"",'Moloc Pokedex'!AQ133,"")</f>
        <v>0</v>
      </c>
      <c r="AP940" s="14">
        <f>+IF('Moloc Pokedex'!AR133&lt;&gt;"",'Moloc Pokedex'!AR133,"")</f>
        <v>25</v>
      </c>
      <c r="AQ940" s="14">
        <f>+IF('Moloc Pokedex'!AS133&lt;&gt;"",'Moloc Pokedex'!AS133,"")</f>
        <v>0</v>
      </c>
      <c r="AR940" s="14" t="str">
        <f>+IF('Moloc Pokedex'!AT133&lt;&gt;"",'Moloc Pokedex'!AT133,"")</f>
        <v/>
      </c>
      <c r="AS940" s="14" t="str">
        <f>+IF('Moloc Pokedex'!AU133&lt;&gt;"",'Moloc Pokedex'!AU133,"")</f>
        <v/>
      </c>
      <c r="AU940" s="14"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
      <c r="A941" s="13">
        <v>940</v>
      </c>
      <c r="C941" s="14" t="str">
        <f>+IF('Moloc Pokedex'!E134&lt;&gt;"",'Moloc Pokedex'!E134,"")</f>
        <v>Cubrir</v>
      </c>
      <c r="D941" s="14" t="str">
        <f>+IF('Moloc Pokedex'!F134&lt;&gt;"",'Moloc Pokedex'!F134,"")</f>
        <v>CUBRIR</v>
      </c>
      <c r="E941" s="14" t="str">
        <f>+IF('Moloc Pokedex'!G134&lt;&gt;"",'Moloc Pokedex'!G134,"")</f>
        <v>ICE</v>
      </c>
      <c r="F941" s="14" t="str">
        <f>+IF('Moloc Pokedex'!H134&lt;&gt;"",'Moloc Pokedex'!H134,"")</f>
        <v/>
      </c>
      <c r="G941" s="14" t="str">
        <f>+IF('Moloc Pokedex'!I134&lt;&gt;"",'Moloc Pokedex'!I134,"")</f>
        <v>30,30,30,30,30,30</v>
      </c>
      <c r="H941" s="14" t="str">
        <f>+IF('Moloc Pokedex'!J134&lt;&gt;"",'Moloc Pokedex'!J134,"")</f>
        <v>Female50Percent</v>
      </c>
      <c r="I941" s="14" t="str">
        <f>+IF('Moloc Pokedex'!K134&lt;&gt;"",'Moloc Pokedex'!K134,"")</f>
        <v>Medium</v>
      </c>
      <c r="J941" s="14">
        <f>+IF('Moloc Pokedex'!L134&lt;&gt;"",'Moloc Pokedex'!L134,"")</f>
        <v>0</v>
      </c>
      <c r="K941" s="14" t="str">
        <f>+IF('Moloc Pokedex'!M134&lt;&gt;"",'Moloc Pokedex'!M134,"")</f>
        <v>0,0,0,0,0,0</v>
      </c>
      <c r="L941" s="14">
        <f>+IF('Moloc Pokedex'!N134&lt;&gt;"",'Moloc Pokedex'!N134,"")</f>
        <v>255</v>
      </c>
      <c r="M941" s="14">
        <f>+IF('Moloc Pokedex'!O134&lt;&gt;"",'Moloc Pokedex'!O134,"")</f>
        <v>70</v>
      </c>
      <c r="N941" s="14" t="str">
        <f>+IF('Moloc Pokedex'!P134&lt;&gt;"",'Moloc Pokedex'!P134,"")</f>
        <v>RUNAWAY</v>
      </c>
      <c r="O941" s="14" t="str">
        <f>+IF('Moloc Pokedex'!Q134&lt;&gt;"",'Moloc Pokedex'!Q134,"")</f>
        <v/>
      </c>
      <c r="P941" s="14" t="str">
        <f>+IF('Moloc Pokedex'!R134&lt;&gt;"",'Moloc Pokedex'!R134,"")</f>
        <v>1,TACKLE,1,LEER,1,GROWL,1,SCARYFACE</v>
      </c>
      <c r="Q941" s="14" t="str">
        <f>+IF('Moloc Pokedex'!S134&lt;&gt;"",'Moloc Pokedex'!S134,"")</f>
        <v>FIREPUNCH,THUNDERPUNCH,ICEPUNCH,SWORDSDANCE,TAUNT,TRICK,GRASSYTERRAIN</v>
      </c>
      <c r="R941" s="14" t="str">
        <f>+IF('Moloc Pokedex'!T134&lt;&gt;"",'Moloc Pokedex'!T134,"")</f>
        <v>Field</v>
      </c>
      <c r="S941" s="14">
        <f>+IF('Moloc Pokedex'!U134&lt;&gt;"",'Moloc Pokedex'!U134,"")</f>
        <v>4080</v>
      </c>
      <c r="T941" s="14">
        <f>+IF('Moloc Pokedex'!V134&lt;&gt;"",'Moloc Pokedex'!V134,"")</f>
        <v>0.1</v>
      </c>
      <c r="U941" s="14">
        <f>+IF('Moloc Pokedex'!W134&lt;&gt;"",'Moloc Pokedex'!W134,"")</f>
        <v>0.1</v>
      </c>
      <c r="V941" s="14" t="str">
        <f>+IF('Moloc Pokedex'!X134&lt;&gt;"",'Moloc Pokedex'!X134,"")</f>
        <v>Brown</v>
      </c>
      <c r="W941" s="14" t="str">
        <f>+IF('Moloc Pokedex'!Y134&lt;&gt;"",'Moloc Pokedex'!Y134,"")</f>
        <v/>
      </c>
      <c r="X941" s="14">
        <f>+IF('Moloc Pokedex'!Z134&lt;&gt;"",'Moloc Pokedex'!Z134,"")</f>
        <v>940</v>
      </c>
      <c r="Y941" s="14">
        <f>+IF('Moloc Pokedex'!AA134&lt;&gt;"",'Moloc Pokedex'!AA134,"")</f>
        <v>0</v>
      </c>
      <c r="Z941" s="14">
        <f>+IF('Moloc Pokedex'!AB134&lt;&gt;"",'Moloc Pokedex'!AB134,"")</f>
        <v>0</v>
      </c>
      <c r="AA941" s="14">
        <f>+IF('Moloc Pokedex'!AC134&lt;&gt;"",'Moloc Pokedex'!AC134,"")</f>
        <v>0</v>
      </c>
      <c r="AB941" s="14">
        <f>+IF('Moloc Pokedex'!AD134&lt;&gt;"",'Moloc Pokedex'!AD134,"")</f>
        <v>0</v>
      </c>
      <c r="AC941" s="14">
        <f>+IF('Moloc Pokedex'!AE134&lt;&gt;"",'Moloc Pokedex'!AE134,"")</f>
        <v>0</v>
      </c>
      <c r="AD941" s="14">
        <f>+IF('Moloc Pokedex'!AF134&lt;&gt;"",'Moloc Pokedex'!AF134,"")</f>
        <v>0</v>
      </c>
      <c r="AE941" s="14">
        <f>+IF('Moloc Pokedex'!AG134&lt;&gt;"",'Moloc Pokedex'!AG134,"")</f>
        <v>0</v>
      </c>
      <c r="AF941" s="14">
        <f>+IF('Moloc Pokedex'!AH134&lt;&gt;"",'Moloc Pokedex'!AH134,"")</f>
        <v>0</v>
      </c>
      <c r="AG941" s="14">
        <f>+IF('Moloc Pokedex'!AI134&lt;&gt;"",'Moloc Pokedex'!AI134,"")</f>
        <v>0</v>
      </c>
      <c r="AH941" s="14" t="str">
        <f>+IF('Moloc Pokedex'!AJ134&lt;&gt;"",'Moloc Pokedex'!AJ134,"")</f>
        <v>940,0,0,0,0,0,0,0,0,0</v>
      </c>
      <c r="AI941" s="14" t="str">
        <f>+IF('Moloc Pokedex'!AK134&lt;&gt;"",'Moloc Pokedex'!AK134,"")</f>
        <v>TODO</v>
      </c>
      <c r="AJ941" s="14" t="str">
        <f>+IF('Moloc Pokedex'!AL134&lt;&gt;"",'Moloc Pokedex'!AL134,"")</f>
        <v>"TO DO"</v>
      </c>
      <c r="AK941" s="14" t="str">
        <f>+IF('Moloc Pokedex'!AM134&lt;&gt;"",'Moloc Pokedex'!AM134,"")</f>
        <v/>
      </c>
      <c r="AL941" s="14" t="str">
        <f>+IF('Moloc Pokedex'!AN134&lt;&gt;"",'Moloc Pokedex'!AN134,"")</f>
        <v/>
      </c>
      <c r="AM941" s="14" t="str">
        <f>+IF('Moloc Pokedex'!AO134&lt;&gt;"",'Moloc Pokedex'!AO134,"")</f>
        <v/>
      </c>
      <c r="AN941" s="14" t="str">
        <f>+IF('Moloc Pokedex'!AP134&lt;&gt;"",'Moloc Pokedex'!AP134,"")</f>
        <v/>
      </c>
      <c r="AO941" s="14">
        <f>+IF('Moloc Pokedex'!AQ134&lt;&gt;"",'Moloc Pokedex'!AQ134,"")</f>
        <v>0</v>
      </c>
      <c r="AP941" s="14">
        <f>+IF('Moloc Pokedex'!AR134&lt;&gt;"",'Moloc Pokedex'!AR134,"")</f>
        <v>25</v>
      </c>
      <c r="AQ941" s="14">
        <f>+IF('Moloc Pokedex'!AS134&lt;&gt;"",'Moloc Pokedex'!AS134,"")</f>
        <v>0</v>
      </c>
      <c r="AR941" s="14" t="str">
        <f>+IF('Moloc Pokedex'!AT134&lt;&gt;"",'Moloc Pokedex'!AT134,"")</f>
        <v>BICEPHANRIR,Level,30</v>
      </c>
      <c r="AS941" s="14" t="str">
        <f>+IF('Moloc Pokedex'!AU134&lt;&gt;"",'Moloc Pokedex'!AU134,"")</f>
        <v/>
      </c>
      <c r="AU941" s="14"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
      <c r="A942" s="13">
        <v>941</v>
      </c>
      <c r="C942" s="14" t="str">
        <f>+IF('Moloc Pokedex'!E135&lt;&gt;"",'Moloc Pokedex'!E135,"")</f>
        <v>Bicephanrir</v>
      </c>
      <c r="D942" s="14" t="str">
        <f>+IF('Moloc Pokedex'!F135&lt;&gt;"",'Moloc Pokedex'!F135,"")</f>
        <v>BICEPHANRIR</v>
      </c>
      <c r="E942" s="14" t="str">
        <f>+IF('Moloc Pokedex'!G135&lt;&gt;"",'Moloc Pokedex'!G135,"")</f>
        <v>ICE</v>
      </c>
      <c r="F942" s="14" t="str">
        <f>+IF('Moloc Pokedex'!H135&lt;&gt;"",'Moloc Pokedex'!H135,"")</f>
        <v>FERAL</v>
      </c>
      <c r="G942" s="14" t="str">
        <f>+IF('Moloc Pokedex'!I135&lt;&gt;"",'Moloc Pokedex'!I135,"")</f>
        <v>30,30,30,30,30,30</v>
      </c>
      <c r="H942" s="14" t="str">
        <f>+IF('Moloc Pokedex'!J135&lt;&gt;"",'Moloc Pokedex'!J135,"")</f>
        <v>Female50Percent</v>
      </c>
      <c r="I942" s="14" t="str">
        <f>+IF('Moloc Pokedex'!K135&lt;&gt;"",'Moloc Pokedex'!K135,"")</f>
        <v>Medium</v>
      </c>
      <c r="J942" s="14">
        <f>+IF('Moloc Pokedex'!L135&lt;&gt;"",'Moloc Pokedex'!L135,"")</f>
        <v>0</v>
      </c>
      <c r="K942" s="14" t="str">
        <f>+IF('Moloc Pokedex'!M135&lt;&gt;"",'Moloc Pokedex'!M135,"")</f>
        <v>0,0,0,0,0,0</v>
      </c>
      <c r="L942" s="14">
        <f>+IF('Moloc Pokedex'!N135&lt;&gt;"",'Moloc Pokedex'!N135,"")</f>
        <v>255</v>
      </c>
      <c r="M942" s="14">
        <f>+IF('Moloc Pokedex'!O135&lt;&gt;"",'Moloc Pokedex'!O135,"")</f>
        <v>70</v>
      </c>
      <c r="N942" s="14" t="str">
        <f>+IF('Moloc Pokedex'!P135&lt;&gt;"",'Moloc Pokedex'!P135,"")</f>
        <v>RUNAWAY</v>
      </c>
      <c r="O942" s="14" t="str">
        <f>+IF('Moloc Pokedex'!Q135&lt;&gt;"",'Moloc Pokedex'!Q135,"")</f>
        <v/>
      </c>
      <c r="P942" s="14" t="str">
        <f>+IF('Moloc Pokedex'!R135&lt;&gt;"",'Moloc Pokedex'!R135,"")</f>
        <v>1,TACKLE,1,LEER,1,GROWL,1,SCARYFACE</v>
      </c>
      <c r="Q942" s="14" t="str">
        <f>+IF('Moloc Pokedex'!S135&lt;&gt;"",'Moloc Pokedex'!S135,"")</f>
        <v>FIREPUNCH,THUNDERPUNCH,ICEPUNCH,SWORDSDANCE,TAUNT,TRICK,GRASSYTERRAIN</v>
      </c>
      <c r="R942" s="14" t="str">
        <f>+IF('Moloc Pokedex'!T135&lt;&gt;"",'Moloc Pokedex'!T135,"")</f>
        <v>Field</v>
      </c>
      <c r="S942" s="14">
        <f>+IF('Moloc Pokedex'!U135&lt;&gt;"",'Moloc Pokedex'!U135,"")</f>
        <v>4080</v>
      </c>
      <c r="T942" s="14">
        <f>+IF('Moloc Pokedex'!V135&lt;&gt;"",'Moloc Pokedex'!V135,"")</f>
        <v>0.1</v>
      </c>
      <c r="U942" s="14">
        <f>+IF('Moloc Pokedex'!W135&lt;&gt;"",'Moloc Pokedex'!W135,"")</f>
        <v>0.1</v>
      </c>
      <c r="V942" s="14" t="str">
        <f>+IF('Moloc Pokedex'!X135&lt;&gt;"",'Moloc Pokedex'!X135,"")</f>
        <v>Brown</v>
      </c>
      <c r="W942" s="14" t="str">
        <f>+IF('Moloc Pokedex'!Y135&lt;&gt;"",'Moloc Pokedex'!Y135,"")</f>
        <v/>
      </c>
      <c r="X942" s="14">
        <f>+IF('Moloc Pokedex'!Z135&lt;&gt;"",'Moloc Pokedex'!Z135,"")</f>
        <v>941</v>
      </c>
      <c r="Y942" s="14">
        <f>+IF('Moloc Pokedex'!AA135&lt;&gt;"",'Moloc Pokedex'!AA135,"")</f>
        <v>0</v>
      </c>
      <c r="Z942" s="14">
        <f>+IF('Moloc Pokedex'!AB135&lt;&gt;"",'Moloc Pokedex'!AB135,"")</f>
        <v>0</v>
      </c>
      <c r="AA942" s="14">
        <f>+IF('Moloc Pokedex'!AC135&lt;&gt;"",'Moloc Pokedex'!AC135,"")</f>
        <v>0</v>
      </c>
      <c r="AB942" s="14">
        <f>+IF('Moloc Pokedex'!AD135&lt;&gt;"",'Moloc Pokedex'!AD135,"")</f>
        <v>0</v>
      </c>
      <c r="AC942" s="14">
        <f>+IF('Moloc Pokedex'!AE135&lt;&gt;"",'Moloc Pokedex'!AE135,"")</f>
        <v>0</v>
      </c>
      <c r="AD942" s="14">
        <f>+IF('Moloc Pokedex'!AF135&lt;&gt;"",'Moloc Pokedex'!AF135,"")</f>
        <v>0</v>
      </c>
      <c r="AE942" s="14">
        <f>+IF('Moloc Pokedex'!AG135&lt;&gt;"",'Moloc Pokedex'!AG135,"")</f>
        <v>0</v>
      </c>
      <c r="AF942" s="14">
        <f>+IF('Moloc Pokedex'!AH135&lt;&gt;"",'Moloc Pokedex'!AH135,"")</f>
        <v>0</v>
      </c>
      <c r="AG942" s="14">
        <f>+IF('Moloc Pokedex'!AI135&lt;&gt;"",'Moloc Pokedex'!AI135,"")</f>
        <v>0</v>
      </c>
      <c r="AH942" s="14" t="str">
        <f>+IF('Moloc Pokedex'!AJ135&lt;&gt;"",'Moloc Pokedex'!AJ135,"")</f>
        <v>941,0,0,0,0,0,0,0,0,0</v>
      </c>
      <c r="AI942" s="14" t="str">
        <f>+IF('Moloc Pokedex'!AK135&lt;&gt;"",'Moloc Pokedex'!AK135,"")</f>
        <v>TODO</v>
      </c>
      <c r="AJ942" s="14" t="str">
        <f>+IF('Moloc Pokedex'!AL135&lt;&gt;"",'Moloc Pokedex'!AL135,"")</f>
        <v>"TO DO"</v>
      </c>
      <c r="AK942" s="14" t="str">
        <f>+IF('Moloc Pokedex'!AM135&lt;&gt;"",'Moloc Pokedex'!AM135,"")</f>
        <v/>
      </c>
      <c r="AL942" s="14" t="str">
        <f>+IF('Moloc Pokedex'!AN135&lt;&gt;"",'Moloc Pokedex'!AN135,"")</f>
        <v/>
      </c>
      <c r="AM942" s="14" t="str">
        <f>+IF('Moloc Pokedex'!AO135&lt;&gt;"",'Moloc Pokedex'!AO135,"")</f>
        <v/>
      </c>
      <c r="AN942" s="14" t="str">
        <f>+IF('Moloc Pokedex'!AP135&lt;&gt;"",'Moloc Pokedex'!AP135,"")</f>
        <v/>
      </c>
      <c r="AO942" s="14">
        <f>+IF('Moloc Pokedex'!AQ135&lt;&gt;"",'Moloc Pokedex'!AQ135,"")</f>
        <v>0</v>
      </c>
      <c r="AP942" s="14">
        <f>+IF('Moloc Pokedex'!AR135&lt;&gt;"",'Moloc Pokedex'!AR135,"")</f>
        <v>25</v>
      </c>
      <c r="AQ942" s="14">
        <f>+IF('Moloc Pokedex'!AS135&lt;&gt;"",'Moloc Pokedex'!AS135,"")</f>
        <v>0</v>
      </c>
      <c r="AR942" s="14" t="str">
        <f>+IF('Moloc Pokedex'!AT135&lt;&gt;"",'Moloc Pokedex'!AT135,"")</f>
        <v>KERBENRIR,Level,60</v>
      </c>
      <c r="AS942" s="14" t="str">
        <f>+IF('Moloc Pokedex'!AU135&lt;&gt;"",'Moloc Pokedex'!AU135,"")</f>
        <v/>
      </c>
      <c r="AU942" s="14"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
      <c r="A943" s="13">
        <v>942</v>
      </c>
      <c r="C943" s="14" t="str">
        <f>+IF('Moloc Pokedex'!E136&lt;&gt;"",'Moloc Pokedex'!E136,"")</f>
        <v>Kerbenrir</v>
      </c>
      <c r="D943" s="14" t="str">
        <f>+IF('Moloc Pokedex'!F136&lt;&gt;"",'Moloc Pokedex'!F136,"")</f>
        <v>KERBENRIR</v>
      </c>
      <c r="E943" s="14" t="str">
        <f>+IF('Moloc Pokedex'!G136&lt;&gt;"",'Moloc Pokedex'!G136,"")</f>
        <v>ICE</v>
      </c>
      <c r="F943" s="14" t="str">
        <f>+IF('Moloc Pokedex'!H136&lt;&gt;"",'Moloc Pokedex'!H136,"")</f>
        <v>FIRE</v>
      </c>
      <c r="G943" s="14" t="str">
        <f>+IF('Moloc Pokedex'!I136&lt;&gt;"",'Moloc Pokedex'!I136,"")</f>
        <v>30,30,30,30,30,30</v>
      </c>
      <c r="H943" s="14" t="str">
        <f>+IF('Moloc Pokedex'!J136&lt;&gt;"",'Moloc Pokedex'!J136,"")</f>
        <v>Female50Percent</v>
      </c>
      <c r="I943" s="14" t="str">
        <f>+IF('Moloc Pokedex'!K136&lt;&gt;"",'Moloc Pokedex'!K136,"")</f>
        <v>Medium</v>
      </c>
      <c r="J943" s="14">
        <f>+IF('Moloc Pokedex'!L136&lt;&gt;"",'Moloc Pokedex'!L136,"")</f>
        <v>0</v>
      </c>
      <c r="K943" s="14" t="str">
        <f>+IF('Moloc Pokedex'!M136&lt;&gt;"",'Moloc Pokedex'!M136,"")</f>
        <v>0,0,0,0,0,0</v>
      </c>
      <c r="L943" s="14">
        <f>+IF('Moloc Pokedex'!N136&lt;&gt;"",'Moloc Pokedex'!N136,"")</f>
        <v>255</v>
      </c>
      <c r="M943" s="14">
        <f>+IF('Moloc Pokedex'!O136&lt;&gt;"",'Moloc Pokedex'!O136,"")</f>
        <v>70</v>
      </c>
      <c r="N943" s="14" t="str">
        <f>+IF('Moloc Pokedex'!P136&lt;&gt;"",'Moloc Pokedex'!P136,"")</f>
        <v>RUNAWAY</v>
      </c>
      <c r="O943" s="14" t="str">
        <f>+IF('Moloc Pokedex'!Q136&lt;&gt;"",'Moloc Pokedex'!Q136,"")</f>
        <v/>
      </c>
      <c r="P943" s="14" t="str">
        <f>+IF('Moloc Pokedex'!R136&lt;&gt;"",'Moloc Pokedex'!R136,"")</f>
        <v>1,TACKLE,1,LEER,1,GROWL,1,SCARYFACE</v>
      </c>
      <c r="Q943" s="14" t="str">
        <f>+IF('Moloc Pokedex'!S136&lt;&gt;"",'Moloc Pokedex'!S136,"")</f>
        <v>FIREPUNCH,THUNDERPUNCH,ICEPUNCH,SWORDSDANCE,TAUNT,TRICK,GRASSYTERRAIN</v>
      </c>
      <c r="R943" s="14" t="str">
        <f>+IF('Moloc Pokedex'!T136&lt;&gt;"",'Moloc Pokedex'!T136,"")</f>
        <v>Field</v>
      </c>
      <c r="S943" s="14">
        <f>+IF('Moloc Pokedex'!U136&lt;&gt;"",'Moloc Pokedex'!U136,"")</f>
        <v>4080</v>
      </c>
      <c r="T943" s="14">
        <f>+IF('Moloc Pokedex'!V136&lt;&gt;"",'Moloc Pokedex'!V136,"")</f>
        <v>0.1</v>
      </c>
      <c r="U943" s="14">
        <f>+IF('Moloc Pokedex'!W136&lt;&gt;"",'Moloc Pokedex'!W136,"")</f>
        <v>0.1</v>
      </c>
      <c r="V943" s="14" t="str">
        <f>+IF('Moloc Pokedex'!X136&lt;&gt;"",'Moloc Pokedex'!X136,"")</f>
        <v>Brown</v>
      </c>
      <c r="W943" s="14" t="str">
        <f>+IF('Moloc Pokedex'!Y136&lt;&gt;"",'Moloc Pokedex'!Y136,"")</f>
        <v/>
      </c>
      <c r="X943" s="14">
        <f>+IF('Moloc Pokedex'!Z136&lt;&gt;"",'Moloc Pokedex'!Z136,"")</f>
        <v>942</v>
      </c>
      <c r="Y943" s="14">
        <f>+IF('Moloc Pokedex'!AA136&lt;&gt;"",'Moloc Pokedex'!AA136,"")</f>
        <v>0</v>
      </c>
      <c r="Z943" s="14">
        <f>+IF('Moloc Pokedex'!AB136&lt;&gt;"",'Moloc Pokedex'!AB136,"")</f>
        <v>0</v>
      </c>
      <c r="AA943" s="14">
        <f>+IF('Moloc Pokedex'!AC136&lt;&gt;"",'Moloc Pokedex'!AC136,"")</f>
        <v>0</v>
      </c>
      <c r="AB943" s="14">
        <f>+IF('Moloc Pokedex'!AD136&lt;&gt;"",'Moloc Pokedex'!AD136,"")</f>
        <v>0</v>
      </c>
      <c r="AC943" s="14">
        <f>+IF('Moloc Pokedex'!AE136&lt;&gt;"",'Moloc Pokedex'!AE136,"")</f>
        <v>0</v>
      </c>
      <c r="AD943" s="14">
        <f>+IF('Moloc Pokedex'!AF136&lt;&gt;"",'Moloc Pokedex'!AF136,"")</f>
        <v>0</v>
      </c>
      <c r="AE943" s="14">
        <f>+IF('Moloc Pokedex'!AG136&lt;&gt;"",'Moloc Pokedex'!AG136,"")</f>
        <v>0</v>
      </c>
      <c r="AF943" s="14">
        <f>+IF('Moloc Pokedex'!AH136&lt;&gt;"",'Moloc Pokedex'!AH136,"")</f>
        <v>0</v>
      </c>
      <c r="AG943" s="14">
        <f>+IF('Moloc Pokedex'!AI136&lt;&gt;"",'Moloc Pokedex'!AI136,"")</f>
        <v>0</v>
      </c>
      <c r="AH943" s="14" t="str">
        <f>+IF('Moloc Pokedex'!AJ136&lt;&gt;"",'Moloc Pokedex'!AJ136,"")</f>
        <v>942,0,0,0,0,0,0,0,0,0</v>
      </c>
      <c r="AI943" s="14" t="str">
        <f>+IF('Moloc Pokedex'!AK136&lt;&gt;"",'Moloc Pokedex'!AK136,"")</f>
        <v>TODO</v>
      </c>
      <c r="AJ943" s="14" t="str">
        <f>+IF('Moloc Pokedex'!AL136&lt;&gt;"",'Moloc Pokedex'!AL136,"")</f>
        <v>"TO DO"</v>
      </c>
      <c r="AK943" s="14" t="str">
        <f>+IF('Moloc Pokedex'!AM136&lt;&gt;"",'Moloc Pokedex'!AM136,"")</f>
        <v/>
      </c>
      <c r="AL943" s="14" t="str">
        <f>+IF('Moloc Pokedex'!AN136&lt;&gt;"",'Moloc Pokedex'!AN136,"")</f>
        <v/>
      </c>
      <c r="AM943" s="14" t="str">
        <f>+IF('Moloc Pokedex'!AO136&lt;&gt;"",'Moloc Pokedex'!AO136,"")</f>
        <v/>
      </c>
      <c r="AN943" s="14" t="str">
        <f>+IF('Moloc Pokedex'!AP136&lt;&gt;"",'Moloc Pokedex'!AP136,"")</f>
        <v/>
      </c>
      <c r="AO943" s="14">
        <f>+IF('Moloc Pokedex'!AQ136&lt;&gt;"",'Moloc Pokedex'!AQ136,"")</f>
        <v>0</v>
      </c>
      <c r="AP943" s="14">
        <f>+IF('Moloc Pokedex'!AR136&lt;&gt;"",'Moloc Pokedex'!AR136,"")</f>
        <v>25</v>
      </c>
      <c r="AQ943" s="14">
        <f>+IF('Moloc Pokedex'!AS136&lt;&gt;"",'Moloc Pokedex'!AS136,"")</f>
        <v>0</v>
      </c>
      <c r="AR943" s="14" t="str">
        <f>+IF('Moloc Pokedex'!AT136&lt;&gt;"",'Moloc Pokedex'!AT136,"")</f>
        <v/>
      </c>
      <c r="AS943" s="14" t="str">
        <f>+IF('Moloc Pokedex'!AU136&lt;&gt;"",'Moloc Pokedex'!AU136,"")</f>
        <v/>
      </c>
      <c r="AU943" s="14"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
      <c r="A944" s="13">
        <v>943</v>
      </c>
      <c r="C944" s="14" t="str">
        <f>+IF('Moloc Pokedex'!E137&lt;&gt;"",'Moloc Pokedex'!E137,"")</f>
        <v>DikKid</v>
      </c>
      <c r="D944" s="14" t="str">
        <f>+IF('Moloc Pokedex'!F137&lt;&gt;"",'Moloc Pokedex'!F137,"")</f>
        <v>DIKKID</v>
      </c>
      <c r="E944" s="14" t="str">
        <f>+IF('Moloc Pokedex'!G137&lt;&gt;"",'Moloc Pokedex'!G137,"")</f>
        <v>NORMAL</v>
      </c>
      <c r="F944" s="14" t="str">
        <f>+IF('Moloc Pokedex'!H137&lt;&gt;"",'Moloc Pokedex'!H137,"")</f>
        <v/>
      </c>
      <c r="G944" s="14" t="str">
        <f>+IF('Moloc Pokedex'!I137&lt;&gt;"",'Moloc Pokedex'!I137,"")</f>
        <v>30,30,30,30,30,30</v>
      </c>
      <c r="H944" s="14" t="str">
        <f>+IF('Moloc Pokedex'!J137&lt;&gt;"",'Moloc Pokedex'!J137,"")</f>
        <v>Female50Percent</v>
      </c>
      <c r="I944" s="14" t="str">
        <f>+IF('Moloc Pokedex'!K137&lt;&gt;"",'Moloc Pokedex'!K137,"")</f>
        <v>Medium</v>
      </c>
      <c r="J944" s="14">
        <f>+IF('Moloc Pokedex'!L137&lt;&gt;"",'Moloc Pokedex'!L137,"")</f>
        <v>0</v>
      </c>
      <c r="K944" s="14" t="str">
        <f>+IF('Moloc Pokedex'!M137&lt;&gt;"",'Moloc Pokedex'!M137,"")</f>
        <v>0,0,0,0,0,0</v>
      </c>
      <c r="L944" s="14">
        <f>+IF('Moloc Pokedex'!N137&lt;&gt;"",'Moloc Pokedex'!N137,"")</f>
        <v>255</v>
      </c>
      <c r="M944" s="14">
        <f>+IF('Moloc Pokedex'!O137&lt;&gt;"",'Moloc Pokedex'!O137,"")</f>
        <v>70</v>
      </c>
      <c r="N944" s="14" t="str">
        <f>+IF('Moloc Pokedex'!P137&lt;&gt;"",'Moloc Pokedex'!P137,"")</f>
        <v>RUNAWAY</v>
      </c>
      <c r="O944" s="14" t="str">
        <f>+IF('Moloc Pokedex'!Q137&lt;&gt;"",'Moloc Pokedex'!Q137,"")</f>
        <v/>
      </c>
      <c r="P944" s="14" t="str">
        <f>+IF('Moloc Pokedex'!R137&lt;&gt;"",'Moloc Pokedex'!R137,"")</f>
        <v>1,TACKLE,1,LEER,1,GROWL,1,SCARYFACE</v>
      </c>
      <c r="Q944" s="14" t="str">
        <f>+IF('Moloc Pokedex'!S137&lt;&gt;"",'Moloc Pokedex'!S137,"")</f>
        <v>FIREPUNCH,THUNDERPUNCH,ICEPUNCH,SWORDSDANCE,TAUNT,TRICK,GRASSYTERRAIN</v>
      </c>
      <c r="R944" s="14" t="str">
        <f>+IF('Moloc Pokedex'!T137&lt;&gt;"",'Moloc Pokedex'!T137,"")</f>
        <v>Field</v>
      </c>
      <c r="S944" s="14">
        <f>+IF('Moloc Pokedex'!U137&lt;&gt;"",'Moloc Pokedex'!U137,"")</f>
        <v>4080</v>
      </c>
      <c r="T944" s="14">
        <f>+IF('Moloc Pokedex'!V137&lt;&gt;"",'Moloc Pokedex'!V137,"")</f>
        <v>0.1</v>
      </c>
      <c r="U944" s="14">
        <f>+IF('Moloc Pokedex'!W137&lt;&gt;"",'Moloc Pokedex'!W137,"")</f>
        <v>0.1</v>
      </c>
      <c r="V944" s="14" t="str">
        <f>+IF('Moloc Pokedex'!X137&lt;&gt;"",'Moloc Pokedex'!X137,"")</f>
        <v>Brown</v>
      </c>
      <c r="W944" s="14" t="str">
        <f>+IF('Moloc Pokedex'!Y137&lt;&gt;"",'Moloc Pokedex'!Y137,"")</f>
        <v/>
      </c>
      <c r="X944" s="14">
        <f>+IF('Moloc Pokedex'!Z137&lt;&gt;"",'Moloc Pokedex'!Z137,"")</f>
        <v>943</v>
      </c>
      <c r="Y944" s="14">
        <f>+IF('Moloc Pokedex'!AA137&lt;&gt;"",'Moloc Pokedex'!AA137,"")</f>
        <v>0</v>
      </c>
      <c r="Z944" s="14">
        <f>+IF('Moloc Pokedex'!AB137&lt;&gt;"",'Moloc Pokedex'!AB137,"")</f>
        <v>0</v>
      </c>
      <c r="AA944" s="14">
        <f>+IF('Moloc Pokedex'!AC137&lt;&gt;"",'Moloc Pokedex'!AC137,"")</f>
        <v>0</v>
      </c>
      <c r="AB944" s="14">
        <f>+IF('Moloc Pokedex'!AD137&lt;&gt;"",'Moloc Pokedex'!AD137,"")</f>
        <v>0</v>
      </c>
      <c r="AC944" s="14">
        <f>+IF('Moloc Pokedex'!AE137&lt;&gt;"",'Moloc Pokedex'!AE137,"")</f>
        <v>0</v>
      </c>
      <c r="AD944" s="14">
        <f>+IF('Moloc Pokedex'!AF137&lt;&gt;"",'Moloc Pokedex'!AF137,"")</f>
        <v>0</v>
      </c>
      <c r="AE944" s="14">
        <f>+IF('Moloc Pokedex'!AG137&lt;&gt;"",'Moloc Pokedex'!AG137,"")</f>
        <v>0</v>
      </c>
      <c r="AF944" s="14">
        <f>+IF('Moloc Pokedex'!AH137&lt;&gt;"",'Moloc Pokedex'!AH137,"")</f>
        <v>0</v>
      </c>
      <c r="AG944" s="14">
        <f>+IF('Moloc Pokedex'!AI137&lt;&gt;"",'Moloc Pokedex'!AI137,"")</f>
        <v>0</v>
      </c>
      <c r="AH944" s="14" t="str">
        <f>+IF('Moloc Pokedex'!AJ137&lt;&gt;"",'Moloc Pokedex'!AJ137,"")</f>
        <v>943,0,0,0,0,0,0,0,0,0</v>
      </c>
      <c r="AI944" s="14" t="str">
        <f>+IF('Moloc Pokedex'!AK137&lt;&gt;"",'Moloc Pokedex'!AK137,"")</f>
        <v>TODO</v>
      </c>
      <c r="AJ944" s="14" t="str">
        <f>+IF('Moloc Pokedex'!AL137&lt;&gt;"",'Moloc Pokedex'!AL137,"")</f>
        <v>"TO DO"</v>
      </c>
      <c r="AK944" s="14" t="str">
        <f>+IF('Moloc Pokedex'!AM137&lt;&gt;"",'Moloc Pokedex'!AM137,"")</f>
        <v/>
      </c>
      <c r="AL944" s="14" t="str">
        <f>+IF('Moloc Pokedex'!AN137&lt;&gt;"",'Moloc Pokedex'!AN137,"")</f>
        <v/>
      </c>
      <c r="AM944" s="14" t="str">
        <f>+IF('Moloc Pokedex'!AO137&lt;&gt;"",'Moloc Pokedex'!AO137,"")</f>
        <v/>
      </c>
      <c r="AN944" s="14" t="str">
        <f>+IF('Moloc Pokedex'!AP137&lt;&gt;"",'Moloc Pokedex'!AP137,"")</f>
        <v/>
      </c>
      <c r="AO944" s="14">
        <f>+IF('Moloc Pokedex'!AQ137&lt;&gt;"",'Moloc Pokedex'!AQ137,"")</f>
        <v>0</v>
      </c>
      <c r="AP944" s="14">
        <f>+IF('Moloc Pokedex'!AR137&lt;&gt;"",'Moloc Pokedex'!AR137,"")</f>
        <v>25</v>
      </c>
      <c r="AQ944" s="14">
        <f>+IF('Moloc Pokedex'!AS137&lt;&gt;"",'Moloc Pokedex'!AS137,"")</f>
        <v>0</v>
      </c>
      <c r="AR944" s="14" t="str">
        <f>+IF('Moloc Pokedex'!AT137&lt;&gt;"",'Moloc Pokedex'!AT137,"")</f>
        <v/>
      </c>
      <c r="AS944" s="14" t="str">
        <f>+IF('Moloc Pokedex'!AU137&lt;&gt;"",'Moloc Pokedex'!AU137,"")</f>
        <v/>
      </c>
      <c r="AU944" s="14" t="str">
        <f t="shared" si="28"/>
        <v>[943];Name=DikKid;InternalName=DIKKID;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
      <c r="A945" s="13">
        <v>944</v>
      </c>
      <c r="C945" s="14" t="str">
        <f>+IF('Moloc Pokedex'!E138&lt;&gt;"",'Moloc Pokedex'!E138,"")</f>
        <v>Siagai</v>
      </c>
      <c r="D945" s="14" t="str">
        <f>+IF('Moloc Pokedex'!F138&lt;&gt;"",'Moloc Pokedex'!F138,"")</f>
        <v>SIAGAI</v>
      </c>
      <c r="E945" s="14" t="str">
        <f>+IF('Moloc Pokedex'!G138&lt;&gt;"",'Moloc Pokedex'!G138,"")</f>
        <v>NORMAL</v>
      </c>
      <c r="F945" s="14" t="str">
        <f>+IF('Moloc Pokedex'!H138&lt;&gt;"",'Moloc Pokedex'!H138,"")</f>
        <v/>
      </c>
      <c r="G945" s="14" t="str">
        <f>+IF('Moloc Pokedex'!I138&lt;&gt;"",'Moloc Pokedex'!I138,"")</f>
        <v>30,30,30,30,30,30</v>
      </c>
      <c r="H945" s="14" t="str">
        <f>+IF('Moloc Pokedex'!J138&lt;&gt;"",'Moloc Pokedex'!J138,"")</f>
        <v>Female50Percent</v>
      </c>
      <c r="I945" s="14" t="str">
        <f>+IF('Moloc Pokedex'!K138&lt;&gt;"",'Moloc Pokedex'!K138,"")</f>
        <v>Medium</v>
      </c>
      <c r="J945" s="14">
        <f>+IF('Moloc Pokedex'!L138&lt;&gt;"",'Moloc Pokedex'!L138,"")</f>
        <v>0</v>
      </c>
      <c r="K945" s="14" t="str">
        <f>+IF('Moloc Pokedex'!M138&lt;&gt;"",'Moloc Pokedex'!M138,"")</f>
        <v>0,0,0,0,0,0</v>
      </c>
      <c r="L945" s="14">
        <f>+IF('Moloc Pokedex'!N138&lt;&gt;"",'Moloc Pokedex'!N138,"")</f>
        <v>255</v>
      </c>
      <c r="M945" s="14">
        <f>+IF('Moloc Pokedex'!O138&lt;&gt;"",'Moloc Pokedex'!O138,"")</f>
        <v>70</v>
      </c>
      <c r="N945" s="14" t="str">
        <f>+IF('Moloc Pokedex'!P138&lt;&gt;"",'Moloc Pokedex'!P138,"")</f>
        <v>RUNAWAY</v>
      </c>
      <c r="O945" s="14" t="str">
        <f>+IF('Moloc Pokedex'!Q138&lt;&gt;"",'Moloc Pokedex'!Q138,"")</f>
        <v/>
      </c>
      <c r="P945" s="14" t="str">
        <f>+IF('Moloc Pokedex'!R138&lt;&gt;"",'Moloc Pokedex'!R138,"")</f>
        <v>1,TACKLE,1,LEER,1,GROWL,1,SCARYFACE</v>
      </c>
      <c r="Q945" s="14" t="str">
        <f>+IF('Moloc Pokedex'!S138&lt;&gt;"",'Moloc Pokedex'!S138,"")</f>
        <v>FIREPUNCH,THUNDERPUNCH,ICEPUNCH,SWORDSDANCE,TAUNT,TRICK,GRASSYTERRAIN</v>
      </c>
      <c r="R945" s="14" t="str">
        <f>+IF('Moloc Pokedex'!T138&lt;&gt;"",'Moloc Pokedex'!T138,"")</f>
        <v>Field</v>
      </c>
      <c r="S945" s="14">
        <f>+IF('Moloc Pokedex'!U138&lt;&gt;"",'Moloc Pokedex'!U138,"")</f>
        <v>4080</v>
      </c>
      <c r="T945" s="14">
        <f>+IF('Moloc Pokedex'!V138&lt;&gt;"",'Moloc Pokedex'!V138,"")</f>
        <v>0.1</v>
      </c>
      <c r="U945" s="14">
        <f>+IF('Moloc Pokedex'!W138&lt;&gt;"",'Moloc Pokedex'!W138,"")</f>
        <v>0.1</v>
      </c>
      <c r="V945" s="14" t="str">
        <f>+IF('Moloc Pokedex'!X138&lt;&gt;"",'Moloc Pokedex'!X138,"")</f>
        <v>Brown</v>
      </c>
      <c r="W945" s="14" t="str">
        <f>+IF('Moloc Pokedex'!Y138&lt;&gt;"",'Moloc Pokedex'!Y138,"")</f>
        <v/>
      </c>
      <c r="X945" s="14">
        <f>+IF('Moloc Pokedex'!Z138&lt;&gt;"",'Moloc Pokedex'!Z138,"")</f>
        <v>944</v>
      </c>
      <c r="Y945" s="14">
        <f>+IF('Moloc Pokedex'!AA138&lt;&gt;"",'Moloc Pokedex'!AA138,"")</f>
        <v>0</v>
      </c>
      <c r="Z945" s="14">
        <f>+IF('Moloc Pokedex'!AB138&lt;&gt;"",'Moloc Pokedex'!AB138,"")</f>
        <v>0</v>
      </c>
      <c r="AA945" s="14">
        <f>+IF('Moloc Pokedex'!AC138&lt;&gt;"",'Moloc Pokedex'!AC138,"")</f>
        <v>0</v>
      </c>
      <c r="AB945" s="14">
        <f>+IF('Moloc Pokedex'!AD138&lt;&gt;"",'Moloc Pokedex'!AD138,"")</f>
        <v>0</v>
      </c>
      <c r="AC945" s="14">
        <f>+IF('Moloc Pokedex'!AE138&lt;&gt;"",'Moloc Pokedex'!AE138,"")</f>
        <v>0</v>
      </c>
      <c r="AD945" s="14">
        <f>+IF('Moloc Pokedex'!AF138&lt;&gt;"",'Moloc Pokedex'!AF138,"")</f>
        <v>0</v>
      </c>
      <c r="AE945" s="14">
        <f>+IF('Moloc Pokedex'!AG138&lt;&gt;"",'Moloc Pokedex'!AG138,"")</f>
        <v>0</v>
      </c>
      <c r="AF945" s="14">
        <f>+IF('Moloc Pokedex'!AH138&lt;&gt;"",'Moloc Pokedex'!AH138,"")</f>
        <v>0</v>
      </c>
      <c r="AG945" s="14">
        <f>+IF('Moloc Pokedex'!AI138&lt;&gt;"",'Moloc Pokedex'!AI138,"")</f>
        <v>0</v>
      </c>
      <c r="AH945" s="14" t="str">
        <f>+IF('Moloc Pokedex'!AJ138&lt;&gt;"",'Moloc Pokedex'!AJ138,"")</f>
        <v>944,0,0,0,0,0,0,0,0,0</v>
      </c>
      <c r="AI945" s="14" t="str">
        <f>+IF('Moloc Pokedex'!AK138&lt;&gt;"",'Moloc Pokedex'!AK138,"")</f>
        <v>TODO</v>
      </c>
      <c r="AJ945" s="14" t="str">
        <f>+IF('Moloc Pokedex'!AL138&lt;&gt;"",'Moloc Pokedex'!AL138,"")</f>
        <v>"TO DO"</v>
      </c>
      <c r="AK945" s="14" t="str">
        <f>+IF('Moloc Pokedex'!AM138&lt;&gt;"",'Moloc Pokedex'!AM138,"")</f>
        <v/>
      </c>
      <c r="AL945" s="14" t="str">
        <f>+IF('Moloc Pokedex'!AN138&lt;&gt;"",'Moloc Pokedex'!AN138,"")</f>
        <v/>
      </c>
      <c r="AM945" s="14" t="str">
        <f>+IF('Moloc Pokedex'!AO138&lt;&gt;"",'Moloc Pokedex'!AO138,"")</f>
        <v/>
      </c>
      <c r="AN945" s="14" t="str">
        <f>+IF('Moloc Pokedex'!AP138&lt;&gt;"",'Moloc Pokedex'!AP138,"")</f>
        <v/>
      </c>
      <c r="AO945" s="14">
        <f>+IF('Moloc Pokedex'!AQ138&lt;&gt;"",'Moloc Pokedex'!AQ138,"")</f>
        <v>0</v>
      </c>
      <c r="AP945" s="14">
        <f>+IF('Moloc Pokedex'!AR138&lt;&gt;"",'Moloc Pokedex'!AR138,"")</f>
        <v>25</v>
      </c>
      <c r="AQ945" s="14">
        <f>+IF('Moloc Pokedex'!AS138&lt;&gt;"",'Moloc Pokedex'!AS138,"")</f>
        <v>0</v>
      </c>
      <c r="AR945" s="14" t="str">
        <f>+IF('Moloc Pokedex'!AT138&lt;&gt;"",'Moloc Pokedex'!AT138,"")</f>
        <v/>
      </c>
      <c r="AS945" s="14" t="str">
        <f>+IF('Moloc Pokedex'!AU138&lt;&gt;"",'Moloc Pokedex'!AU138,"")</f>
        <v/>
      </c>
      <c r="AU945" s="14" t="str">
        <f t="shared" si="28"/>
        <v>[944];Name=Siagai;InternalName=SIAGAI;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
      <c r="A946" s="13">
        <v>945</v>
      </c>
      <c r="C946" s="14" t="str">
        <f>+IF('Moloc Pokedex'!E139&lt;&gt;"",'Moloc Pokedex'!E139,"")</f>
        <v>D'artorange</v>
      </c>
      <c r="D946" s="14" t="str">
        <f>+IF('Moloc Pokedex'!F139&lt;&gt;"",'Moloc Pokedex'!F139,"")</f>
        <v>DARTORANGE</v>
      </c>
      <c r="E946" s="14" t="str">
        <f>+IF('Moloc Pokedex'!G139&lt;&gt;"",'Moloc Pokedex'!G139,"")</f>
        <v>FLYING</v>
      </c>
      <c r="F946" s="14" t="str">
        <f>+IF('Moloc Pokedex'!H139&lt;&gt;"",'Moloc Pokedex'!H139,"")</f>
        <v>FIRE</v>
      </c>
      <c r="G946" s="14" t="str">
        <f>+IF('Moloc Pokedex'!I139&lt;&gt;"",'Moloc Pokedex'!I139,"")</f>
        <v>30,30,30,30,30,30</v>
      </c>
      <c r="H946" s="14" t="str">
        <f>+IF('Moloc Pokedex'!J139&lt;&gt;"",'Moloc Pokedex'!J139,"")</f>
        <v>Female50Percent</v>
      </c>
      <c r="I946" s="14" t="str">
        <f>+IF('Moloc Pokedex'!K139&lt;&gt;"",'Moloc Pokedex'!K139,"")</f>
        <v>Medium</v>
      </c>
      <c r="J946" s="14">
        <f>+IF('Moloc Pokedex'!L139&lt;&gt;"",'Moloc Pokedex'!L139,"")</f>
        <v>0</v>
      </c>
      <c r="K946" s="14" t="str">
        <f>+IF('Moloc Pokedex'!M139&lt;&gt;"",'Moloc Pokedex'!M139,"")</f>
        <v>0,0,0,0,0,0</v>
      </c>
      <c r="L946" s="14">
        <f>+IF('Moloc Pokedex'!N139&lt;&gt;"",'Moloc Pokedex'!N139,"")</f>
        <v>255</v>
      </c>
      <c r="M946" s="14">
        <f>+IF('Moloc Pokedex'!O139&lt;&gt;"",'Moloc Pokedex'!O139,"")</f>
        <v>70</v>
      </c>
      <c r="N946" s="14" t="str">
        <f>+IF('Moloc Pokedex'!P139&lt;&gt;"",'Moloc Pokedex'!P139,"")</f>
        <v>RUNAWAY</v>
      </c>
      <c r="O946" s="14" t="str">
        <f>+IF('Moloc Pokedex'!Q139&lt;&gt;"",'Moloc Pokedex'!Q139,"")</f>
        <v/>
      </c>
      <c r="P946" s="14" t="str">
        <f>+IF('Moloc Pokedex'!R139&lt;&gt;"",'Moloc Pokedex'!R139,"")</f>
        <v>1,TACKLE,1,LEER,1,GROWL,1,SCARYFACE</v>
      </c>
      <c r="Q946" s="14" t="str">
        <f>+IF('Moloc Pokedex'!S139&lt;&gt;"",'Moloc Pokedex'!S139,"")</f>
        <v>FIREPUNCH,THUNDERPUNCH,ICEPUNCH,SWORDSDANCE,TAUNT,TRICK,GRASSYTERRAIN</v>
      </c>
      <c r="R946" s="14" t="str">
        <f>+IF('Moloc Pokedex'!T139&lt;&gt;"",'Moloc Pokedex'!T139,"")</f>
        <v>Field</v>
      </c>
      <c r="S946" s="14">
        <f>+IF('Moloc Pokedex'!U139&lt;&gt;"",'Moloc Pokedex'!U139,"")</f>
        <v>4080</v>
      </c>
      <c r="T946" s="14">
        <f>+IF('Moloc Pokedex'!V139&lt;&gt;"",'Moloc Pokedex'!V139,"")</f>
        <v>0.1</v>
      </c>
      <c r="U946" s="14">
        <f>+IF('Moloc Pokedex'!W139&lt;&gt;"",'Moloc Pokedex'!W139,"")</f>
        <v>0.1</v>
      </c>
      <c r="V946" s="14" t="str">
        <f>+IF('Moloc Pokedex'!X139&lt;&gt;"",'Moloc Pokedex'!X139,"")</f>
        <v>Brown</v>
      </c>
      <c r="W946" s="14" t="str">
        <f>+IF('Moloc Pokedex'!Y139&lt;&gt;"",'Moloc Pokedex'!Y139,"")</f>
        <v/>
      </c>
      <c r="X946" s="14">
        <f>+IF('Moloc Pokedex'!Z139&lt;&gt;"",'Moloc Pokedex'!Z139,"")</f>
        <v>945</v>
      </c>
      <c r="Y946" s="14">
        <f>+IF('Moloc Pokedex'!AA139&lt;&gt;"",'Moloc Pokedex'!AA139,"")</f>
        <v>0</v>
      </c>
      <c r="Z946" s="14">
        <f>+IF('Moloc Pokedex'!AB139&lt;&gt;"",'Moloc Pokedex'!AB139,"")</f>
        <v>0</v>
      </c>
      <c r="AA946" s="14">
        <f>+IF('Moloc Pokedex'!AC139&lt;&gt;"",'Moloc Pokedex'!AC139,"")</f>
        <v>0</v>
      </c>
      <c r="AB946" s="14">
        <f>+IF('Moloc Pokedex'!AD139&lt;&gt;"",'Moloc Pokedex'!AD139,"")</f>
        <v>0</v>
      </c>
      <c r="AC946" s="14">
        <f>+IF('Moloc Pokedex'!AE139&lt;&gt;"",'Moloc Pokedex'!AE139,"")</f>
        <v>0</v>
      </c>
      <c r="AD946" s="14">
        <f>+IF('Moloc Pokedex'!AF139&lt;&gt;"",'Moloc Pokedex'!AF139,"")</f>
        <v>0</v>
      </c>
      <c r="AE946" s="14">
        <f>+IF('Moloc Pokedex'!AG139&lt;&gt;"",'Moloc Pokedex'!AG139,"")</f>
        <v>0</v>
      </c>
      <c r="AF946" s="14">
        <f>+IF('Moloc Pokedex'!AH139&lt;&gt;"",'Moloc Pokedex'!AH139,"")</f>
        <v>0</v>
      </c>
      <c r="AG946" s="14">
        <f>+IF('Moloc Pokedex'!AI139&lt;&gt;"",'Moloc Pokedex'!AI139,"")</f>
        <v>0</v>
      </c>
      <c r="AH946" s="14" t="str">
        <f>+IF('Moloc Pokedex'!AJ139&lt;&gt;"",'Moloc Pokedex'!AJ139,"")</f>
        <v>945,0,0,0,0,0,0,0,0,0</v>
      </c>
      <c r="AI946" s="14" t="str">
        <f>+IF('Moloc Pokedex'!AK139&lt;&gt;"",'Moloc Pokedex'!AK139,"")</f>
        <v>TODO</v>
      </c>
      <c r="AJ946" s="14" t="str">
        <f>+IF('Moloc Pokedex'!AL139&lt;&gt;"",'Moloc Pokedex'!AL139,"")</f>
        <v>"TO DO"</v>
      </c>
      <c r="AK946" s="14" t="str">
        <f>+IF('Moloc Pokedex'!AM139&lt;&gt;"",'Moloc Pokedex'!AM139,"")</f>
        <v/>
      </c>
      <c r="AL946" s="14" t="str">
        <f>+IF('Moloc Pokedex'!AN139&lt;&gt;"",'Moloc Pokedex'!AN139,"")</f>
        <v/>
      </c>
      <c r="AM946" s="14" t="str">
        <f>+IF('Moloc Pokedex'!AO139&lt;&gt;"",'Moloc Pokedex'!AO139,"")</f>
        <v/>
      </c>
      <c r="AN946" s="14" t="str">
        <f>+IF('Moloc Pokedex'!AP139&lt;&gt;"",'Moloc Pokedex'!AP139,"")</f>
        <v/>
      </c>
      <c r="AO946" s="14">
        <f>+IF('Moloc Pokedex'!AQ139&lt;&gt;"",'Moloc Pokedex'!AQ139,"")</f>
        <v>0</v>
      </c>
      <c r="AP946" s="14">
        <f>+IF('Moloc Pokedex'!AR139&lt;&gt;"",'Moloc Pokedex'!AR139,"")</f>
        <v>25</v>
      </c>
      <c r="AQ946" s="14">
        <f>+IF('Moloc Pokedex'!AS139&lt;&gt;"",'Moloc Pokedex'!AS139,"")</f>
        <v>0</v>
      </c>
      <c r="AR946" s="14" t="str">
        <f>+IF('Moloc Pokedex'!AT139&lt;&gt;"",'Moloc Pokedex'!AT139,"")</f>
        <v/>
      </c>
      <c r="AS946" s="14" t="str">
        <f>+IF('Moloc Pokedex'!AU139&lt;&gt;"",'Moloc Pokedex'!AU139,"")</f>
        <v/>
      </c>
      <c r="AU946" s="14"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
      <c r="A947" s="13">
        <v>946</v>
      </c>
      <c r="C947" s="14" t="str">
        <f>+IF('Moloc Pokedex'!E140&lt;&gt;"",'Moloc Pokedex'!E140,"")</f>
        <v>Childkhan</v>
      </c>
      <c r="D947" s="14" t="str">
        <f>+IF('Moloc Pokedex'!F140&lt;&gt;"",'Moloc Pokedex'!F140,"")</f>
        <v>CHILDKHAN</v>
      </c>
      <c r="E947" s="14" t="str">
        <f>+IF('Moloc Pokedex'!G140&lt;&gt;"",'Moloc Pokedex'!G140,"")</f>
        <v>NORMAL</v>
      </c>
      <c r="F947" s="14" t="str">
        <f>+IF('Moloc Pokedex'!H140&lt;&gt;"",'Moloc Pokedex'!H140,"")</f>
        <v>FERAL</v>
      </c>
      <c r="G947" s="14" t="str">
        <f>+IF('Moloc Pokedex'!I140&lt;&gt;"",'Moloc Pokedex'!I140,"")</f>
        <v>30,30,30,30,30,30</v>
      </c>
      <c r="H947" s="14" t="str">
        <f>+IF('Moloc Pokedex'!J140&lt;&gt;"",'Moloc Pokedex'!J140,"")</f>
        <v>Female50Percent</v>
      </c>
      <c r="I947" s="14" t="str">
        <f>+IF('Moloc Pokedex'!K140&lt;&gt;"",'Moloc Pokedex'!K140,"")</f>
        <v>Medium</v>
      </c>
      <c r="J947" s="14">
        <f>+IF('Moloc Pokedex'!L140&lt;&gt;"",'Moloc Pokedex'!L140,"")</f>
        <v>0</v>
      </c>
      <c r="K947" s="14" t="str">
        <f>+IF('Moloc Pokedex'!M140&lt;&gt;"",'Moloc Pokedex'!M140,"")</f>
        <v>0,0,0,0,0,0</v>
      </c>
      <c r="L947" s="14">
        <f>+IF('Moloc Pokedex'!N140&lt;&gt;"",'Moloc Pokedex'!N140,"")</f>
        <v>255</v>
      </c>
      <c r="M947" s="14">
        <f>+IF('Moloc Pokedex'!O140&lt;&gt;"",'Moloc Pokedex'!O140,"")</f>
        <v>70</v>
      </c>
      <c r="N947" s="14" t="str">
        <f>+IF('Moloc Pokedex'!P140&lt;&gt;"",'Moloc Pokedex'!P140,"")</f>
        <v>RUNAWAY</v>
      </c>
      <c r="O947" s="14" t="str">
        <f>+IF('Moloc Pokedex'!Q140&lt;&gt;"",'Moloc Pokedex'!Q140,"")</f>
        <v/>
      </c>
      <c r="P947" s="14" t="str">
        <f>+IF('Moloc Pokedex'!R140&lt;&gt;"",'Moloc Pokedex'!R140,"")</f>
        <v>1,TACKLE,1,LEER,1,GROWL,1,SCARYFACE</v>
      </c>
      <c r="Q947" s="14" t="str">
        <f>+IF('Moloc Pokedex'!S140&lt;&gt;"",'Moloc Pokedex'!S140,"")</f>
        <v>FIREPUNCH,THUNDERPUNCH,ICEPUNCH,SWORDSDANCE,TAUNT,TRICK,GRASSYTERRAIN</v>
      </c>
      <c r="R947" s="14" t="str">
        <f>+IF('Moloc Pokedex'!T140&lt;&gt;"",'Moloc Pokedex'!T140,"")</f>
        <v>Field</v>
      </c>
      <c r="S947" s="14">
        <f>+IF('Moloc Pokedex'!U140&lt;&gt;"",'Moloc Pokedex'!U140,"")</f>
        <v>4080</v>
      </c>
      <c r="T947" s="14">
        <f>+IF('Moloc Pokedex'!V140&lt;&gt;"",'Moloc Pokedex'!V140,"")</f>
        <v>0.1</v>
      </c>
      <c r="U947" s="14">
        <f>+IF('Moloc Pokedex'!W140&lt;&gt;"",'Moloc Pokedex'!W140,"")</f>
        <v>0.1</v>
      </c>
      <c r="V947" s="14" t="str">
        <f>+IF('Moloc Pokedex'!X140&lt;&gt;"",'Moloc Pokedex'!X140,"")</f>
        <v>Brown</v>
      </c>
      <c r="W947" s="14" t="str">
        <f>+IF('Moloc Pokedex'!Y140&lt;&gt;"",'Moloc Pokedex'!Y140,"")</f>
        <v/>
      </c>
      <c r="X947" s="14">
        <f>+IF('Moloc Pokedex'!Z140&lt;&gt;"",'Moloc Pokedex'!Z140,"")</f>
        <v>946</v>
      </c>
      <c r="Y947" s="14">
        <f>+IF('Moloc Pokedex'!AA140&lt;&gt;"",'Moloc Pokedex'!AA140,"")</f>
        <v>0</v>
      </c>
      <c r="Z947" s="14">
        <f>+IF('Moloc Pokedex'!AB140&lt;&gt;"",'Moloc Pokedex'!AB140,"")</f>
        <v>0</v>
      </c>
      <c r="AA947" s="14">
        <f>+IF('Moloc Pokedex'!AC140&lt;&gt;"",'Moloc Pokedex'!AC140,"")</f>
        <v>0</v>
      </c>
      <c r="AB947" s="14">
        <f>+IF('Moloc Pokedex'!AD140&lt;&gt;"",'Moloc Pokedex'!AD140,"")</f>
        <v>0</v>
      </c>
      <c r="AC947" s="14">
        <f>+IF('Moloc Pokedex'!AE140&lt;&gt;"",'Moloc Pokedex'!AE140,"")</f>
        <v>0</v>
      </c>
      <c r="AD947" s="14">
        <f>+IF('Moloc Pokedex'!AF140&lt;&gt;"",'Moloc Pokedex'!AF140,"")</f>
        <v>0</v>
      </c>
      <c r="AE947" s="14">
        <f>+IF('Moloc Pokedex'!AG140&lt;&gt;"",'Moloc Pokedex'!AG140,"")</f>
        <v>0</v>
      </c>
      <c r="AF947" s="14">
        <f>+IF('Moloc Pokedex'!AH140&lt;&gt;"",'Moloc Pokedex'!AH140,"")</f>
        <v>0</v>
      </c>
      <c r="AG947" s="14">
        <f>+IF('Moloc Pokedex'!AI140&lt;&gt;"",'Moloc Pokedex'!AI140,"")</f>
        <v>0</v>
      </c>
      <c r="AH947" s="14" t="str">
        <f>+IF('Moloc Pokedex'!AJ140&lt;&gt;"",'Moloc Pokedex'!AJ140,"")</f>
        <v>946,0,0,0,0,0,0,0,0,0</v>
      </c>
      <c r="AI947" s="14" t="str">
        <f>+IF('Moloc Pokedex'!AK140&lt;&gt;"",'Moloc Pokedex'!AK140,"")</f>
        <v>TODO</v>
      </c>
      <c r="AJ947" s="14" t="str">
        <f>+IF('Moloc Pokedex'!AL140&lt;&gt;"",'Moloc Pokedex'!AL140,"")</f>
        <v>"TO DO"</v>
      </c>
      <c r="AK947" s="14" t="str">
        <f>+IF('Moloc Pokedex'!AM140&lt;&gt;"",'Moloc Pokedex'!AM140,"")</f>
        <v/>
      </c>
      <c r="AL947" s="14" t="str">
        <f>+IF('Moloc Pokedex'!AN140&lt;&gt;"",'Moloc Pokedex'!AN140,"")</f>
        <v/>
      </c>
      <c r="AM947" s="14" t="str">
        <f>+IF('Moloc Pokedex'!AO140&lt;&gt;"",'Moloc Pokedex'!AO140,"")</f>
        <v/>
      </c>
      <c r="AN947" s="14" t="str">
        <f>+IF('Moloc Pokedex'!AP140&lt;&gt;"",'Moloc Pokedex'!AP140,"")</f>
        <v/>
      </c>
      <c r="AO947" s="14">
        <f>+IF('Moloc Pokedex'!AQ140&lt;&gt;"",'Moloc Pokedex'!AQ140,"")</f>
        <v>0</v>
      </c>
      <c r="AP947" s="14">
        <f>+IF('Moloc Pokedex'!AR140&lt;&gt;"",'Moloc Pokedex'!AR140,"")</f>
        <v>25</v>
      </c>
      <c r="AQ947" s="14">
        <f>+IF('Moloc Pokedex'!AS140&lt;&gt;"",'Moloc Pokedex'!AS140,"")</f>
        <v>0</v>
      </c>
      <c r="AR947" s="14" t="str">
        <f>+IF('Moloc Pokedex'!AT140&lt;&gt;"",'Moloc Pokedex'!AT140,"")</f>
        <v>KANGASKHAN,HappinessNight,,</v>
      </c>
      <c r="AS947" s="14" t="str">
        <f>+IF('Moloc Pokedex'!AU140&lt;&gt;"",'Moloc Pokedex'!AU140,"")</f>
        <v>FURRINCENSE</v>
      </c>
      <c r="AU947" s="14"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
      <c r="A948" s="13">
        <v>947</v>
      </c>
      <c r="C948" s="14" t="str">
        <f>+IF('Moloc Pokedex'!E141&lt;&gt;"",'Moloc Pokedex'!E141,"")</f>
        <v>Nonnakhan</v>
      </c>
      <c r="D948" s="14" t="str">
        <f>+IF('Moloc Pokedex'!F141&lt;&gt;"",'Moloc Pokedex'!F141,"")</f>
        <v>NONNAKHAN</v>
      </c>
      <c r="E948" s="14" t="str">
        <f>+IF('Moloc Pokedex'!G141&lt;&gt;"",'Moloc Pokedex'!G141,"")</f>
        <v>NORMAL</v>
      </c>
      <c r="F948" s="14" t="str">
        <f>+IF('Moloc Pokedex'!H141&lt;&gt;"",'Moloc Pokedex'!H141,"")</f>
        <v>FERAL</v>
      </c>
      <c r="G948" s="14" t="str">
        <f>+IF('Moloc Pokedex'!I141&lt;&gt;"",'Moloc Pokedex'!I141,"")</f>
        <v>30,30,30,30,30,30</v>
      </c>
      <c r="H948" s="14" t="str">
        <f>+IF('Moloc Pokedex'!J141&lt;&gt;"",'Moloc Pokedex'!J141,"")</f>
        <v>Female50Percent</v>
      </c>
      <c r="I948" s="14" t="str">
        <f>+IF('Moloc Pokedex'!K141&lt;&gt;"",'Moloc Pokedex'!K141,"")</f>
        <v>Medium</v>
      </c>
      <c r="J948" s="14">
        <f>+IF('Moloc Pokedex'!L141&lt;&gt;"",'Moloc Pokedex'!L141,"")</f>
        <v>0</v>
      </c>
      <c r="K948" s="14" t="str">
        <f>+IF('Moloc Pokedex'!M141&lt;&gt;"",'Moloc Pokedex'!M141,"")</f>
        <v>0,0,0,0,0,0</v>
      </c>
      <c r="L948" s="14">
        <f>+IF('Moloc Pokedex'!N141&lt;&gt;"",'Moloc Pokedex'!N141,"")</f>
        <v>255</v>
      </c>
      <c r="M948" s="14">
        <f>+IF('Moloc Pokedex'!O141&lt;&gt;"",'Moloc Pokedex'!O141,"")</f>
        <v>70</v>
      </c>
      <c r="N948" s="14" t="str">
        <f>+IF('Moloc Pokedex'!P141&lt;&gt;"",'Moloc Pokedex'!P141,"")</f>
        <v>RUNAWAY</v>
      </c>
      <c r="O948" s="14" t="str">
        <f>+IF('Moloc Pokedex'!Q141&lt;&gt;"",'Moloc Pokedex'!Q141,"")</f>
        <v/>
      </c>
      <c r="P948" s="14" t="str">
        <f>+IF('Moloc Pokedex'!R141&lt;&gt;"",'Moloc Pokedex'!R141,"")</f>
        <v>1,TACKLE,1,LEER,1,GROWL,1,SCARYFACE</v>
      </c>
      <c r="Q948" s="14" t="str">
        <f>+IF('Moloc Pokedex'!S141&lt;&gt;"",'Moloc Pokedex'!S141,"")</f>
        <v>FIREPUNCH,THUNDERPUNCH,ICEPUNCH,SWORDSDANCE,TAUNT,TRICK,GRASSYTERRAIN</v>
      </c>
      <c r="R948" s="14" t="str">
        <f>+IF('Moloc Pokedex'!T141&lt;&gt;"",'Moloc Pokedex'!T141,"")</f>
        <v>Field</v>
      </c>
      <c r="S948" s="14">
        <f>+IF('Moloc Pokedex'!U141&lt;&gt;"",'Moloc Pokedex'!U141,"")</f>
        <v>4080</v>
      </c>
      <c r="T948" s="14">
        <f>+IF('Moloc Pokedex'!V141&lt;&gt;"",'Moloc Pokedex'!V141,"")</f>
        <v>0.1</v>
      </c>
      <c r="U948" s="14">
        <f>+IF('Moloc Pokedex'!W141&lt;&gt;"",'Moloc Pokedex'!W141,"")</f>
        <v>0.1</v>
      </c>
      <c r="V948" s="14" t="str">
        <f>+IF('Moloc Pokedex'!X141&lt;&gt;"",'Moloc Pokedex'!X141,"")</f>
        <v>Brown</v>
      </c>
      <c r="W948" s="14" t="str">
        <f>+IF('Moloc Pokedex'!Y141&lt;&gt;"",'Moloc Pokedex'!Y141,"")</f>
        <v/>
      </c>
      <c r="X948" s="14">
        <f>+IF('Moloc Pokedex'!Z141&lt;&gt;"",'Moloc Pokedex'!Z141,"")</f>
        <v>947</v>
      </c>
      <c r="Y948" s="14">
        <f>+IF('Moloc Pokedex'!AA141&lt;&gt;"",'Moloc Pokedex'!AA141,"")</f>
        <v>0</v>
      </c>
      <c r="Z948" s="14">
        <f>+IF('Moloc Pokedex'!AB141&lt;&gt;"",'Moloc Pokedex'!AB141,"")</f>
        <v>0</v>
      </c>
      <c r="AA948" s="14">
        <f>+IF('Moloc Pokedex'!AC141&lt;&gt;"",'Moloc Pokedex'!AC141,"")</f>
        <v>0</v>
      </c>
      <c r="AB948" s="14">
        <f>+IF('Moloc Pokedex'!AD141&lt;&gt;"",'Moloc Pokedex'!AD141,"")</f>
        <v>0</v>
      </c>
      <c r="AC948" s="14">
        <f>+IF('Moloc Pokedex'!AE141&lt;&gt;"",'Moloc Pokedex'!AE141,"")</f>
        <v>0</v>
      </c>
      <c r="AD948" s="14">
        <f>+IF('Moloc Pokedex'!AF141&lt;&gt;"",'Moloc Pokedex'!AF141,"")</f>
        <v>0</v>
      </c>
      <c r="AE948" s="14">
        <f>+IF('Moloc Pokedex'!AG141&lt;&gt;"",'Moloc Pokedex'!AG141,"")</f>
        <v>0</v>
      </c>
      <c r="AF948" s="14">
        <f>+IF('Moloc Pokedex'!AH141&lt;&gt;"",'Moloc Pokedex'!AH141,"")</f>
        <v>0</v>
      </c>
      <c r="AG948" s="14">
        <f>+IF('Moloc Pokedex'!AI141&lt;&gt;"",'Moloc Pokedex'!AI141,"")</f>
        <v>0</v>
      </c>
      <c r="AH948" s="14" t="str">
        <f>+IF('Moloc Pokedex'!AJ141&lt;&gt;"",'Moloc Pokedex'!AJ141,"")</f>
        <v>947,0,0,0,0,0,0,0,0,0</v>
      </c>
      <c r="AI948" s="14" t="str">
        <f>+IF('Moloc Pokedex'!AK141&lt;&gt;"",'Moloc Pokedex'!AK141,"")</f>
        <v>TODO</v>
      </c>
      <c r="AJ948" s="14" t="str">
        <f>+IF('Moloc Pokedex'!AL141&lt;&gt;"",'Moloc Pokedex'!AL141,"")</f>
        <v>"TO DO"</v>
      </c>
      <c r="AK948" s="14" t="str">
        <f>+IF('Moloc Pokedex'!AM141&lt;&gt;"",'Moloc Pokedex'!AM141,"")</f>
        <v/>
      </c>
      <c r="AL948" s="14" t="str">
        <f>+IF('Moloc Pokedex'!AN141&lt;&gt;"",'Moloc Pokedex'!AN141,"")</f>
        <v/>
      </c>
      <c r="AM948" s="14" t="str">
        <f>+IF('Moloc Pokedex'!AO141&lt;&gt;"",'Moloc Pokedex'!AO141,"")</f>
        <v/>
      </c>
      <c r="AN948" s="14" t="str">
        <f>+IF('Moloc Pokedex'!AP141&lt;&gt;"",'Moloc Pokedex'!AP141,"")</f>
        <v/>
      </c>
      <c r="AO948" s="14">
        <f>+IF('Moloc Pokedex'!AQ141&lt;&gt;"",'Moloc Pokedex'!AQ141,"")</f>
        <v>0</v>
      </c>
      <c r="AP948" s="14">
        <f>+IF('Moloc Pokedex'!AR141&lt;&gt;"",'Moloc Pokedex'!AR141,"")</f>
        <v>25</v>
      </c>
      <c r="AQ948" s="14">
        <f>+IF('Moloc Pokedex'!AS141&lt;&gt;"",'Moloc Pokedex'!AS141,"")</f>
        <v>0</v>
      </c>
      <c r="AR948" s="14" t="str">
        <f>+IF('Moloc Pokedex'!AT141&lt;&gt;"",'Moloc Pokedex'!AT141,"")</f>
        <v/>
      </c>
      <c r="AS948" s="14" t="str">
        <f>+IF('Moloc Pokedex'!AU141&lt;&gt;"",'Moloc Pokedex'!AU141,"")</f>
        <v/>
      </c>
      <c r="AU948" s="14"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
      <c r="A949" s="13">
        <v>948</v>
      </c>
      <c r="C949" s="14" t="str">
        <f>+IF('Moloc Pokedex'!E142&lt;&gt;"",'Moloc Pokedex'!E142,"")</f>
        <v>Mime Sr.</v>
      </c>
      <c r="D949" s="14" t="str">
        <f>+IF('Moloc Pokedex'!F142&lt;&gt;"",'Moloc Pokedex'!F142,"")</f>
        <v>MIMESR</v>
      </c>
      <c r="E949" s="14" t="str">
        <f>+IF('Moloc Pokedex'!G142&lt;&gt;"",'Moloc Pokedex'!G142,"")</f>
        <v>PSYCHIC</v>
      </c>
      <c r="F949" s="14" t="str">
        <f>+IF('Moloc Pokedex'!H142&lt;&gt;"",'Moloc Pokedex'!H142,"")</f>
        <v>DARK</v>
      </c>
      <c r="G949" s="14" t="str">
        <f>+IF('Moloc Pokedex'!I142&lt;&gt;"",'Moloc Pokedex'!I142,"")</f>
        <v>30,30,30,30,30,30</v>
      </c>
      <c r="H949" s="14" t="str">
        <f>+IF('Moloc Pokedex'!J142&lt;&gt;"",'Moloc Pokedex'!J142,"")</f>
        <v>Female50Percent</v>
      </c>
      <c r="I949" s="14" t="str">
        <f>+IF('Moloc Pokedex'!K142&lt;&gt;"",'Moloc Pokedex'!K142,"")</f>
        <v>Medium</v>
      </c>
      <c r="J949" s="14">
        <f>+IF('Moloc Pokedex'!L142&lt;&gt;"",'Moloc Pokedex'!L142,"")</f>
        <v>0</v>
      </c>
      <c r="K949" s="14" t="str">
        <f>+IF('Moloc Pokedex'!M142&lt;&gt;"",'Moloc Pokedex'!M142,"")</f>
        <v>0,0,0,0,0,0</v>
      </c>
      <c r="L949" s="14">
        <f>+IF('Moloc Pokedex'!N142&lt;&gt;"",'Moloc Pokedex'!N142,"")</f>
        <v>255</v>
      </c>
      <c r="M949" s="14">
        <f>+IF('Moloc Pokedex'!O142&lt;&gt;"",'Moloc Pokedex'!O142,"")</f>
        <v>70</v>
      </c>
      <c r="N949" s="14" t="str">
        <f>+IF('Moloc Pokedex'!P142&lt;&gt;"",'Moloc Pokedex'!P142,"")</f>
        <v>RUNAWAY</v>
      </c>
      <c r="O949" s="14" t="str">
        <f>+IF('Moloc Pokedex'!Q142&lt;&gt;"",'Moloc Pokedex'!Q142,"")</f>
        <v/>
      </c>
      <c r="P949" s="14" t="str">
        <f>+IF('Moloc Pokedex'!R142&lt;&gt;"",'Moloc Pokedex'!R142,"")</f>
        <v>1,TACKLE,1,LEER,1,GROWL,1,SCARYFACE</v>
      </c>
      <c r="Q949" s="14" t="str">
        <f>+IF('Moloc Pokedex'!S142&lt;&gt;"",'Moloc Pokedex'!S142,"")</f>
        <v>FIREPUNCH,THUNDERPUNCH,ICEPUNCH,SWORDSDANCE,TAUNT,TRICK,GRASSYTERRAIN</v>
      </c>
      <c r="R949" s="14" t="str">
        <f>+IF('Moloc Pokedex'!T142&lt;&gt;"",'Moloc Pokedex'!T142,"")</f>
        <v>Field</v>
      </c>
      <c r="S949" s="14">
        <f>+IF('Moloc Pokedex'!U142&lt;&gt;"",'Moloc Pokedex'!U142,"")</f>
        <v>4080</v>
      </c>
      <c r="T949" s="14">
        <f>+IF('Moloc Pokedex'!V142&lt;&gt;"",'Moloc Pokedex'!V142,"")</f>
        <v>0.1</v>
      </c>
      <c r="U949" s="14">
        <f>+IF('Moloc Pokedex'!W142&lt;&gt;"",'Moloc Pokedex'!W142,"")</f>
        <v>0.1</v>
      </c>
      <c r="V949" s="14" t="str">
        <f>+IF('Moloc Pokedex'!X142&lt;&gt;"",'Moloc Pokedex'!X142,"")</f>
        <v>Brown</v>
      </c>
      <c r="W949" s="14" t="str">
        <f>+IF('Moloc Pokedex'!Y142&lt;&gt;"",'Moloc Pokedex'!Y142,"")</f>
        <v/>
      </c>
      <c r="X949" s="14">
        <f>+IF('Moloc Pokedex'!Z142&lt;&gt;"",'Moloc Pokedex'!Z142,"")</f>
        <v>948</v>
      </c>
      <c r="Y949" s="14">
        <f>+IF('Moloc Pokedex'!AA142&lt;&gt;"",'Moloc Pokedex'!AA142,"")</f>
        <v>0</v>
      </c>
      <c r="Z949" s="14">
        <f>+IF('Moloc Pokedex'!AB142&lt;&gt;"",'Moloc Pokedex'!AB142,"")</f>
        <v>0</v>
      </c>
      <c r="AA949" s="14">
        <f>+IF('Moloc Pokedex'!AC142&lt;&gt;"",'Moloc Pokedex'!AC142,"")</f>
        <v>0</v>
      </c>
      <c r="AB949" s="14">
        <f>+IF('Moloc Pokedex'!AD142&lt;&gt;"",'Moloc Pokedex'!AD142,"")</f>
        <v>0</v>
      </c>
      <c r="AC949" s="14">
        <f>+IF('Moloc Pokedex'!AE142&lt;&gt;"",'Moloc Pokedex'!AE142,"")</f>
        <v>0</v>
      </c>
      <c r="AD949" s="14">
        <f>+IF('Moloc Pokedex'!AF142&lt;&gt;"",'Moloc Pokedex'!AF142,"")</f>
        <v>0</v>
      </c>
      <c r="AE949" s="14">
        <f>+IF('Moloc Pokedex'!AG142&lt;&gt;"",'Moloc Pokedex'!AG142,"")</f>
        <v>0</v>
      </c>
      <c r="AF949" s="14">
        <f>+IF('Moloc Pokedex'!AH142&lt;&gt;"",'Moloc Pokedex'!AH142,"")</f>
        <v>0</v>
      </c>
      <c r="AG949" s="14">
        <f>+IF('Moloc Pokedex'!AI142&lt;&gt;"",'Moloc Pokedex'!AI142,"")</f>
        <v>0</v>
      </c>
      <c r="AH949" s="14" t="str">
        <f>+IF('Moloc Pokedex'!AJ142&lt;&gt;"",'Moloc Pokedex'!AJ142,"")</f>
        <v>948,0,0,0,0,0,0,0,0,0</v>
      </c>
      <c r="AI949" s="14" t="str">
        <f>+IF('Moloc Pokedex'!AK142&lt;&gt;"",'Moloc Pokedex'!AK142,"")</f>
        <v>TODO</v>
      </c>
      <c r="AJ949" s="14" t="str">
        <f>+IF('Moloc Pokedex'!AL142&lt;&gt;"",'Moloc Pokedex'!AL142,"")</f>
        <v>"TO DO"</v>
      </c>
      <c r="AK949" s="14" t="str">
        <f>+IF('Moloc Pokedex'!AM142&lt;&gt;"",'Moloc Pokedex'!AM142,"")</f>
        <v/>
      </c>
      <c r="AL949" s="14" t="str">
        <f>+IF('Moloc Pokedex'!AN142&lt;&gt;"",'Moloc Pokedex'!AN142,"")</f>
        <v/>
      </c>
      <c r="AM949" s="14" t="str">
        <f>+IF('Moloc Pokedex'!AO142&lt;&gt;"",'Moloc Pokedex'!AO142,"")</f>
        <v/>
      </c>
      <c r="AN949" s="14" t="str">
        <f>+IF('Moloc Pokedex'!AP142&lt;&gt;"",'Moloc Pokedex'!AP142,"")</f>
        <v/>
      </c>
      <c r="AO949" s="14">
        <f>+IF('Moloc Pokedex'!AQ142&lt;&gt;"",'Moloc Pokedex'!AQ142,"")</f>
        <v>0</v>
      </c>
      <c r="AP949" s="14">
        <f>+IF('Moloc Pokedex'!AR142&lt;&gt;"",'Moloc Pokedex'!AR142,"")</f>
        <v>25</v>
      </c>
      <c r="AQ949" s="14">
        <f>+IF('Moloc Pokedex'!AS142&lt;&gt;"",'Moloc Pokedex'!AS142,"")</f>
        <v>0</v>
      </c>
      <c r="AR949" s="14" t="str">
        <f>+IF('Moloc Pokedex'!AT142&lt;&gt;"",'Moloc Pokedex'!AT142,"")</f>
        <v/>
      </c>
      <c r="AS949" s="14" t="str">
        <f>+IF('Moloc Pokedex'!AU142&lt;&gt;"",'Moloc Pokedex'!AU142,"")</f>
        <v/>
      </c>
      <c r="AU949" s="14"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
      <c r="A950" s="13">
        <v>949</v>
      </c>
      <c r="C950" s="14" t="str">
        <f>+IF('Moloc Pokedex'!E143&lt;&gt;"",'Moloc Pokedex'!E143,"")</f>
        <v>Lansir</v>
      </c>
      <c r="D950" s="14" t="str">
        <f>+IF('Moloc Pokedex'!F143&lt;&gt;"",'Moloc Pokedex'!F143,"")</f>
        <v>LANSIR</v>
      </c>
      <c r="E950" s="14" t="str">
        <f>+IF('Moloc Pokedex'!G143&lt;&gt;"",'Moloc Pokedex'!G143,"")</f>
        <v>BUG</v>
      </c>
      <c r="F950" s="14" t="str">
        <f>+IF('Moloc Pokedex'!H143&lt;&gt;"",'Moloc Pokedex'!H143,"")</f>
        <v>FLYING</v>
      </c>
      <c r="G950" s="14" t="str">
        <f>+IF('Moloc Pokedex'!I143&lt;&gt;"",'Moloc Pokedex'!I143,"")</f>
        <v>30,30,30,30,30,30</v>
      </c>
      <c r="H950" s="14" t="str">
        <f>+IF('Moloc Pokedex'!J143&lt;&gt;"",'Moloc Pokedex'!J143,"")</f>
        <v>Female50Percent</v>
      </c>
      <c r="I950" s="14" t="str">
        <f>+IF('Moloc Pokedex'!K143&lt;&gt;"",'Moloc Pokedex'!K143,"")</f>
        <v>Medium</v>
      </c>
      <c r="J950" s="14">
        <f>+IF('Moloc Pokedex'!L143&lt;&gt;"",'Moloc Pokedex'!L143,"")</f>
        <v>0</v>
      </c>
      <c r="K950" s="14" t="str">
        <f>+IF('Moloc Pokedex'!M143&lt;&gt;"",'Moloc Pokedex'!M143,"")</f>
        <v>0,0,0,0,0,0</v>
      </c>
      <c r="L950" s="14">
        <f>+IF('Moloc Pokedex'!N143&lt;&gt;"",'Moloc Pokedex'!N143,"")</f>
        <v>255</v>
      </c>
      <c r="M950" s="14">
        <f>+IF('Moloc Pokedex'!O143&lt;&gt;"",'Moloc Pokedex'!O143,"")</f>
        <v>70</v>
      </c>
      <c r="N950" s="14" t="str">
        <f>+IF('Moloc Pokedex'!P143&lt;&gt;"",'Moloc Pokedex'!P143,"")</f>
        <v>RUNAWAY</v>
      </c>
      <c r="O950" s="14" t="str">
        <f>+IF('Moloc Pokedex'!Q143&lt;&gt;"",'Moloc Pokedex'!Q143,"")</f>
        <v/>
      </c>
      <c r="P950" s="14" t="str">
        <f>+IF('Moloc Pokedex'!R143&lt;&gt;"",'Moloc Pokedex'!R143,"")</f>
        <v>1,TACKLE,1,LEER,1,GROWL,1,SCARYFACE</v>
      </c>
      <c r="Q950" s="14" t="str">
        <f>+IF('Moloc Pokedex'!S143&lt;&gt;"",'Moloc Pokedex'!S143,"")</f>
        <v>FIREPUNCH,THUNDERPUNCH,ICEPUNCH,SWORDSDANCE,TAUNT,TRICK,GRASSYTERRAIN</v>
      </c>
      <c r="R950" s="14" t="str">
        <f>+IF('Moloc Pokedex'!T143&lt;&gt;"",'Moloc Pokedex'!T143,"")</f>
        <v>Field</v>
      </c>
      <c r="S950" s="14">
        <f>+IF('Moloc Pokedex'!U143&lt;&gt;"",'Moloc Pokedex'!U143,"")</f>
        <v>4080</v>
      </c>
      <c r="T950" s="14">
        <f>+IF('Moloc Pokedex'!V143&lt;&gt;"",'Moloc Pokedex'!V143,"")</f>
        <v>0.1</v>
      </c>
      <c r="U950" s="14">
        <f>+IF('Moloc Pokedex'!W143&lt;&gt;"",'Moloc Pokedex'!W143,"")</f>
        <v>0.1</v>
      </c>
      <c r="V950" s="14" t="str">
        <f>+IF('Moloc Pokedex'!X143&lt;&gt;"",'Moloc Pokedex'!X143,"")</f>
        <v>Brown</v>
      </c>
      <c r="W950" s="14" t="str">
        <f>+IF('Moloc Pokedex'!Y143&lt;&gt;"",'Moloc Pokedex'!Y143,"")</f>
        <v/>
      </c>
      <c r="X950" s="14">
        <f>+IF('Moloc Pokedex'!Z143&lt;&gt;"",'Moloc Pokedex'!Z143,"")</f>
        <v>949</v>
      </c>
      <c r="Y950" s="14">
        <f>+IF('Moloc Pokedex'!AA143&lt;&gt;"",'Moloc Pokedex'!AA143,"")</f>
        <v>0</v>
      </c>
      <c r="Z950" s="14">
        <f>+IF('Moloc Pokedex'!AB143&lt;&gt;"",'Moloc Pokedex'!AB143,"")</f>
        <v>0</v>
      </c>
      <c r="AA950" s="14">
        <f>+IF('Moloc Pokedex'!AC143&lt;&gt;"",'Moloc Pokedex'!AC143,"")</f>
        <v>0</v>
      </c>
      <c r="AB950" s="14">
        <f>+IF('Moloc Pokedex'!AD143&lt;&gt;"",'Moloc Pokedex'!AD143,"")</f>
        <v>0</v>
      </c>
      <c r="AC950" s="14">
        <f>+IF('Moloc Pokedex'!AE143&lt;&gt;"",'Moloc Pokedex'!AE143,"")</f>
        <v>0</v>
      </c>
      <c r="AD950" s="14">
        <f>+IF('Moloc Pokedex'!AF143&lt;&gt;"",'Moloc Pokedex'!AF143,"")</f>
        <v>0</v>
      </c>
      <c r="AE950" s="14">
        <f>+IF('Moloc Pokedex'!AG143&lt;&gt;"",'Moloc Pokedex'!AG143,"")</f>
        <v>0</v>
      </c>
      <c r="AF950" s="14">
        <f>+IF('Moloc Pokedex'!AH143&lt;&gt;"",'Moloc Pokedex'!AH143,"")</f>
        <v>0</v>
      </c>
      <c r="AG950" s="14">
        <f>+IF('Moloc Pokedex'!AI143&lt;&gt;"",'Moloc Pokedex'!AI143,"")</f>
        <v>0</v>
      </c>
      <c r="AH950" s="14" t="str">
        <f>+IF('Moloc Pokedex'!AJ143&lt;&gt;"",'Moloc Pokedex'!AJ143,"")</f>
        <v>949,0,0,0,0,0,0,0,0,0</v>
      </c>
      <c r="AI950" s="14" t="str">
        <f>+IF('Moloc Pokedex'!AK143&lt;&gt;"",'Moloc Pokedex'!AK143,"")</f>
        <v>TODO</v>
      </c>
      <c r="AJ950" s="14" t="str">
        <f>+IF('Moloc Pokedex'!AL143&lt;&gt;"",'Moloc Pokedex'!AL143,"")</f>
        <v>"TO DO"</v>
      </c>
      <c r="AK950" s="14" t="str">
        <f>+IF('Moloc Pokedex'!AM143&lt;&gt;"",'Moloc Pokedex'!AM143,"")</f>
        <v/>
      </c>
      <c r="AL950" s="14" t="str">
        <f>+IF('Moloc Pokedex'!AN143&lt;&gt;"",'Moloc Pokedex'!AN143,"")</f>
        <v/>
      </c>
      <c r="AM950" s="14" t="str">
        <f>+IF('Moloc Pokedex'!AO143&lt;&gt;"",'Moloc Pokedex'!AO143,"")</f>
        <v/>
      </c>
      <c r="AN950" s="14" t="str">
        <f>+IF('Moloc Pokedex'!AP143&lt;&gt;"",'Moloc Pokedex'!AP143,"")</f>
        <v/>
      </c>
      <c r="AO950" s="14">
        <f>+IF('Moloc Pokedex'!AQ143&lt;&gt;"",'Moloc Pokedex'!AQ143,"")</f>
        <v>0</v>
      </c>
      <c r="AP950" s="14">
        <f>+IF('Moloc Pokedex'!AR143&lt;&gt;"",'Moloc Pokedex'!AR143,"")</f>
        <v>25</v>
      </c>
      <c r="AQ950" s="14">
        <f>+IF('Moloc Pokedex'!AS143&lt;&gt;"",'Moloc Pokedex'!AS143,"")</f>
        <v>0</v>
      </c>
      <c r="AR950" s="14" t="str">
        <f>+IF('Moloc Pokedex'!AT143&lt;&gt;"",'Moloc Pokedex'!AT143,"")</f>
        <v/>
      </c>
      <c r="AS950" s="14" t="str">
        <f>+IF('Moloc Pokedex'!AU143&lt;&gt;"",'Moloc Pokedex'!AU143,"")</f>
        <v/>
      </c>
      <c r="AU950" s="14"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
      <c r="A951" s="13">
        <v>950</v>
      </c>
      <c r="C951" s="14" t="str">
        <f>+IF('Moloc Pokedex'!E144&lt;&gt;"",'Moloc Pokedex'!E144,"")</f>
        <v>Sajynx</v>
      </c>
      <c r="D951" s="14" t="str">
        <f>+IF('Moloc Pokedex'!F144&lt;&gt;"",'Moloc Pokedex'!F144,"")</f>
        <v>SAJYNX</v>
      </c>
      <c r="E951" s="14" t="str">
        <f>+IF('Moloc Pokedex'!G144&lt;&gt;"",'Moloc Pokedex'!G144,"")</f>
        <v>ICE</v>
      </c>
      <c r="F951" s="14" t="str">
        <f>+IF('Moloc Pokedex'!H144&lt;&gt;"",'Moloc Pokedex'!H144,"")</f>
        <v>PSYCHIC</v>
      </c>
      <c r="G951" s="14" t="str">
        <f>+IF('Moloc Pokedex'!I144&lt;&gt;"",'Moloc Pokedex'!I144,"")</f>
        <v>30,30,30,30,30,30</v>
      </c>
      <c r="H951" s="14" t="str">
        <f>+IF('Moloc Pokedex'!J144&lt;&gt;"",'Moloc Pokedex'!J144,"")</f>
        <v>Female50Percent</v>
      </c>
      <c r="I951" s="14" t="str">
        <f>+IF('Moloc Pokedex'!K144&lt;&gt;"",'Moloc Pokedex'!K144,"")</f>
        <v>Medium</v>
      </c>
      <c r="J951" s="14">
        <f>+IF('Moloc Pokedex'!L144&lt;&gt;"",'Moloc Pokedex'!L144,"")</f>
        <v>0</v>
      </c>
      <c r="K951" s="14" t="str">
        <f>+IF('Moloc Pokedex'!M144&lt;&gt;"",'Moloc Pokedex'!M144,"")</f>
        <v>0,0,0,0,0,0</v>
      </c>
      <c r="L951" s="14">
        <f>+IF('Moloc Pokedex'!N144&lt;&gt;"",'Moloc Pokedex'!N144,"")</f>
        <v>255</v>
      </c>
      <c r="M951" s="14">
        <f>+IF('Moloc Pokedex'!O144&lt;&gt;"",'Moloc Pokedex'!O144,"")</f>
        <v>70</v>
      </c>
      <c r="N951" s="14" t="str">
        <f>+IF('Moloc Pokedex'!P144&lt;&gt;"",'Moloc Pokedex'!P144,"")</f>
        <v>RUNAWAY</v>
      </c>
      <c r="O951" s="14" t="str">
        <f>+IF('Moloc Pokedex'!Q144&lt;&gt;"",'Moloc Pokedex'!Q144,"")</f>
        <v/>
      </c>
      <c r="P951" s="14" t="str">
        <f>+IF('Moloc Pokedex'!R144&lt;&gt;"",'Moloc Pokedex'!R144,"")</f>
        <v>1,TACKLE,1,LEER,1,GROWL,1,SCARYFACE</v>
      </c>
      <c r="Q951" s="14" t="str">
        <f>+IF('Moloc Pokedex'!S144&lt;&gt;"",'Moloc Pokedex'!S144,"")</f>
        <v>FIREPUNCH,THUNDERPUNCH,ICEPUNCH,SWORDSDANCE,TAUNT,TRICK,GRASSYTERRAIN</v>
      </c>
      <c r="R951" s="14" t="str">
        <f>+IF('Moloc Pokedex'!T144&lt;&gt;"",'Moloc Pokedex'!T144,"")</f>
        <v>Field</v>
      </c>
      <c r="S951" s="14">
        <f>+IF('Moloc Pokedex'!U144&lt;&gt;"",'Moloc Pokedex'!U144,"")</f>
        <v>4080</v>
      </c>
      <c r="T951" s="14">
        <f>+IF('Moloc Pokedex'!V144&lt;&gt;"",'Moloc Pokedex'!V144,"")</f>
        <v>0.1</v>
      </c>
      <c r="U951" s="14">
        <f>+IF('Moloc Pokedex'!W144&lt;&gt;"",'Moloc Pokedex'!W144,"")</f>
        <v>0.1</v>
      </c>
      <c r="V951" s="14" t="str">
        <f>+IF('Moloc Pokedex'!X144&lt;&gt;"",'Moloc Pokedex'!X144,"")</f>
        <v>Brown</v>
      </c>
      <c r="W951" s="14" t="str">
        <f>+IF('Moloc Pokedex'!Y144&lt;&gt;"",'Moloc Pokedex'!Y144,"")</f>
        <v/>
      </c>
      <c r="X951" s="14">
        <f>+IF('Moloc Pokedex'!Z144&lt;&gt;"",'Moloc Pokedex'!Z144,"")</f>
        <v>950</v>
      </c>
      <c r="Y951" s="14">
        <f>+IF('Moloc Pokedex'!AA144&lt;&gt;"",'Moloc Pokedex'!AA144,"")</f>
        <v>0</v>
      </c>
      <c r="Z951" s="14">
        <f>+IF('Moloc Pokedex'!AB144&lt;&gt;"",'Moloc Pokedex'!AB144,"")</f>
        <v>0</v>
      </c>
      <c r="AA951" s="14">
        <f>+IF('Moloc Pokedex'!AC144&lt;&gt;"",'Moloc Pokedex'!AC144,"")</f>
        <v>0</v>
      </c>
      <c r="AB951" s="14">
        <f>+IF('Moloc Pokedex'!AD144&lt;&gt;"",'Moloc Pokedex'!AD144,"")</f>
        <v>0</v>
      </c>
      <c r="AC951" s="14">
        <f>+IF('Moloc Pokedex'!AE144&lt;&gt;"",'Moloc Pokedex'!AE144,"")</f>
        <v>0</v>
      </c>
      <c r="AD951" s="14">
        <f>+IF('Moloc Pokedex'!AF144&lt;&gt;"",'Moloc Pokedex'!AF144,"")</f>
        <v>0</v>
      </c>
      <c r="AE951" s="14">
        <f>+IF('Moloc Pokedex'!AG144&lt;&gt;"",'Moloc Pokedex'!AG144,"")</f>
        <v>0</v>
      </c>
      <c r="AF951" s="14">
        <f>+IF('Moloc Pokedex'!AH144&lt;&gt;"",'Moloc Pokedex'!AH144,"")</f>
        <v>0</v>
      </c>
      <c r="AG951" s="14">
        <f>+IF('Moloc Pokedex'!AI144&lt;&gt;"",'Moloc Pokedex'!AI144,"")</f>
        <v>0</v>
      </c>
      <c r="AH951" s="14" t="str">
        <f>+IF('Moloc Pokedex'!AJ144&lt;&gt;"",'Moloc Pokedex'!AJ144,"")</f>
        <v>950,0,0,0,0,0,0,0,0,0</v>
      </c>
      <c r="AI951" s="14" t="str">
        <f>+IF('Moloc Pokedex'!AK144&lt;&gt;"",'Moloc Pokedex'!AK144,"")</f>
        <v>TODO</v>
      </c>
      <c r="AJ951" s="14" t="str">
        <f>+IF('Moloc Pokedex'!AL144&lt;&gt;"",'Moloc Pokedex'!AL144,"")</f>
        <v>"TO DO"</v>
      </c>
      <c r="AK951" s="14" t="str">
        <f>+IF('Moloc Pokedex'!AM144&lt;&gt;"",'Moloc Pokedex'!AM144,"")</f>
        <v/>
      </c>
      <c r="AL951" s="14" t="str">
        <f>+IF('Moloc Pokedex'!AN144&lt;&gt;"",'Moloc Pokedex'!AN144,"")</f>
        <v/>
      </c>
      <c r="AM951" s="14" t="str">
        <f>+IF('Moloc Pokedex'!AO144&lt;&gt;"",'Moloc Pokedex'!AO144,"")</f>
        <v/>
      </c>
      <c r="AN951" s="14" t="str">
        <f>+IF('Moloc Pokedex'!AP144&lt;&gt;"",'Moloc Pokedex'!AP144,"")</f>
        <v/>
      </c>
      <c r="AO951" s="14">
        <f>+IF('Moloc Pokedex'!AQ144&lt;&gt;"",'Moloc Pokedex'!AQ144,"")</f>
        <v>0</v>
      </c>
      <c r="AP951" s="14">
        <f>+IF('Moloc Pokedex'!AR144&lt;&gt;"",'Moloc Pokedex'!AR144,"")</f>
        <v>25</v>
      </c>
      <c r="AQ951" s="14">
        <f>+IF('Moloc Pokedex'!AS144&lt;&gt;"",'Moloc Pokedex'!AS144,"")</f>
        <v>0</v>
      </c>
      <c r="AR951" s="14" t="str">
        <f>+IF('Moloc Pokedex'!AT144&lt;&gt;"",'Moloc Pokedex'!AT144,"")</f>
        <v/>
      </c>
      <c r="AS951" s="14" t="str">
        <f>+IF('Moloc Pokedex'!AU144&lt;&gt;"",'Moloc Pokedex'!AU144,"")</f>
        <v/>
      </c>
      <c r="AU951" s="14"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
      <c r="A952" s="13">
        <v>951</v>
      </c>
      <c r="C952" s="14" t="str">
        <f>+IF('Moloc Pokedex'!E145&lt;&gt;"",'Moloc Pokedex'!E145,"")</f>
        <v>Calfos</v>
      </c>
      <c r="D952" s="14" t="str">
        <f>+IF('Moloc Pokedex'!F145&lt;&gt;"",'Moloc Pokedex'!F145,"")</f>
        <v>CALFOS</v>
      </c>
      <c r="E952" s="14" t="str">
        <f>+IF('Moloc Pokedex'!G145&lt;&gt;"",'Moloc Pokedex'!G145,"")</f>
        <v>NORMAL</v>
      </c>
      <c r="F952" s="14" t="str">
        <f>+IF('Moloc Pokedex'!H145&lt;&gt;"",'Moloc Pokedex'!H145,"")</f>
        <v/>
      </c>
      <c r="G952" s="14" t="str">
        <f>+IF('Moloc Pokedex'!I145&lt;&gt;"",'Moloc Pokedex'!I145,"")</f>
        <v>30,30,30,30,30,30</v>
      </c>
      <c r="H952" s="14" t="str">
        <f>+IF('Moloc Pokedex'!J145&lt;&gt;"",'Moloc Pokedex'!J145,"")</f>
        <v>Female50Percent</v>
      </c>
      <c r="I952" s="14" t="str">
        <f>+IF('Moloc Pokedex'!K145&lt;&gt;"",'Moloc Pokedex'!K145,"")</f>
        <v>Medium</v>
      </c>
      <c r="J952" s="14">
        <f>+IF('Moloc Pokedex'!L145&lt;&gt;"",'Moloc Pokedex'!L145,"")</f>
        <v>0</v>
      </c>
      <c r="K952" s="14" t="str">
        <f>+IF('Moloc Pokedex'!M145&lt;&gt;"",'Moloc Pokedex'!M145,"")</f>
        <v>0,0,0,0,0,0</v>
      </c>
      <c r="L952" s="14">
        <f>+IF('Moloc Pokedex'!N145&lt;&gt;"",'Moloc Pokedex'!N145,"")</f>
        <v>255</v>
      </c>
      <c r="M952" s="14">
        <f>+IF('Moloc Pokedex'!O145&lt;&gt;"",'Moloc Pokedex'!O145,"")</f>
        <v>70</v>
      </c>
      <c r="N952" s="14" t="str">
        <f>+IF('Moloc Pokedex'!P145&lt;&gt;"",'Moloc Pokedex'!P145,"")</f>
        <v>RUNAWAY</v>
      </c>
      <c r="O952" s="14" t="str">
        <f>+IF('Moloc Pokedex'!Q145&lt;&gt;"",'Moloc Pokedex'!Q145,"")</f>
        <v/>
      </c>
      <c r="P952" s="14" t="str">
        <f>+IF('Moloc Pokedex'!R145&lt;&gt;"",'Moloc Pokedex'!R145,"")</f>
        <v>1,TACKLE,1,LEER,1,GROWL,1,SCARYFACE</v>
      </c>
      <c r="Q952" s="14" t="str">
        <f>+IF('Moloc Pokedex'!S145&lt;&gt;"",'Moloc Pokedex'!S145,"")</f>
        <v>FIREPUNCH,THUNDERPUNCH,ICEPUNCH,SWORDSDANCE,TAUNT,TRICK,GRASSYTERRAIN</v>
      </c>
      <c r="R952" s="14" t="str">
        <f>+IF('Moloc Pokedex'!T145&lt;&gt;"",'Moloc Pokedex'!T145,"")</f>
        <v>Field</v>
      </c>
      <c r="S952" s="14">
        <f>+IF('Moloc Pokedex'!U145&lt;&gt;"",'Moloc Pokedex'!U145,"")</f>
        <v>4080</v>
      </c>
      <c r="T952" s="14">
        <f>+IF('Moloc Pokedex'!V145&lt;&gt;"",'Moloc Pokedex'!V145,"")</f>
        <v>0.1</v>
      </c>
      <c r="U952" s="14">
        <f>+IF('Moloc Pokedex'!W145&lt;&gt;"",'Moloc Pokedex'!W145,"")</f>
        <v>0.1</v>
      </c>
      <c r="V952" s="14" t="str">
        <f>+IF('Moloc Pokedex'!X145&lt;&gt;"",'Moloc Pokedex'!X145,"")</f>
        <v>Brown</v>
      </c>
      <c r="W952" s="14" t="str">
        <f>+IF('Moloc Pokedex'!Y145&lt;&gt;"",'Moloc Pokedex'!Y145,"")</f>
        <v/>
      </c>
      <c r="X952" s="14">
        <f>+IF('Moloc Pokedex'!Z145&lt;&gt;"",'Moloc Pokedex'!Z145,"")</f>
        <v>951</v>
      </c>
      <c r="Y952" s="14">
        <f>+IF('Moloc Pokedex'!AA145&lt;&gt;"",'Moloc Pokedex'!AA145,"")</f>
        <v>0</v>
      </c>
      <c r="Z952" s="14">
        <f>+IF('Moloc Pokedex'!AB145&lt;&gt;"",'Moloc Pokedex'!AB145,"")</f>
        <v>0</v>
      </c>
      <c r="AA952" s="14">
        <f>+IF('Moloc Pokedex'!AC145&lt;&gt;"",'Moloc Pokedex'!AC145,"")</f>
        <v>0</v>
      </c>
      <c r="AB952" s="14">
        <f>+IF('Moloc Pokedex'!AD145&lt;&gt;"",'Moloc Pokedex'!AD145,"")</f>
        <v>0</v>
      </c>
      <c r="AC952" s="14">
        <f>+IF('Moloc Pokedex'!AE145&lt;&gt;"",'Moloc Pokedex'!AE145,"")</f>
        <v>0</v>
      </c>
      <c r="AD952" s="14">
        <f>+IF('Moloc Pokedex'!AF145&lt;&gt;"",'Moloc Pokedex'!AF145,"")</f>
        <v>0</v>
      </c>
      <c r="AE952" s="14">
        <f>+IF('Moloc Pokedex'!AG145&lt;&gt;"",'Moloc Pokedex'!AG145,"")</f>
        <v>0</v>
      </c>
      <c r="AF952" s="14">
        <f>+IF('Moloc Pokedex'!AH145&lt;&gt;"",'Moloc Pokedex'!AH145,"")</f>
        <v>0</v>
      </c>
      <c r="AG952" s="14">
        <f>+IF('Moloc Pokedex'!AI145&lt;&gt;"",'Moloc Pokedex'!AI145,"")</f>
        <v>0</v>
      </c>
      <c r="AH952" s="14" t="str">
        <f>+IF('Moloc Pokedex'!AJ145&lt;&gt;"",'Moloc Pokedex'!AJ145,"")</f>
        <v>951,0,0,0,0,0,0,0,0,0</v>
      </c>
      <c r="AI952" s="14" t="str">
        <f>+IF('Moloc Pokedex'!AK145&lt;&gt;"",'Moloc Pokedex'!AK145,"")</f>
        <v>TODO</v>
      </c>
      <c r="AJ952" s="14" t="str">
        <f>+IF('Moloc Pokedex'!AL145&lt;&gt;"",'Moloc Pokedex'!AL145,"")</f>
        <v>"TO DO"</v>
      </c>
      <c r="AK952" s="14" t="str">
        <f>+IF('Moloc Pokedex'!AM145&lt;&gt;"",'Moloc Pokedex'!AM145,"")</f>
        <v/>
      </c>
      <c r="AL952" s="14" t="str">
        <f>+IF('Moloc Pokedex'!AN145&lt;&gt;"",'Moloc Pokedex'!AN145,"")</f>
        <v/>
      </c>
      <c r="AM952" s="14" t="str">
        <f>+IF('Moloc Pokedex'!AO145&lt;&gt;"",'Moloc Pokedex'!AO145,"")</f>
        <v/>
      </c>
      <c r="AN952" s="14" t="str">
        <f>+IF('Moloc Pokedex'!AP145&lt;&gt;"",'Moloc Pokedex'!AP145,"")</f>
        <v/>
      </c>
      <c r="AO952" s="14">
        <f>+IF('Moloc Pokedex'!AQ145&lt;&gt;"",'Moloc Pokedex'!AQ145,"")</f>
        <v>0</v>
      </c>
      <c r="AP952" s="14">
        <f>+IF('Moloc Pokedex'!AR145&lt;&gt;"",'Moloc Pokedex'!AR145,"")</f>
        <v>25</v>
      </c>
      <c r="AQ952" s="14">
        <f>+IF('Moloc Pokedex'!AS145&lt;&gt;"",'Moloc Pokedex'!AS145,"")</f>
        <v>0</v>
      </c>
      <c r="AR952" s="14" t="str">
        <f>+IF('Moloc Pokedex'!AT145&lt;&gt;"",'Moloc Pokedex'!AT145,"")</f>
        <v>TAUROS,LevelMale,30,MILTANK,LevelFemale,30,BOUFFALANT,HasMove,HEADCHARGE</v>
      </c>
      <c r="AS952" s="14" t="str">
        <f>+IF('Moloc Pokedex'!AU145&lt;&gt;"",'Moloc Pokedex'!AU145,"")</f>
        <v>FURRINCENSE</v>
      </c>
      <c r="AU952" s="14"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
      <c r="A953" s="13">
        <v>952</v>
      </c>
      <c r="C953" s="14" t="str">
        <f>+IF('Moloc Pokedex'!E146&lt;&gt;"",'Moloc Pokedex'!E146,"")</f>
        <v>Tauron</v>
      </c>
      <c r="D953" s="14" t="str">
        <f>+IF('Moloc Pokedex'!F146&lt;&gt;"",'Moloc Pokedex'!F146,"")</f>
        <v>TAURON</v>
      </c>
      <c r="E953" s="14" t="str">
        <f>+IF('Moloc Pokedex'!G146&lt;&gt;"",'Moloc Pokedex'!G146,"")</f>
        <v>NORMAL</v>
      </c>
      <c r="F953" s="14" t="str">
        <f>+IF('Moloc Pokedex'!H146&lt;&gt;"",'Moloc Pokedex'!H146,"")</f>
        <v>FERAL</v>
      </c>
      <c r="G953" s="14" t="str">
        <f>+IF('Moloc Pokedex'!I146&lt;&gt;"",'Moloc Pokedex'!I146,"")</f>
        <v>30,30,30,30,30,30</v>
      </c>
      <c r="H953" s="14" t="str">
        <f>+IF('Moloc Pokedex'!J146&lt;&gt;"",'Moloc Pokedex'!J146,"")</f>
        <v>Female50Percent</v>
      </c>
      <c r="I953" s="14" t="str">
        <f>+IF('Moloc Pokedex'!K146&lt;&gt;"",'Moloc Pokedex'!K146,"")</f>
        <v>Medium</v>
      </c>
      <c r="J953" s="14">
        <f>+IF('Moloc Pokedex'!L146&lt;&gt;"",'Moloc Pokedex'!L146,"")</f>
        <v>0</v>
      </c>
      <c r="K953" s="14" t="str">
        <f>+IF('Moloc Pokedex'!M146&lt;&gt;"",'Moloc Pokedex'!M146,"")</f>
        <v>0,0,0,0,0,0</v>
      </c>
      <c r="L953" s="14">
        <f>+IF('Moloc Pokedex'!N146&lt;&gt;"",'Moloc Pokedex'!N146,"")</f>
        <v>255</v>
      </c>
      <c r="M953" s="14">
        <f>+IF('Moloc Pokedex'!O146&lt;&gt;"",'Moloc Pokedex'!O146,"")</f>
        <v>70</v>
      </c>
      <c r="N953" s="14" t="str">
        <f>+IF('Moloc Pokedex'!P146&lt;&gt;"",'Moloc Pokedex'!P146,"")</f>
        <v>RUNAWAY</v>
      </c>
      <c r="O953" s="14" t="str">
        <f>+IF('Moloc Pokedex'!Q146&lt;&gt;"",'Moloc Pokedex'!Q146,"")</f>
        <v/>
      </c>
      <c r="P953" s="14" t="str">
        <f>+IF('Moloc Pokedex'!R146&lt;&gt;"",'Moloc Pokedex'!R146,"")</f>
        <v>1,TACKLE,1,LEER,1,GROWL,1,SCARYFACE</v>
      </c>
      <c r="Q953" s="14" t="str">
        <f>+IF('Moloc Pokedex'!S146&lt;&gt;"",'Moloc Pokedex'!S146,"")</f>
        <v>FIREPUNCH,THUNDERPUNCH,ICEPUNCH,SWORDSDANCE,TAUNT,TRICK,GRASSYTERRAIN</v>
      </c>
      <c r="R953" s="14" t="str">
        <f>+IF('Moloc Pokedex'!T146&lt;&gt;"",'Moloc Pokedex'!T146,"")</f>
        <v>Field</v>
      </c>
      <c r="S953" s="14">
        <f>+IF('Moloc Pokedex'!U146&lt;&gt;"",'Moloc Pokedex'!U146,"")</f>
        <v>4080</v>
      </c>
      <c r="T953" s="14">
        <f>+IF('Moloc Pokedex'!V146&lt;&gt;"",'Moloc Pokedex'!V146,"")</f>
        <v>0.1</v>
      </c>
      <c r="U953" s="14">
        <f>+IF('Moloc Pokedex'!W146&lt;&gt;"",'Moloc Pokedex'!W146,"")</f>
        <v>0.1</v>
      </c>
      <c r="V953" s="14" t="str">
        <f>+IF('Moloc Pokedex'!X146&lt;&gt;"",'Moloc Pokedex'!X146,"")</f>
        <v>Brown</v>
      </c>
      <c r="W953" s="14" t="str">
        <f>+IF('Moloc Pokedex'!Y146&lt;&gt;"",'Moloc Pokedex'!Y146,"")</f>
        <v/>
      </c>
      <c r="X953" s="14">
        <f>+IF('Moloc Pokedex'!Z146&lt;&gt;"",'Moloc Pokedex'!Z146,"")</f>
        <v>952</v>
      </c>
      <c r="Y953" s="14">
        <f>+IF('Moloc Pokedex'!AA146&lt;&gt;"",'Moloc Pokedex'!AA146,"")</f>
        <v>0</v>
      </c>
      <c r="Z953" s="14">
        <f>+IF('Moloc Pokedex'!AB146&lt;&gt;"",'Moloc Pokedex'!AB146,"")</f>
        <v>0</v>
      </c>
      <c r="AA953" s="14">
        <f>+IF('Moloc Pokedex'!AC146&lt;&gt;"",'Moloc Pokedex'!AC146,"")</f>
        <v>0</v>
      </c>
      <c r="AB953" s="14">
        <f>+IF('Moloc Pokedex'!AD146&lt;&gt;"",'Moloc Pokedex'!AD146,"")</f>
        <v>0</v>
      </c>
      <c r="AC953" s="14">
        <f>+IF('Moloc Pokedex'!AE146&lt;&gt;"",'Moloc Pokedex'!AE146,"")</f>
        <v>0</v>
      </c>
      <c r="AD953" s="14">
        <f>+IF('Moloc Pokedex'!AF146&lt;&gt;"",'Moloc Pokedex'!AF146,"")</f>
        <v>0</v>
      </c>
      <c r="AE953" s="14">
        <f>+IF('Moloc Pokedex'!AG146&lt;&gt;"",'Moloc Pokedex'!AG146,"")</f>
        <v>0</v>
      </c>
      <c r="AF953" s="14">
        <f>+IF('Moloc Pokedex'!AH146&lt;&gt;"",'Moloc Pokedex'!AH146,"")</f>
        <v>0</v>
      </c>
      <c r="AG953" s="14">
        <f>+IF('Moloc Pokedex'!AI146&lt;&gt;"",'Moloc Pokedex'!AI146,"")</f>
        <v>0</v>
      </c>
      <c r="AH953" s="14" t="str">
        <f>+IF('Moloc Pokedex'!AJ146&lt;&gt;"",'Moloc Pokedex'!AJ146,"")</f>
        <v>952,0,0,0,0,0,0,0,0,0</v>
      </c>
      <c r="AI953" s="14" t="str">
        <f>+IF('Moloc Pokedex'!AK146&lt;&gt;"",'Moloc Pokedex'!AK146,"")</f>
        <v>TODO</v>
      </c>
      <c r="AJ953" s="14" t="str">
        <f>+IF('Moloc Pokedex'!AL146&lt;&gt;"",'Moloc Pokedex'!AL146,"")</f>
        <v>"TO DO"</v>
      </c>
      <c r="AK953" s="14" t="str">
        <f>+IF('Moloc Pokedex'!AM146&lt;&gt;"",'Moloc Pokedex'!AM146,"")</f>
        <v/>
      </c>
      <c r="AL953" s="14" t="str">
        <f>+IF('Moloc Pokedex'!AN146&lt;&gt;"",'Moloc Pokedex'!AN146,"")</f>
        <v/>
      </c>
      <c r="AM953" s="14" t="str">
        <f>+IF('Moloc Pokedex'!AO146&lt;&gt;"",'Moloc Pokedex'!AO146,"")</f>
        <v/>
      </c>
      <c r="AN953" s="14" t="str">
        <f>+IF('Moloc Pokedex'!AP146&lt;&gt;"",'Moloc Pokedex'!AP146,"")</f>
        <v/>
      </c>
      <c r="AO953" s="14">
        <f>+IF('Moloc Pokedex'!AQ146&lt;&gt;"",'Moloc Pokedex'!AQ146,"")</f>
        <v>0</v>
      </c>
      <c r="AP953" s="14">
        <f>+IF('Moloc Pokedex'!AR146&lt;&gt;"",'Moloc Pokedex'!AR146,"")</f>
        <v>25</v>
      </c>
      <c r="AQ953" s="14">
        <f>+IF('Moloc Pokedex'!AS146&lt;&gt;"",'Moloc Pokedex'!AS146,"")</f>
        <v>0</v>
      </c>
      <c r="AR953" s="14" t="str">
        <f>+IF('Moloc Pokedex'!AT146&lt;&gt;"",'Moloc Pokedex'!AT146,"")</f>
        <v/>
      </c>
      <c r="AS953" s="14" t="str">
        <f>+IF('Moloc Pokedex'!AU146&lt;&gt;"",'Moloc Pokedex'!AU146,"")</f>
        <v/>
      </c>
      <c r="AU953" s="14"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
      <c r="A954" s="13">
        <v>953</v>
      </c>
      <c r="C954" s="14" t="str">
        <f>+IF('Moloc Pokedex'!E147&lt;&gt;"",'Moloc Pokedex'!E147,"")</f>
        <v>Milpanzer</v>
      </c>
      <c r="D954" s="14" t="str">
        <f>+IF('Moloc Pokedex'!F147&lt;&gt;"",'Moloc Pokedex'!F147,"")</f>
        <v>MILPANZER</v>
      </c>
      <c r="E954" s="14" t="str">
        <f>+IF('Moloc Pokedex'!G147&lt;&gt;"",'Moloc Pokedex'!G147,"")</f>
        <v>NORMAL</v>
      </c>
      <c r="F954" s="14" t="str">
        <f>+IF('Moloc Pokedex'!H147&lt;&gt;"",'Moloc Pokedex'!H147,"")</f>
        <v>FERAL</v>
      </c>
      <c r="G954" s="14" t="str">
        <f>+IF('Moloc Pokedex'!I147&lt;&gt;"",'Moloc Pokedex'!I147,"")</f>
        <v>30,30,30,30,30,30</v>
      </c>
      <c r="H954" s="14" t="str">
        <f>+IF('Moloc Pokedex'!J147&lt;&gt;"",'Moloc Pokedex'!J147,"")</f>
        <v>Female50Percent</v>
      </c>
      <c r="I954" s="14" t="str">
        <f>+IF('Moloc Pokedex'!K147&lt;&gt;"",'Moloc Pokedex'!K147,"")</f>
        <v>Medium</v>
      </c>
      <c r="J954" s="14">
        <f>+IF('Moloc Pokedex'!L147&lt;&gt;"",'Moloc Pokedex'!L147,"")</f>
        <v>0</v>
      </c>
      <c r="K954" s="14" t="str">
        <f>+IF('Moloc Pokedex'!M147&lt;&gt;"",'Moloc Pokedex'!M147,"")</f>
        <v>0,0,0,0,0,0</v>
      </c>
      <c r="L954" s="14">
        <f>+IF('Moloc Pokedex'!N147&lt;&gt;"",'Moloc Pokedex'!N147,"")</f>
        <v>255</v>
      </c>
      <c r="M954" s="14">
        <f>+IF('Moloc Pokedex'!O147&lt;&gt;"",'Moloc Pokedex'!O147,"")</f>
        <v>70</v>
      </c>
      <c r="N954" s="14" t="str">
        <f>+IF('Moloc Pokedex'!P147&lt;&gt;"",'Moloc Pokedex'!P147,"")</f>
        <v>RUNAWAY</v>
      </c>
      <c r="O954" s="14" t="str">
        <f>+IF('Moloc Pokedex'!Q147&lt;&gt;"",'Moloc Pokedex'!Q147,"")</f>
        <v/>
      </c>
      <c r="P954" s="14" t="str">
        <f>+IF('Moloc Pokedex'!R147&lt;&gt;"",'Moloc Pokedex'!R147,"")</f>
        <v>1,TACKLE,1,LEER,1,GROWL,1,SCARYFACE</v>
      </c>
      <c r="Q954" s="14" t="str">
        <f>+IF('Moloc Pokedex'!S147&lt;&gt;"",'Moloc Pokedex'!S147,"")</f>
        <v>FIREPUNCH,THUNDERPUNCH,ICEPUNCH,SWORDSDANCE,TAUNT,TRICK,GRASSYTERRAIN</v>
      </c>
      <c r="R954" s="14" t="str">
        <f>+IF('Moloc Pokedex'!T147&lt;&gt;"",'Moloc Pokedex'!T147,"")</f>
        <v>Field</v>
      </c>
      <c r="S954" s="14">
        <f>+IF('Moloc Pokedex'!U147&lt;&gt;"",'Moloc Pokedex'!U147,"")</f>
        <v>4080</v>
      </c>
      <c r="T954" s="14">
        <f>+IF('Moloc Pokedex'!V147&lt;&gt;"",'Moloc Pokedex'!V147,"")</f>
        <v>0.1</v>
      </c>
      <c r="U954" s="14">
        <f>+IF('Moloc Pokedex'!W147&lt;&gt;"",'Moloc Pokedex'!W147,"")</f>
        <v>0.1</v>
      </c>
      <c r="V954" s="14" t="str">
        <f>+IF('Moloc Pokedex'!X147&lt;&gt;"",'Moloc Pokedex'!X147,"")</f>
        <v>Brown</v>
      </c>
      <c r="W954" s="14" t="str">
        <f>+IF('Moloc Pokedex'!Y147&lt;&gt;"",'Moloc Pokedex'!Y147,"")</f>
        <v/>
      </c>
      <c r="X954" s="14">
        <f>+IF('Moloc Pokedex'!Z147&lt;&gt;"",'Moloc Pokedex'!Z147,"")</f>
        <v>953</v>
      </c>
      <c r="Y954" s="14">
        <f>+IF('Moloc Pokedex'!AA147&lt;&gt;"",'Moloc Pokedex'!AA147,"")</f>
        <v>0</v>
      </c>
      <c r="Z954" s="14">
        <f>+IF('Moloc Pokedex'!AB147&lt;&gt;"",'Moloc Pokedex'!AB147,"")</f>
        <v>0</v>
      </c>
      <c r="AA954" s="14">
        <f>+IF('Moloc Pokedex'!AC147&lt;&gt;"",'Moloc Pokedex'!AC147,"")</f>
        <v>0</v>
      </c>
      <c r="AB954" s="14">
        <f>+IF('Moloc Pokedex'!AD147&lt;&gt;"",'Moloc Pokedex'!AD147,"")</f>
        <v>0</v>
      </c>
      <c r="AC954" s="14">
        <f>+IF('Moloc Pokedex'!AE147&lt;&gt;"",'Moloc Pokedex'!AE147,"")</f>
        <v>0</v>
      </c>
      <c r="AD954" s="14">
        <f>+IF('Moloc Pokedex'!AF147&lt;&gt;"",'Moloc Pokedex'!AF147,"")</f>
        <v>0</v>
      </c>
      <c r="AE954" s="14">
        <f>+IF('Moloc Pokedex'!AG147&lt;&gt;"",'Moloc Pokedex'!AG147,"")</f>
        <v>0</v>
      </c>
      <c r="AF954" s="14">
        <f>+IF('Moloc Pokedex'!AH147&lt;&gt;"",'Moloc Pokedex'!AH147,"")</f>
        <v>0</v>
      </c>
      <c r="AG954" s="14">
        <f>+IF('Moloc Pokedex'!AI147&lt;&gt;"",'Moloc Pokedex'!AI147,"")</f>
        <v>0</v>
      </c>
      <c r="AH954" s="14" t="str">
        <f>+IF('Moloc Pokedex'!AJ147&lt;&gt;"",'Moloc Pokedex'!AJ147,"")</f>
        <v>953,0,0,0,0,0,0,0,0,0</v>
      </c>
      <c r="AI954" s="14" t="str">
        <f>+IF('Moloc Pokedex'!AK147&lt;&gt;"",'Moloc Pokedex'!AK147,"")</f>
        <v>TODO</v>
      </c>
      <c r="AJ954" s="14" t="str">
        <f>+IF('Moloc Pokedex'!AL147&lt;&gt;"",'Moloc Pokedex'!AL147,"")</f>
        <v>"TO DO"</v>
      </c>
      <c r="AK954" s="14" t="str">
        <f>+IF('Moloc Pokedex'!AM147&lt;&gt;"",'Moloc Pokedex'!AM147,"")</f>
        <v/>
      </c>
      <c r="AL954" s="14" t="str">
        <f>+IF('Moloc Pokedex'!AN147&lt;&gt;"",'Moloc Pokedex'!AN147,"")</f>
        <v/>
      </c>
      <c r="AM954" s="14" t="str">
        <f>+IF('Moloc Pokedex'!AO147&lt;&gt;"",'Moloc Pokedex'!AO147,"")</f>
        <v/>
      </c>
      <c r="AN954" s="14" t="str">
        <f>+IF('Moloc Pokedex'!AP147&lt;&gt;"",'Moloc Pokedex'!AP147,"")</f>
        <v/>
      </c>
      <c r="AO954" s="14">
        <f>+IF('Moloc Pokedex'!AQ147&lt;&gt;"",'Moloc Pokedex'!AQ147,"")</f>
        <v>0</v>
      </c>
      <c r="AP954" s="14">
        <f>+IF('Moloc Pokedex'!AR147&lt;&gt;"",'Moloc Pokedex'!AR147,"")</f>
        <v>25</v>
      </c>
      <c r="AQ954" s="14">
        <f>+IF('Moloc Pokedex'!AS147&lt;&gt;"",'Moloc Pokedex'!AS147,"")</f>
        <v>0</v>
      </c>
      <c r="AR954" s="14" t="str">
        <f>+IF('Moloc Pokedex'!AT147&lt;&gt;"",'Moloc Pokedex'!AT147,"")</f>
        <v/>
      </c>
      <c r="AS954" s="14" t="str">
        <f>+IF('Moloc Pokedex'!AU147&lt;&gt;"",'Moloc Pokedex'!AU147,"")</f>
        <v/>
      </c>
      <c r="AU954" s="14"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
      <c r="A955" s="13">
        <v>954</v>
      </c>
      <c r="C955" s="14" t="str">
        <f>+IF('Moloc Pokedex'!E148&lt;&gt;"",'Moloc Pokedex'!E148,"")</f>
        <v>Discolant</v>
      </c>
      <c r="D955" s="14" t="str">
        <f>+IF('Moloc Pokedex'!F148&lt;&gt;"",'Moloc Pokedex'!F148,"")</f>
        <v>DISCOLANT</v>
      </c>
      <c r="E955" s="14" t="str">
        <f>+IF('Moloc Pokedex'!G148&lt;&gt;"",'Moloc Pokedex'!G148,"")</f>
        <v>NORMAL</v>
      </c>
      <c r="F955" s="14" t="str">
        <f>+IF('Moloc Pokedex'!H148&lt;&gt;"",'Moloc Pokedex'!H148,"")</f>
        <v>FERAL</v>
      </c>
      <c r="G955" s="14" t="str">
        <f>+IF('Moloc Pokedex'!I148&lt;&gt;"",'Moloc Pokedex'!I148,"")</f>
        <v>30,30,30,30,30,30</v>
      </c>
      <c r="H955" s="14" t="str">
        <f>+IF('Moloc Pokedex'!J148&lt;&gt;"",'Moloc Pokedex'!J148,"")</f>
        <v>Female50Percent</v>
      </c>
      <c r="I955" s="14" t="str">
        <f>+IF('Moloc Pokedex'!K148&lt;&gt;"",'Moloc Pokedex'!K148,"")</f>
        <v>Medium</v>
      </c>
      <c r="J955" s="14">
        <f>+IF('Moloc Pokedex'!L148&lt;&gt;"",'Moloc Pokedex'!L148,"")</f>
        <v>0</v>
      </c>
      <c r="K955" s="14" t="str">
        <f>+IF('Moloc Pokedex'!M148&lt;&gt;"",'Moloc Pokedex'!M148,"")</f>
        <v>0,0,0,0,0,0</v>
      </c>
      <c r="L955" s="14">
        <f>+IF('Moloc Pokedex'!N148&lt;&gt;"",'Moloc Pokedex'!N148,"")</f>
        <v>255</v>
      </c>
      <c r="M955" s="14">
        <f>+IF('Moloc Pokedex'!O148&lt;&gt;"",'Moloc Pokedex'!O148,"")</f>
        <v>70</v>
      </c>
      <c r="N955" s="14" t="str">
        <f>+IF('Moloc Pokedex'!P148&lt;&gt;"",'Moloc Pokedex'!P148,"")</f>
        <v>RUNAWAY</v>
      </c>
      <c r="O955" s="14" t="str">
        <f>+IF('Moloc Pokedex'!Q148&lt;&gt;"",'Moloc Pokedex'!Q148,"")</f>
        <v/>
      </c>
      <c r="P955" s="14" t="str">
        <f>+IF('Moloc Pokedex'!R148&lt;&gt;"",'Moloc Pokedex'!R148,"")</f>
        <v>1,TACKLE,1,LEER,1,GROWL,1,SCARYFACE</v>
      </c>
      <c r="Q955" s="14" t="str">
        <f>+IF('Moloc Pokedex'!S148&lt;&gt;"",'Moloc Pokedex'!S148,"")</f>
        <v>FIREPUNCH,THUNDERPUNCH,ICEPUNCH,SWORDSDANCE,TAUNT,TRICK,GRASSYTERRAIN</v>
      </c>
      <c r="R955" s="14" t="str">
        <f>+IF('Moloc Pokedex'!T148&lt;&gt;"",'Moloc Pokedex'!T148,"")</f>
        <v>Field</v>
      </c>
      <c r="S955" s="14">
        <f>+IF('Moloc Pokedex'!U148&lt;&gt;"",'Moloc Pokedex'!U148,"")</f>
        <v>4080</v>
      </c>
      <c r="T955" s="14">
        <f>+IF('Moloc Pokedex'!V148&lt;&gt;"",'Moloc Pokedex'!V148,"")</f>
        <v>0.1</v>
      </c>
      <c r="U955" s="14">
        <f>+IF('Moloc Pokedex'!W148&lt;&gt;"",'Moloc Pokedex'!W148,"")</f>
        <v>0.1</v>
      </c>
      <c r="V955" s="14" t="str">
        <f>+IF('Moloc Pokedex'!X148&lt;&gt;"",'Moloc Pokedex'!X148,"")</f>
        <v>Brown</v>
      </c>
      <c r="W955" s="14" t="str">
        <f>+IF('Moloc Pokedex'!Y148&lt;&gt;"",'Moloc Pokedex'!Y148,"")</f>
        <v/>
      </c>
      <c r="X955" s="14">
        <f>+IF('Moloc Pokedex'!Z148&lt;&gt;"",'Moloc Pokedex'!Z148,"")</f>
        <v>954</v>
      </c>
      <c r="Y955" s="14">
        <f>+IF('Moloc Pokedex'!AA148&lt;&gt;"",'Moloc Pokedex'!AA148,"")</f>
        <v>0</v>
      </c>
      <c r="Z955" s="14">
        <f>+IF('Moloc Pokedex'!AB148&lt;&gt;"",'Moloc Pokedex'!AB148,"")</f>
        <v>0</v>
      </c>
      <c r="AA955" s="14">
        <f>+IF('Moloc Pokedex'!AC148&lt;&gt;"",'Moloc Pokedex'!AC148,"")</f>
        <v>0</v>
      </c>
      <c r="AB955" s="14">
        <f>+IF('Moloc Pokedex'!AD148&lt;&gt;"",'Moloc Pokedex'!AD148,"")</f>
        <v>0</v>
      </c>
      <c r="AC955" s="14">
        <f>+IF('Moloc Pokedex'!AE148&lt;&gt;"",'Moloc Pokedex'!AE148,"")</f>
        <v>0</v>
      </c>
      <c r="AD955" s="14">
        <f>+IF('Moloc Pokedex'!AF148&lt;&gt;"",'Moloc Pokedex'!AF148,"")</f>
        <v>0</v>
      </c>
      <c r="AE955" s="14">
        <f>+IF('Moloc Pokedex'!AG148&lt;&gt;"",'Moloc Pokedex'!AG148,"")</f>
        <v>0</v>
      </c>
      <c r="AF955" s="14">
        <f>+IF('Moloc Pokedex'!AH148&lt;&gt;"",'Moloc Pokedex'!AH148,"")</f>
        <v>0</v>
      </c>
      <c r="AG955" s="14">
        <f>+IF('Moloc Pokedex'!AI148&lt;&gt;"",'Moloc Pokedex'!AI148,"")</f>
        <v>0</v>
      </c>
      <c r="AH955" s="14" t="str">
        <f>+IF('Moloc Pokedex'!AJ148&lt;&gt;"",'Moloc Pokedex'!AJ148,"")</f>
        <v>954,0,0,0,0,0,0,0,0,0</v>
      </c>
      <c r="AI955" s="14" t="str">
        <f>+IF('Moloc Pokedex'!AK148&lt;&gt;"",'Moloc Pokedex'!AK148,"")</f>
        <v>TODO</v>
      </c>
      <c r="AJ955" s="14" t="str">
        <f>+IF('Moloc Pokedex'!AL148&lt;&gt;"",'Moloc Pokedex'!AL148,"")</f>
        <v>"TO DO"</v>
      </c>
      <c r="AK955" s="14" t="str">
        <f>+IF('Moloc Pokedex'!AM148&lt;&gt;"",'Moloc Pokedex'!AM148,"")</f>
        <v/>
      </c>
      <c r="AL955" s="14" t="str">
        <f>+IF('Moloc Pokedex'!AN148&lt;&gt;"",'Moloc Pokedex'!AN148,"")</f>
        <v/>
      </c>
      <c r="AM955" s="14" t="str">
        <f>+IF('Moloc Pokedex'!AO148&lt;&gt;"",'Moloc Pokedex'!AO148,"")</f>
        <v/>
      </c>
      <c r="AN955" s="14" t="str">
        <f>+IF('Moloc Pokedex'!AP148&lt;&gt;"",'Moloc Pokedex'!AP148,"")</f>
        <v/>
      </c>
      <c r="AO955" s="14">
        <f>+IF('Moloc Pokedex'!AQ148&lt;&gt;"",'Moloc Pokedex'!AQ148,"")</f>
        <v>0</v>
      </c>
      <c r="AP955" s="14">
        <f>+IF('Moloc Pokedex'!AR148&lt;&gt;"",'Moloc Pokedex'!AR148,"")</f>
        <v>25</v>
      </c>
      <c r="AQ955" s="14">
        <f>+IF('Moloc Pokedex'!AS148&lt;&gt;"",'Moloc Pokedex'!AS148,"")</f>
        <v>0</v>
      </c>
      <c r="AR955" s="14" t="str">
        <f>+IF('Moloc Pokedex'!AT148&lt;&gt;"",'Moloc Pokedex'!AT148,"")</f>
        <v/>
      </c>
      <c r="AS955" s="14" t="str">
        <f>+IF('Moloc Pokedex'!AU148&lt;&gt;"",'Moloc Pokedex'!AU148,"")</f>
        <v/>
      </c>
      <c r="AU955" s="14"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
      <c r="A956" s="13">
        <v>955</v>
      </c>
      <c r="C956" s="14" t="str">
        <f>+IF('Moloc Pokedex'!E149&lt;&gt;"",'Moloc Pokedex'!E149,"")</f>
        <v>Nessie</v>
      </c>
      <c r="D956" s="14" t="str">
        <f>+IF('Moloc Pokedex'!F149&lt;&gt;"",'Moloc Pokedex'!F149,"")</f>
        <v>NESSIE</v>
      </c>
      <c r="E956" s="14" t="str">
        <f>+IF('Moloc Pokedex'!G149&lt;&gt;"",'Moloc Pokedex'!G149,"")</f>
        <v>ICE</v>
      </c>
      <c r="F956" s="14" t="str">
        <f>+IF('Moloc Pokedex'!H149&lt;&gt;"",'Moloc Pokedex'!H149,"")</f>
        <v>WATER</v>
      </c>
      <c r="G956" s="14" t="str">
        <f>+IF('Moloc Pokedex'!I149&lt;&gt;"",'Moloc Pokedex'!I149,"")</f>
        <v>30,30,30,30,30,30</v>
      </c>
      <c r="H956" s="14" t="str">
        <f>+IF('Moloc Pokedex'!J149&lt;&gt;"",'Moloc Pokedex'!J149,"")</f>
        <v>Female50Percent</v>
      </c>
      <c r="I956" s="14" t="str">
        <f>+IF('Moloc Pokedex'!K149&lt;&gt;"",'Moloc Pokedex'!K149,"")</f>
        <v>Medium</v>
      </c>
      <c r="J956" s="14">
        <f>+IF('Moloc Pokedex'!L149&lt;&gt;"",'Moloc Pokedex'!L149,"")</f>
        <v>0</v>
      </c>
      <c r="K956" s="14" t="str">
        <f>+IF('Moloc Pokedex'!M149&lt;&gt;"",'Moloc Pokedex'!M149,"")</f>
        <v>0,0,0,0,0,0</v>
      </c>
      <c r="L956" s="14">
        <f>+IF('Moloc Pokedex'!N149&lt;&gt;"",'Moloc Pokedex'!N149,"")</f>
        <v>255</v>
      </c>
      <c r="M956" s="14">
        <f>+IF('Moloc Pokedex'!O149&lt;&gt;"",'Moloc Pokedex'!O149,"")</f>
        <v>70</v>
      </c>
      <c r="N956" s="14" t="str">
        <f>+IF('Moloc Pokedex'!P149&lt;&gt;"",'Moloc Pokedex'!P149,"")</f>
        <v>RUNAWAY</v>
      </c>
      <c r="O956" s="14" t="str">
        <f>+IF('Moloc Pokedex'!Q149&lt;&gt;"",'Moloc Pokedex'!Q149,"")</f>
        <v/>
      </c>
      <c r="P956" s="14" t="str">
        <f>+IF('Moloc Pokedex'!R149&lt;&gt;"",'Moloc Pokedex'!R149,"")</f>
        <v>1,TACKLE,1,LEER,1,GROWL,1,SCARYFACE</v>
      </c>
      <c r="Q956" s="14" t="str">
        <f>+IF('Moloc Pokedex'!S149&lt;&gt;"",'Moloc Pokedex'!S149,"")</f>
        <v>FIREPUNCH,THUNDERPUNCH,ICEPUNCH,SWORDSDANCE,TAUNT,TRICK,GRASSYTERRAIN</v>
      </c>
      <c r="R956" s="14" t="str">
        <f>+IF('Moloc Pokedex'!T149&lt;&gt;"",'Moloc Pokedex'!T149,"")</f>
        <v>Field</v>
      </c>
      <c r="S956" s="14">
        <f>+IF('Moloc Pokedex'!U149&lt;&gt;"",'Moloc Pokedex'!U149,"")</f>
        <v>4080</v>
      </c>
      <c r="T956" s="14">
        <f>+IF('Moloc Pokedex'!V149&lt;&gt;"",'Moloc Pokedex'!V149,"")</f>
        <v>0.1</v>
      </c>
      <c r="U956" s="14">
        <f>+IF('Moloc Pokedex'!W149&lt;&gt;"",'Moloc Pokedex'!W149,"")</f>
        <v>0.1</v>
      </c>
      <c r="V956" s="14" t="str">
        <f>+IF('Moloc Pokedex'!X149&lt;&gt;"",'Moloc Pokedex'!X149,"")</f>
        <v>Brown</v>
      </c>
      <c r="W956" s="14" t="str">
        <f>+IF('Moloc Pokedex'!Y149&lt;&gt;"",'Moloc Pokedex'!Y149,"")</f>
        <v/>
      </c>
      <c r="X956" s="14">
        <f>+IF('Moloc Pokedex'!Z149&lt;&gt;"",'Moloc Pokedex'!Z149,"")</f>
        <v>955</v>
      </c>
      <c r="Y956" s="14">
        <f>+IF('Moloc Pokedex'!AA149&lt;&gt;"",'Moloc Pokedex'!AA149,"")</f>
        <v>0</v>
      </c>
      <c r="Z956" s="14">
        <f>+IF('Moloc Pokedex'!AB149&lt;&gt;"",'Moloc Pokedex'!AB149,"")</f>
        <v>0</v>
      </c>
      <c r="AA956" s="14">
        <f>+IF('Moloc Pokedex'!AC149&lt;&gt;"",'Moloc Pokedex'!AC149,"")</f>
        <v>0</v>
      </c>
      <c r="AB956" s="14">
        <f>+IF('Moloc Pokedex'!AD149&lt;&gt;"",'Moloc Pokedex'!AD149,"")</f>
        <v>0</v>
      </c>
      <c r="AC956" s="14">
        <f>+IF('Moloc Pokedex'!AE149&lt;&gt;"",'Moloc Pokedex'!AE149,"")</f>
        <v>0</v>
      </c>
      <c r="AD956" s="14">
        <f>+IF('Moloc Pokedex'!AF149&lt;&gt;"",'Moloc Pokedex'!AF149,"")</f>
        <v>0</v>
      </c>
      <c r="AE956" s="14">
        <f>+IF('Moloc Pokedex'!AG149&lt;&gt;"",'Moloc Pokedex'!AG149,"")</f>
        <v>0</v>
      </c>
      <c r="AF956" s="14">
        <f>+IF('Moloc Pokedex'!AH149&lt;&gt;"",'Moloc Pokedex'!AH149,"")</f>
        <v>0</v>
      </c>
      <c r="AG956" s="14">
        <f>+IF('Moloc Pokedex'!AI149&lt;&gt;"",'Moloc Pokedex'!AI149,"")</f>
        <v>0</v>
      </c>
      <c r="AH956" s="14" t="str">
        <f>+IF('Moloc Pokedex'!AJ149&lt;&gt;"",'Moloc Pokedex'!AJ149,"")</f>
        <v>955,0,0,0,0,0,0,0,0,0</v>
      </c>
      <c r="AI956" s="14" t="str">
        <f>+IF('Moloc Pokedex'!AK149&lt;&gt;"",'Moloc Pokedex'!AK149,"")</f>
        <v>TODO</v>
      </c>
      <c r="AJ956" s="14" t="str">
        <f>+IF('Moloc Pokedex'!AL149&lt;&gt;"",'Moloc Pokedex'!AL149,"")</f>
        <v>"TO DO"</v>
      </c>
      <c r="AK956" s="14" t="str">
        <f>+IF('Moloc Pokedex'!AM149&lt;&gt;"",'Moloc Pokedex'!AM149,"")</f>
        <v/>
      </c>
      <c r="AL956" s="14" t="str">
        <f>+IF('Moloc Pokedex'!AN149&lt;&gt;"",'Moloc Pokedex'!AN149,"")</f>
        <v/>
      </c>
      <c r="AM956" s="14" t="str">
        <f>+IF('Moloc Pokedex'!AO149&lt;&gt;"",'Moloc Pokedex'!AO149,"")</f>
        <v/>
      </c>
      <c r="AN956" s="14" t="str">
        <f>+IF('Moloc Pokedex'!AP149&lt;&gt;"",'Moloc Pokedex'!AP149,"")</f>
        <v/>
      </c>
      <c r="AO956" s="14">
        <f>+IF('Moloc Pokedex'!AQ149&lt;&gt;"",'Moloc Pokedex'!AQ149,"")</f>
        <v>0</v>
      </c>
      <c r="AP956" s="14">
        <f>+IF('Moloc Pokedex'!AR149&lt;&gt;"",'Moloc Pokedex'!AR149,"")</f>
        <v>25</v>
      </c>
      <c r="AQ956" s="14">
        <f>+IF('Moloc Pokedex'!AS149&lt;&gt;"",'Moloc Pokedex'!AS149,"")</f>
        <v>0</v>
      </c>
      <c r="AR956" s="14" t="str">
        <f>+IF('Moloc Pokedex'!AT149&lt;&gt;"",'Moloc Pokedex'!AT149,"")</f>
        <v>LAPRAS,HappinessNight,,</v>
      </c>
      <c r="AS956" s="14" t="str">
        <f>+IF('Moloc Pokedex'!AU149&lt;&gt;"",'Moloc Pokedex'!AU149,"")</f>
        <v>FROSTINCENSE</v>
      </c>
      <c r="AU956" s="14"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
      <c r="A957" s="13">
        <v>956</v>
      </c>
      <c r="C957" s="14" t="str">
        <f>+IF('Moloc Pokedex'!E150&lt;&gt;"",'Moloc Pokedex'!E150,"")</f>
        <v>Lachness</v>
      </c>
      <c r="D957" s="14" t="str">
        <f>+IF('Moloc Pokedex'!F150&lt;&gt;"",'Moloc Pokedex'!F150,"")</f>
        <v>LACHNESS</v>
      </c>
      <c r="E957" s="14" t="str">
        <f>+IF('Moloc Pokedex'!G150&lt;&gt;"",'Moloc Pokedex'!G150,"")</f>
        <v>ICE</v>
      </c>
      <c r="F957" s="14" t="str">
        <f>+IF('Moloc Pokedex'!H150&lt;&gt;"",'Moloc Pokedex'!H150,"")</f>
        <v>WATER</v>
      </c>
      <c r="G957" s="14" t="str">
        <f>+IF('Moloc Pokedex'!I150&lt;&gt;"",'Moloc Pokedex'!I150,"")</f>
        <v>30,30,30,30,30,30</v>
      </c>
      <c r="H957" s="14" t="str">
        <f>+IF('Moloc Pokedex'!J150&lt;&gt;"",'Moloc Pokedex'!J150,"")</f>
        <v>Female50Percent</v>
      </c>
      <c r="I957" s="14" t="str">
        <f>+IF('Moloc Pokedex'!K150&lt;&gt;"",'Moloc Pokedex'!K150,"")</f>
        <v>Medium</v>
      </c>
      <c r="J957" s="14">
        <f>+IF('Moloc Pokedex'!L150&lt;&gt;"",'Moloc Pokedex'!L150,"")</f>
        <v>0</v>
      </c>
      <c r="K957" s="14" t="str">
        <f>+IF('Moloc Pokedex'!M150&lt;&gt;"",'Moloc Pokedex'!M150,"")</f>
        <v>0,0,0,0,0,0</v>
      </c>
      <c r="L957" s="14">
        <f>+IF('Moloc Pokedex'!N150&lt;&gt;"",'Moloc Pokedex'!N150,"")</f>
        <v>255</v>
      </c>
      <c r="M957" s="14">
        <f>+IF('Moloc Pokedex'!O150&lt;&gt;"",'Moloc Pokedex'!O150,"")</f>
        <v>70</v>
      </c>
      <c r="N957" s="14" t="str">
        <f>+IF('Moloc Pokedex'!P150&lt;&gt;"",'Moloc Pokedex'!P150,"")</f>
        <v>RUNAWAY</v>
      </c>
      <c r="O957" s="14" t="str">
        <f>+IF('Moloc Pokedex'!Q150&lt;&gt;"",'Moloc Pokedex'!Q150,"")</f>
        <v/>
      </c>
      <c r="P957" s="14" t="str">
        <f>+IF('Moloc Pokedex'!R150&lt;&gt;"",'Moloc Pokedex'!R150,"")</f>
        <v>1,TACKLE,1,LEER,1,GROWL,1,SCARYFACE</v>
      </c>
      <c r="Q957" s="14" t="str">
        <f>+IF('Moloc Pokedex'!S150&lt;&gt;"",'Moloc Pokedex'!S150,"")</f>
        <v>FIREPUNCH,THUNDERPUNCH,ICEPUNCH,SWORDSDANCE,TAUNT,TRICK,GRASSYTERRAIN</v>
      </c>
      <c r="R957" s="14" t="str">
        <f>+IF('Moloc Pokedex'!T150&lt;&gt;"",'Moloc Pokedex'!T150,"")</f>
        <v>Field</v>
      </c>
      <c r="S957" s="14">
        <f>+IF('Moloc Pokedex'!U150&lt;&gt;"",'Moloc Pokedex'!U150,"")</f>
        <v>4080</v>
      </c>
      <c r="T957" s="14">
        <f>+IF('Moloc Pokedex'!V150&lt;&gt;"",'Moloc Pokedex'!V150,"")</f>
        <v>0.1</v>
      </c>
      <c r="U957" s="14">
        <f>+IF('Moloc Pokedex'!W150&lt;&gt;"",'Moloc Pokedex'!W150,"")</f>
        <v>0.1</v>
      </c>
      <c r="V957" s="14" t="str">
        <f>+IF('Moloc Pokedex'!X150&lt;&gt;"",'Moloc Pokedex'!X150,"")</f>
        <v>Brown</v>
      </c>
      <c r="W957" s="14" t="str">
        <f>+IF('Moloc Pokedex'!Y150&lt;&gt;"",'Moloc Pokedex'!Y150,"")</f>
        <v/>
      </c>
      <c r="X957" s="14">
        <f>+IF('Moloc Pokedex'!Z150&lt;&gt;"",'Moloc Pokedex'!Z150,"")</f>
        <v>956</v>
      </c>
      <c r="Y957" s="14">
        <f>+IF('Moloc Pokedex'!AA150&lt;&gt;"",'Moloc Pokedex'!AA150,"")</f>
        <v>0</v>
      </c>
      <c r="Z957" s="14">
        <f>+IF('Moloc Pokedex'!AB150&lt;&gt;"",'Moloc Pokedex'!AB150,"")</f>
        <v>0</v>
      </c>
      <c r="AA957" s="14">
        <f>+IF('Moloc Pokedex'!AC150&lt;&gt;"",'Moloc Pokedex'!AC150,"")</f>
        <v>0</v>
      </c>
      <c r="AB957" s="14">
        <f>+IF('Moloc Pokedex'!AD150&lt;&gt;"",'Moloc Pokedex'!AD150,"")</f>
        <v>0</v>
      </c>
      <c r="AC957" s="14">
        <f>+IF('Moloc Pokedex'!AE150&lt;&gt;"",'Moloc Pokedex'!AE150,"")</f>
        <v>0</v>
      </c>
      <c r="AD957" s="14">
        <f>+IF('Moloc Pokedex'!AF150&lt;&gt;"",'Moloc Pokedex'!AF150,"")</f>
        <v>0</v>
      </c>
      <c r="AE957" s="14">
        <f>+IF('Moloc Pokedex'!AG150&lt;&gt;"",'Moloc Pokedex'!AG150,"")</f>
        <v>0</v>
      </c>
      <c r="AF957" s="14">
        <f>+IF('Moloc Pokedex'!AH150&lt;&gt;"",'Moloc Pokedex'!AH150,"")</f>
        <v>0</v>
      </c>
      <c r="AG957" s="14">
        <f>+IF('Moloc Pokedex'!AI150&lt;&gt;"",'Moloc Pokedex'!AI150,"")</f>
        <v>0</v>
      </c>
      <c r="AH957" s="14" t="str">
        <f>+IF('Moloc Pokedex'!AJ150&lt;&gt;"",'Moloc Pokedex'!AJ150,"")</f>
        <v>956,0,0,0,0,0,0,0,0,0</v>
      </c>
      <c r="AI957" s="14" t="str">
        <f>+IF('Moloc Pokedex'!AK150&lt;&gt;"",'Moloc Pokedex'!AK150,"")</f>
        <v>TODO</v>
      </c>
      <c r="AJ957" s="14" t="str">
        <f>+IF('Moloc Pokedex'!AL150&lt;&gt;"",'Moloc Pokedex'!AL150,"")</f>
        <v>"TO DO"</v>
      </c>
      <c r="AK957" s="14" t="str">
        <f>+IF('Moloc Pokedex'!AM150&lt;&gt;"",'Moloc Pokedex'!AM150,"")</f>
        <v/>
      </c>
      <c r="AL957" s="14" t="str">
        <f>+IF('Moloc Pokedex'!AN150&lt;&gt;"",'Moloc Pokedex'!AN150,"")</f>
        <v/>
      </c>
      <c r="AM957" s="14" t="str">
        <f>+IF('Moloc Pokedex'!AO150&lt;&gt;"",'Moloc Pokedex'!AO150,"")</f>
        <v/>
      </c>
      <c r="AN957" s="14" t="str">
        <f>+IF('Moloc Pokedex'!AP150&lt;&gt;"",'Moloc Pokedex'!AP150,"")</f>
        <v/>
      </c>
      <c r="AO957" s="14">
        <f>+IF('Moloc Pokedex'!AQ150&lt;&gt;"",'Moloc Pokedex'!AQ150,"")</f>
        <v>0</v>
      </c>
      <c r="AP957" s="14">
        <f>+IF('Moloc Pokedex'!AR150&lt;&gt;"",'Moloc Pokedex'!AR150,"")</f>
        <v>25</v>
      </c>
      <c r="AQ957" s="14">
        <f>+IF('Moloc Pokedex'!AS150&lt;&gt;"",'Moloc Pokedex'!AS150,"")</f>
        <v>0</v>
      </c>
      <c r="AR957" s="14" t="str">
        <f>+IF('Moloc Pokedex'!AT150&lt;&gt;"",'Moloc Pokedex'!AT150,"")</f>
        <v/>
      </c>
      <c r="AS957" s="14" t="str">
        <f>+IF('Moloc Pokedex'!AU150&lt;&gt;"",'Moloc Pokedex'!AU150,"")</f>
        <v/>
      </c>
      <c r="AU957" s="14"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
      <c r="A958" s="13">
        <v>957</v>
      </c>
      <c r="C958" s="14" t="str">
        <f>+IF('Moloc Pokedex'!E151&lt;&gt;"",'Moloc Pokedex'!E151,"")</f>
        <v>Dittri</v>
      </c>
      <c r="D958" s="14" t="str">
        <f>+IF('Moloc Pokedex'!F151&lt;&gt;"",'Moloc Pokedex'!F151,"")</f>
        <v>DITTRI</v>
      </c>
      <c r="E958" s="14" t="str">
        <f>+IF('Moloc Pokedex'!G151&lt;&gt;"",'Moloc Pokedex'!G151,"")</f>
        <v>FERAL</v>
      </c>
      <c r="F958" s="14" t="str">
        <f>+IF('Moloc Pokedex'!H151&lt;&gt;"",'Moloc Pokedex'!H151,"")</f>
        <v/>
      </c>
      <c r="G958" s="14" t="str">
        <f>+IF('Moloc Pokedex'!I151&lt;&gt;"",'Moloc Pokedex'!I151,"")</f>
        <v>30,30,30,30,30,30</v>
      </c>
      <c r="H958" s="14" t="str">
        <f>+IF('Moloc Pokedex'!J151&lt;&gt;"",'Moloc Pokedex'!J151,"")</f>
        <v>Female50Percent</v>
      </c>
      <c r="I958" s="14" t="str">
        <f>+IF('Moloc Pokedex'!K151&lt;&gt;"",'Moloc Pokedex'!K151,"")</f>
        <v>Medium</v>
      </c>
      <c r="J958" s="14">
        <f>+IF('Moloc Pokedex'!L151&lt;&gt;"",'Moloc Pokedex'!L151,"")</f>
        <v>0</v>
      </c>
      <c r="K958" s="14" t="str">
        <f>+IF('Moloc Pokedex'!M151&lt;&gt;"",'Moloc Pokedex'!M151,"")</f>
        <v>0,0,0,0,0,0</v>
      </c>
      <c r="L958" s="14">
        <f>+IF('Moloc Pokedex'!N151&lt;&gt;"",'Moloc Pokedex'!N151,"")</f>
        <v>255</v>
      </c>
      <c r="M958" s="14">
        <f>+IF('Moloc Pokedex'!O151&lt;&gt;"",'Moloc Pokedex'!O151,"")</f>
        <v>70</v>
      </c>
      <c r="N958" s="14" t="str">
        <f>+IF('Moloc Pokedex'!P151&lt;&gt;"",'Moloc Pokedex'!P151,"")</f>
        <v>RUNAWAY</v>
      </c>
      <c r="O958" s="14" t="str">
        <f>+IF('Moloc Pokedex'!Q151&lt;&gt;"",'Moloc Pokedex'!Q151,"")</f>
        <v/>
      </c>
      <c r="P958" s="14" t="str">
        <f>+IF('Moloc Pokedex'!R151&lt;&gt;"",'Moloc Pokedex'!R151,"")</f>
        <v>1,TACKLE,1,LEER,1,GROWL,1,SCARYFACE</v>
      </c>
      <c r="Q958" s="14" t="str">
        <f>+IF('Moloc Pokedex'!S151&lt;&gt;"",'Moloc Pokedex'!S151,"")</f>
        <v>FIREPUNCH,THUNDERPUNCH,ICEPUNCH,SWORDSDANCE,TAUNT,TRICK,GRASSYTERRAIN</v>
      </c>
      <c r="R958" s="14" t="str">
        <f>+IF('Moloc Pokedex'!T151&lt;&gt;"",'Moloc Pokedex'!T151,"")</f>
        <v>Field</v>
      </c>
      <c r="S958" s="14">
        <f>+IF('Moloc Pokedex'!U151&lt;&gt;"",'Moloc Pokedex'!U151,"")</f>
        <v>4080</v>
      </c>
      <c r="T958" s="14">
        <f>+IF('Moloc Pokedex'!V151&lt;&gt;"",'Moloc Pokedex'!V151,"")</f>
        <v>0.1</v>
      </c>
      <c r="U958" s="14">
        <f>+IF('Moloc Pokedex'!W151&lt;&gt;"",'Moloc Pokedex'!W151,"")</f>
        <v>0.1</v>
      </c>
      <c r="V958" s="14" t="str">
        <f>+IF('Moloc Pokedex'!X151&lt;&gt;"",'Moloc Pokedex'!X151,"")</f>
        <v>Brown</v>
      </c>
      <c r="W958" s="14" t="str">
        <f>+IF('Moloc Pokedex'!Y151&lt;&gt;"",'Moloc Pokedex'!Y151,"")</f>
        <v/>
      </c>
      <c r="X958" s="14">
        <f>+IF('Moloc Pokedex'!Z151&lt;&gt;"",'Moloc Pokedex'!Z151,"")</f>
        <v>957</v>
      </c>
      <c r="Y958" s="14">
        <f>+IF('Moloc Pokedex'!AA151&lt;&gt;"",'Moloc Pokedex'!AA151,"")</f>
        <v>0</v>
      </c>
      <c r="Z958" s="14">
        <f>+IF('Moloc Pokedex'!AB151&lt;&gt;"",'Moloc Pokedex'!AB151,"")</f>
        <v>0</v>
      </c>
      <c r="AA958" s="14">
        <f>+IF('Moloc Pokedex'!AC151&lt;&gt;"",'Moloc Pokedex'!AC151,"")</f>
        <v>0</v>
      </c>
      <c r="AB958" s="14">
        <f>+IF('Moloc Pokedex'!AD151&lt;&gt;"",'Moloc Pokedex'!AD151,"")</f>
        <v>0</v>
      </c>
      <c r="AC958" s="14">
        <f>+IF('Moloc Pokedex'!AE151&lt;&gt;"",'Moloc Pokedex'!AE151,"")</f>
        <v>0</v>
      </c>
      <c r="AD958" s="14">
        <f>+IF('Moloc Pokedex'!AF151&lt;&gt;"",'Moloc Pokedex'!AF151,"")</f>
        <v>0</v>
      </c>
      <c r="AE958" s="14">
        <f>+IF('Moloc Pokedex'!AG151&lt;&gt;"",'Moloc Pokedex'!AG151,"")</f>
        <v>0</v>
      </c>
      <c r="AF958" s="14">
        <f>+IF('Moloc Pokedex'!AH151&lt;&gt;"",'Moloc Pokedex'!AH151,"")</f>
        <v>0</v>
      </c>
      <c r="AG958" s="14">
        <f>+IF('Moloc Pokedex'!AI151&lt;&gt;"",'Moloc Pokedex'!AI151,"")</f>
        <v>0</v>
      </c>
      <c r="AH958" s="14" t="str">
        <f>+IF('Moloc Pokedex'!AJ151&lt;&gt;"",'Moloc Pokedex'!AJ151,"")</f>
        <v>957,0,0,0,0,0,0,0,0,0</v>
      </c>
      <c r="AI958" s="14" t="str">
        <f>+IF('Moloc Pokedex'!AK151&lt;&gt;"",'Moloc Pokedex'!AK151,"")</f>
        <v>TODO</v>
      </c>
      <c r="AJ958" s="14" t="str">
        <f>+IF('Moloc Pokedex'!AL151&lt;&gt;"",'Moloc Pokedex'!AL151,"")</f>
        <v>"TO DO"</v>
      </c>
      <c r="AK958" s="14" t="str">
        <f>+IF('Moloc Pokedex'!AM151&lt;&gt;"",'Moloc Pokedex'!AM151,"")</f>
        <v/>
      </c>
      <c r="AL958" s="14" t="str">
        <f>+IF('Moloc Pokedex'!AN151&lt;&gt;"",'Moloc Pokedex'!AN151,"")</f>
        <v/>
      </c>
      <c r="AM958" s="14" t="str">
        <f>+IF('Moloc Pokedex'!AO151&lt;&gt;"",'Moloc Pokedex'!AO151,"")</f>
        <v/>
      </c>
      <c r="AN958" s="14" t="str">
        <f>+IF('Moloc Pokedex'!AP151&lt;&gt;"",'Moloc Pokedex'!AP151,"")</f>
        <v/>
      </c>
      <c r="AO958" s="14">
        <f>+IF('Moloc Pokedex'!AQ151&lt;&gt;"",'Moloc Pokedex'!AQ151,"")</f>
        <v>0</v>
      </c>
      <c r="AP958" s="14">
        <f>+IF('Moloc Pokedex'!AR151&lt;&gt;"",'Moloc Pokedex'!AR151,"")</f>
        <v>25</v>
      </c>
      <c r="AQ958" s="14">
        <f>+IF('Moloc Pokedex'!AS151&lt;&gt;"",'Moloc Pokedex'!AS151,"")</f>
        <v>0</v>
      </c>
      <c r="AR958" s="14" t="str">
        <f>+IF('Moloc Pokedex'!AT151&lt;&gt;"",'Moloc Pokedex'!AT151,"")</f>
        <v/>
      </c>
      <c r="AS958" s="14" t="str">
        <f>+IF('Moloc Pokedex'!AU151&lt;&gt;"",'Moloc Pokedex'!AU151,"")</f>
        <v/>
      </c>
      <c r="AU958" s="14"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
      <c r="A959" s="13">
        <v>958</v>
      </c>
      <c r="C959" s="14" t="str">
        <f>+IF('Moloc Pokedex'!E152&lt;&gt;"",'Moloc Pokedex'!E152,"")</f>
        <v>Aerosaur</v>
      </c>
      <c r="D959" s="14" t="str">
        <f>+IF('Moloc Pokedex'!F152&lt;&gt;"",'Moloc Pokedex'!F152,"")</f>
        <v>AEROSAUR</v>
      </c>
      <c r="E959" s="14" t="str">
        <f>+IF('Moloc Pokedex'!G152&lt;&gt;"",'Moloc Pokedex'!G152,"")</f>
        <v>ROCK</v>
      </c>
      <c r="F959" s="14" t="str">
        <f>+IF('Moloc Pokedex'!H152&lt;&gt;"",'Moloc Pokedex'!H152,"")</f>
        <v>FLYING</v>
      </c>
      <c r="G959" s="14" t="str">
        <f>+IF('Moloc Pokedex'!I152&lt;&gt;"",'Moloc Pokedex'!I152,"")</f>
        <v>30,30,30,30,30,30</v>
      </c>
      <c r="H959" s="14" t="str">
        <f>+IF('Moloc Pokedex'!J152&lt;&gt;"",'Moloc Pokedex'!J152,"")</f>
        <v>Female50Percent</v>
      </c>
      <c r="I959" s="14" t="str">
        <f>+IF('Moloc Pokedex'!K152&lt;&gt;"",'Moloc Pokedex'!K152,"")</f>
        <v>Medium</v>
      </c>
      <c r="J959" s="14">
        <f>+IF('Moloc Pokedex'!L152&lt;&gt;"",'Moloc Pokedex'!L152,"")</f>
        <v>0</v>
      </c>
      <c r="K959" s="14" t="str">
        <f>+IF('Moloc Pokedex'!M152&lt;&gt;"",'Moloc Pokedex'!M152,"")</f>
        <v>0,0,0,0,0,0</v>
      </c>
      <c r="L959" s="14">
        <f>+IF('Moloc Pokedex'!N152&lt;&gt;"",'Moloc Pokedex'!N152,"")</f>
        <v>255</v>
      </c>
      <c r="M959" s="14">
        <f>+IF('Moloc Pokedex'!O152&lt;&gt;"",'Moloc Pokedex'!O152,"")</f>
        <v>70</v>
      </c>
      <c r="N959" s="14" t="str">
        <f>+IF('Moloc Pokedex'!P152&lt;&gt;"",'Moloc Pokedex'!P152,"")</f>
        <v>RUNAWAY</v>
      </c>
      <c r="O959" s="14" t="str">
        <f>+IF('Moloc Pokedex'!Q152&lt;&gt;"",'Moloc Pokedex'!Q152,"")</f>
        <v/>
      </c>
      <c r="P959" s="14" t="str">
        <f>+IF('Moloc Pokedex'!R152&lt;&gt;"",'Moloc Pokedex'!R152,"")</f>
        <v>1,TACKLE,1,LEER,1,GROWL,1,SCARYFACE</v>
      </c>
      <c r="Q959" s="14" t="str">
        <f>+IF('Moloc Pokedex'!S152&lt;&gt;"",'Moloc Pokedex'!S152,"")</f>
        <v>FIREPUNCH,THUNDERPUNCH,ICEPUNCH,SWORDSDANCE,TAUNT,TRICK,GRASSYTERRAIN</v>
      </c>
      <c r="R959" s="14" t="str">
        <f>+IF('Moloc Pokedex'!T152&lt;&gt;"",'Moloc Pokedex'!T152,"")</f>
        <v>Field</v>
      </c>
      <c r="S959" s="14">
        <f>+IF('Moloc Pokedex'!U152&lt;&gt;"",'Moloc Pokedex'!U152,"")</f>
        <v>4080</v>
      </c>
      <c r="T959" s="14">
        <f>+IF('Moloc Pokedex'!V152&lt;&gt;"",'Moloc Pokedex'!V152,"")</f>
        <v>0.1</v>
      </c>
      <c r="U959" s="14">
        <f>+IF('Moloc Pokedex'!W152&lt;&gt;"",'Moloc Pokedex'!W152,"")</f>
        <v>0.1</v>
      </c>
      <c r="V959" s="14" t="str">
        <f>+IF('Moloc Pokedex'!X152&lt;&gt;"",'Moloc Pokedex'!X152,"")</f>
        <v>Brown</v>
      </c>
      <c r="W959" s="14" t="str">
        <f>+IF('Moloc Pokedex'!Y152&lt;&gt;"",'Moloc Pokedex'!Y152,"")</f>
        <v/>
      </c>
      <c r="X959" s="14">
        <f>+IF('Moloc Pokedex'!Z152&lt;&gt;"",'Moloc Pokedex'!Z152,"")</f>
        <v>958</v>
      </c>
      <c r="Y959" s="14">
        <f>+IF('Moloc Pokedex'!AA152&lt;&gt;"",'Moloc Pokedex'!AA152,"")</f>
        <v>0</v>
      </c>
      <c r="Z959" s="14">
        <f>+IF('Moloc Pokedex'!AB152&lt;&gt;"",'Moloc Pokedex'!AB152,"")</f>
        <v>0</v>
      </c>
      <c r="AA959" s="14">
        <f>+IF('Moloc Pokedex'!AC152&lt;&gt;"",'Moloc Pokedex'!AC152,"")</f>
        <v>0</v>
      </c>
      <c r="AB959" s="14">
        <f>+IF('Moloc Pokedex'!AD152&lt;&gt;"",'Moloc Pokedex'!AD152,"")</f>
        <v>0</v>
      </c>
      <c r="AC959" s="14">
        <f>+IF('Moloc Pokedex'!AE152&lt;&gt;"",'Moloc Pokedex'!AE152,"")</f>
        <v>0</v>
      </c>
      <c r="AD959" s="14">
        <f>+IF('Moloc Pokedex'!AF152&lt;&gt;"",'Moloc Pokedex'!AF152,"")</f>
        <v>0</v>
      </c>
      <c r="AE959" s="14">
        <f>+IF('Moloc Pokedex'!AG152&lt;&gt;"",'Moloc Pokedex'!AG152,"")</f>
        <v>0</v>
      </c>
      <c r="AF959" s="14">
        <f>+IF('Moloc Pokedex'!AH152&lt;&gt;"",'Moloc Pokedex'!AH152,"")</f>
        <v>0</v>
      </c>
      <c r="AG959" s="14">
        <f>+IF('Moloc Pokedex'!AI152&lt;&gt;"",'Moloc Pokedex'!AI152,"")</f>
        <v>0</v>
      </c>
      <c r="AH959" s="14" t="str">
        <f>+IF('Moloc Pokedex'!AJ152&lt;&gt;"",'Moloc Pokedex'!AJ152,"")</f>
        <v>958,0,0,0,0,0,0,0,0,0</v>
      </c>
      <c r="AI959" s="14" t="str">
        <f>+IF('Moloc Pokedex'!AK152&lt;&gt;"",'Moloc Pokedex'!AK152,"")</f>
        <v>TODO</v>
      </c>
      <c r="AJ959" s="14" t="str">
        <f>+IF('Moloc Pokedex'!AL152&lt;&gt;"",'Moloc Pokedex'!AL152,"")</f>
        <v>"TO DO"</v>
      </c>
      <c r="AK959" s="14" t="str">
        <f>+IF('Moloc Pokedex'!AM152&lt;&gt;"",'Moloc Pokedex'!AM152,"")</f>
        <v/>
      </c>
      <c r="AL959" s="14" t="str">
        <f>+IF('Moloc Pokedex'!AN152&lt;&gt;"",'Moloc Pokedex'!AN152,"")</f>
        <v/>
      </c>
      <c r="AM959" s="14" t="str">
        <f>+IF('Moloc Pokedex'!AO152&lt;&gt;"",'Moloc Pokedex'!AO152,"")</f>
        <v/>
      </c>
      <c r="AN959" s="14" t="str">
        <f>+IF('Moloc Pokedex'!AP152&lt;&gt;"",'Moloc Pokedex'!AP152,"")</f>
        <v/>
      </c>
      <c r="AO959" s="14">
        <f>+IF('Moloc Pokedex'!AQ152&lt;&gt;"",'Moloc Pokedex'!AQ152,"")</f>
        <v>0</v>
      </c>
      <c r="AP959" s="14">
        <f>+IF('Moloc Pokedex'!AR152&lt;&gt;"",'Moloc Pokedex'!AR152,"")</f>
        <v>25</v>
      </c>
      <c r="AQ959" s="14">
        <f>+IF('Moloc Pokedex'!AS152&lt;&gt;"",'Moloc Pokedex'!AS152,"")</f>
        <v>0</v>
      </c>
      <c r="AR959" s="14" t="str">
        <f>+IF('Moloc Pokedex'!AT152&lt;&gt;"",'Moloc Pokedex'!AT152,"")</f>
        <v>AERODACTYL,HappinessDay,,</v>
      </c>
      <c r="AS959" s="14" t="str">
        <f>+IF('Moloc Pokedex'!AU152&lt;&gt;"",'Moloc Pokedex'!AU152,"")</f>
        <v>ASTRALINCENSE</v>
      </c>
      <c r="AU959" s="14"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
      <c r="A960" s="13">
        <v>959</v>
      </c>
      <c r="C960" s="14" t="str">
        <f>+IF('Moloc Pokedex'!E153&lt;&gt;"",'Moloc Pokedex'!E153,"")</f>
        <v>Meteordactyl</v>
      </c>
      <c r="D960" s="14" t="str">
        <f>+IF('Moloc Pokedex'!F153&lt;&gt;"",'Moloc Pokedex'!F153,"")</f>
        <v>METEORDACTYL</v>
      </c>
      <c r="E960" s="14" t="str">
        <f>+IF('Moloc Pokedex'!G153&lt;&gt;"",'Moloc Pokedex'!G153,"")</f>
        <v>ROCK</v>
      </c>
      <c r="F960" s="14" t="str">
        <f>+IF('Moloc Pokedex'!H153&lt;&gt;"",'Moloc Pokedex'!H153,"")</f>
        <v>FLYING</v>
      </c>
      <c r="G960" s="14" t="str">
        <f>+IF('Moloc Pokedex'!I153&lt;&gt;"",'Moloc Pokedex'!I153,"")</f>
        <v>30,30,30,30,30,30</v>
      </c>
      <c r="H960" s="14" t="str">
        <f>+IF('Moloc Pokedex'!J153&lt;&gt;"",'Moloc Pokedex'!J153,"")</f>
        <v>Female50Percent</v>
      </c>
      <c r="I960" s="14" t="str">
        <f>+IF('Moloc Pokedex'!K153&lt;&gt;"",'Moloc Pokedex'!K153,"")</f>
        <v>Medium</v>
      </c>
      <c r="J960" s="14">
        <f>+IF('Moloc Pokedex'!L153&lt;&gt;"",'Moloc Pokedex'!L153,"")</f>
        <v>0</v>
      </c>
      <c r="K960" s="14" t="str">
        <f>+IF('Moloc Pokedex'!M153&lt;&gt;"",'Moloc Pokedex'!M153,"")</f>
        <v>0,0,0,0,0,0</v>
      </c>
      <c r="L960" s="14">
        <f>+IF('Moloc Pokedex'!N153&lt;&gt;"",'Moloc Pokedex'!N153,"")</f>
        <v>255</v>
      </c>
      <c r="M960" s="14">
        <f>+IF('Moloc Pokedex'!O153&lt;&gt;"",'Moloc Pokedex'!O153,"")</f>
        <v>70</v>
      </c>
      <c r="N960" s="14" t="str">
        <f>+IF('Moloc Pokedex'!P153&lt;&gt;"",'Moloc Pokedex'!P153,"")</f>
        <v>RUNAWAY</v>
      </c>
      <c r="O960" s="14" t="str">
        <f>+IF('Moloc Pokedex'!Q153&lt;&gt;"",'Moloc Pokedex'!Q153,"")</f>
        <v/>
      </c>
      <c r="P960" s="14" t="str">
        <f>+IF('Moloc Pokedex'!R153&lt;&gt;"",'Moloc Pokedex'!R153,"")</f>
        <v>1,TACKLE,1,LEER,1,GROWL,1,SCARYFACE</v>
      </c>
      <c r="Q960" s="14" t="str">
        <f>+IF('Moloc Pokedex'!S153&lt;&gt;"",'Moloc Pokedex'!S153,"")</f>
        <v>FIREPUNCH,THUNDERPUNCH,ICEPUNCH,SWORDSDANCE,TAUNT,TRICK,GRASSYTERRAIN</v>
      </c>
      <c r="R960" s="14" t="str">
        <f>+IF('Moloc Pokedex'!T153&lt;&gt;"",'Moloc Pokedex'!T153,"")</f>
        <v>Field</v>
      </c>
      <c r="S960" s="14">
        <f>+IF('Moloc Pokedex'!U153&lt;&gt;"",'Moloc Pokedex'!U153,"")</f>
        <v>4080</v>
      </c>
      <c r="T960" s="14">
        <f>+IF('Moloc Pokedex'!V153&lt;&gt;"",'Moloc Pokedex'!V153,"")</f>
        <v>0.1</v>
      </c>
      <c r="U960" s="14">
        <f>+IF('Moloc Pokedex'!W153&lt;&gt;"",'Moloc Pokedex'!W153,"")</f>
        <v>0.1</v>
      </c>
      <c r="V960" s="14" t="str">
        <f>+IF('Moloc Pokedex'!X153&lt;&gt;"",'Moloc Pokedex'!X153,"")</f>
        <v>Brown</v>
      </c>
      <c r="W960" s="14" t="str">
        <f>+IF('Moloc Pokedex'!Y153&lt;&gt;"",'Moloc Pokedex'!Y153,"")</f>
        <v/>
      </c>
      <c r="X960" s="14">
        <f>+IF('Moloc Pokedex'!Z153&lt;&gt;"",'Moloc Pokedex'!Z153,"")</f>
        <v>959</v>
      </c>
      <c r="Y960" s="14">
        <f>+IF('Moloc Pokedex'!AA153&lt;&gt;"",'Moloc Pokedex'!AA153,"")</f>
        <v>0</v>
      </c>
      <c r="Z960" s="14">
        <f>+IF('Moloc Pokedex'!AB153&lt;&gt;"",'Moloc Pokedex'!AB153,"")</f>
        <v>0</v>
      </c>
      <c r="AA960" s="14">
        <f>+IF('Moloc Pokedex'!AC153&lt;&gt;"",'Moloc Pokedex'!AC153,"")</f>
        <v>0</v>
      </c>
      <c r="AB960" s="14">
        <f>+IF('Moloc Pokedex'!AD153&lt;&gt;"",'Moloc Pokedex'!AD153,"")</f>
        <v>0</v>
      </c>
      <c r="AC960" s="14">
        <f>+IF('Moloc Pokedex'!AE153&lt;&gt;"",'Moloc Pokedex'!AE153,"")</f>
        <v>0</v>
      </c>
      <c r="AD960" s="14">
        <f>+IF('Moloc Pokedex'!AF153&lt;&gt;"",'Moloc Pokedex'!AF153,"")</f>
        <v>0</v>
      </c>
      <c r="AE960" s="14">
        <f>+IF('Moloc Pokedex'!AG153&lt;&gt;"",'Moloc Pokedex'!AG153,"")</f>
        <v>0</v>
      </c>
      <c r="AF960" s="14">
        <f>+IF('Moloc Pokedex'!AH153&lt;&gt;"",'Moloc Pokedex'!AH153,"")</f>
        <v>0</v>
      </c>
      <c r="AG960" s="14">
        <f>+IF('Moloc Pokedex'!AI153&lt;&gt;"",'Moloc Pokedex'!AI153,"")</f>
        <v>0</v>
      </c>
      <c r="AH960" s="14" t="str">
        <f>+IF('Moloc Pokedex'!AJ153&lt;&gt;"",'Moloc Pokedex'!AJ153,"")</f>
        <v>959,0,0,0,0,0,0,0,0,0</v>
      </c>
      <c r="AI960" s="14" t="str">
        <f>+IF('Moloc Pokedex'!AK153&lt;&gt;"",'Moloc Pokedex'!AK153,"")</f>
        <v>TODO</v>
      </c>
      <c r="AJ960" s="14" t="str">
        <f>+IF('Moloc Pokedex'!AL153&lt;&gt;"",'Moloc Pokedex'!AL153,"")</f>
        <v>"TO DO"</v>
      </c>
      <c r="AK960" s="14" t="str">
        <f>+IF('Moloc Pokedex'!AM153&lt;&gt;"",'Moloc Pokedex'!AM153,"")</f>
        <v/>
      </c>
      <c r="AL960" s="14" t="str">
        <f>+IF('Moloc Pokedex'!AN153&lt;&gt;"",'Moloc Pokedex'!AN153,"")</f>
        <v/>
      </c>
      <c r="AM960" s="14" t="str">
        <f>+IF('Moloc Pokedex'!AO153&lt;&gt;"",'Moloc Pokedex'!AO153,"")</f>
        <v/>
      </c>
      <c r="AN960" s="14" t="str">
        <f>+IF('Moloc Pokedex'!AP153&lt;&gt;"",'Moloc Pokedex'!AP153,"")</f>
        <v/>
      </c>
      <c r="AO960" s="14">
        <f>+IF('Moloc Pokedex'!AQ153&lt;&gt;"",'Moloc Pokedex'!AQ153,"")</f>
        <v>0</v>
      </c>
      <c r="AP960" s="14">
        <f>+IF('Moloc Pokedex'!AR153&lt;&gt;"",'Moloc Pokedex'!AR153,"")</f>
        <v>25</v>
      </c>
      <c r="AQ960" s="14">
        <f>+IF('Moloc Pokedex'!AS153&lt;&gt;"",'Moloc Pokedex'!AS153,"")</f>
        <v>0</v>
      </c>
      <c r="AR960" s="14" t="str">
        <f>+IF('Moloc Pokedex'!AT153&lt;&gt;"",'Moloc Pokedex'!AT153,"")</f>
        <v/>
      </c>
      <c r="AS960" s="14" t="str">
        <f>+IF('Moloc Pokedex'!AU153&lt;&gt;"",'Moloc Pokedex'!AU153,"")</f>
        <v/>
      </c>
      <c r="AU960" s="14"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
      <c r="A961" s="13">
        <v>960</v>
      </c>
      <c r="C961" s="14" t="str">
        <f>+IF('Moloc Pokedex'!E154&lt;&gt;"",'Moloc Pokedex'!E154,"")</f>
        <v>Nown</v>
      </c>
      <c r="D961" s="14" t="str">
        <f>+IF('Moloc Pokedex'!F154&lt;&gt;"",'Moloc Pokedex'!F154,"")</f>
        <v>NOWN</v>
      </c>
      <c r="E961" s="14" t="str">
        <f>+IF('Moloc Pokedex'!G154&lt;&gt;"",'Moloc Pokedex'!G154,"")</f>
        <v>PSYCHIC</v>
      </c>
      <c r="F961" s="14" t="str">
        <f>+IF('Moloc Pokedex'!H154&lt;&gt;"",'Moloc Pokedex'!H154,"")</f>
        <v/>
      </c>
      <c r="G961" s="14" t="str">
        <f>+IF('Moloc Pokedex'!I154&lt;&gt;"",'Moloc Pokedex'!I154,"")</f>
        <v>30,30,30,30,30,30</v>
      </c>
      <c r="H961" s="14" t="str">
        <f>+IF('Moloc Pokedex'!J154&lt;&gt;"",'Moloc Pokedex'!J154,"")</f>
        <v>Female50Percent</v>
      </c>
      <c r="I961" s="14" t="str">
        <f>+IF('Moloc Pokedex'!K154&lt;&gt;"",'Moloc Pokedex'!K154,"")</f>
        <v>Medium</v>
      </c>
      <c r="J961" s="14">
        <f>+IF('Moloc Pokedex'!L154&lt;&gt;"",'Moloc Pokedex'!L154,"")</f>
        <v>0</v>
      </c>
      <c r="K961" s="14" t="str">
        <f>+IF('Moloc Pokedex'!M154&lt;&gt;"",'Moloc Pokedex'!M154,"")</f>
        <v>0,0,0,0,0,0</v>
      </c>
      <c r="L961" s="14">
        <f>+IF('Moloc Pokedex'!N154&lt;&gt;"",'Moloc Pokedex'!N154,"")</f>
        <v>255</v>
      </c>
      <c r="M961" s="14">
        <f>+IF('Moloc Pokedex'!O154&lt;&gt;"",'Moloc Pokedex'!O154,"")</f>
        <v>70</v>
      </c>
      <c r="N961" s="14" t="str">
        <f>+IF('Moloc Pokedex'!P154&lt;&gt;"",'Moloc Pokedex'!P154,"")</f>
        <v>RUNAWAY</v>
      </c>
      <c r="O961" s="14" t="str">
        <f>+IF('Moloc Pokedex'!Q154&lt;&gt;"",'Moloc Pokedex'!Q154,"")</f>
        <v/>
      </c>
      <c r="P961" s="14" t="str">
        <f>+IF('Moloc Pokedex'!R154&lt;&gt;"",'Moloc Pokedex'!R154,"")</f>
        <v>1,TACKLE,1,LEER,1,GROWL,1,SCARYFACE</v>
      </c>
      <c r="Q961" s="14" t="str">
        <f>+IF('Moloc Pokedex'!S154&lt;&gt;"",'Moloc Pokedex'!S154,"")</f>
        <v>FIREPUNCH,THUNDERPUNCH,ICEPUNCH,SWORDSDANCE,TAUNT,TRICK,GRASSYTERRAIN</v>
      </c>
      <c r="R961" s="14" t="str">
        <f>+IF('Moloc Pokedex'!T154&lt;&gt;"",'Moloc Pokedex'!T154,"")</f>
        <v>Field</v>
      </c>
      <c r="S961" s="14">
        <f>+IF('Moloc Pokedex'!U154&lt;&gt;"",'Moloc Pokedex'!U154,"")</f>
        <v>4080</v>
      </c>
      <c r="T961" s="14">
        <f>+IF('Moloc Pokedex'!V154&lt;&gt;"",'Moloc Pokedex'!V154,"")</f>
        <v>0.1</v>
      </c>
      <c r="U961" s="14">
        <f>+IF('Moloc Pokedex'!W154&lt;&gt;"",'Moloc Pokedex'!W154,"")</f>
        <v>0.1</v>
      </c>
      <c r="V961" s="14" t="str">
        <f>+IF('Moloc Pokedex'!X154&lt;&gt;"",'Moloc Pokedex'!X154,"")</f>
        <v>Brown</v>
      </c>
      <c r="W961" s="14" t="str">
        <f>+IF('Moloc Pokedex'!Y154&lt;&gt;"",'Moloc Pokedex'!Y154,"")</f>
        <v/>
      </c>
      <c r="X961" s="14">
        <f>+IF('Moloc Pokedex'!Z154&lt;&gt;"",'Moloc Pokedex'!Z154,"")</f>
        <v>960</v>
      </c>
      <c r="Y961" s="14">
        <f>+IF('Moloc Pokedex'!AA154&lt;&gt;"",'Moloc Pokedex'!AA154,"")</f>
        <v>0</v>
      </c>
      <c r="Z961" s="14">
        <f>+IF('Moloc Pokedex'!AB154&lt;&gt;"",'Moloc Pokedex'!AB154,"")</f>
        <v>0</v>
      </c>
      <c r="AA961" s="14">
        <f>+IF('Moloc Pokedex'!AC154&lt;&gt;"",'Moloc Pokedex'!AC154,"")</f>
        <v>0</v>
      </c>
      <c r="AB961" s="14">
        <f>+IF('Moloc Pokedex'!AD154&lt;&gt;"",'Moloc Pokedex'!AD154,"")</f>
        <v>0</v>
      </c>
      <c r="AC961" s="14">
        <f>+IF('Moloc Pokedex'!AE154&lt;&gt;"",'Moloc Pokedex'!AE154,"")</f>
        <v>0</v>
      </c>
      <c r="AD961" s="14">
        <f>+IF('Moloc Pokedex'!AF154&lt;&gt;"",'Moloc Pokedex'!AF154,"")</f>
        <v>0</v>
      </c>
      <c r="AE961" s="14">
        <f>+IF('Moloc Pokedex'!AG154&lt;&gt;"",'Moloc Pokedex'!AG154,"")</f>
        <v>0</v>
      </c>
      <c r="AF961" s="14">
        <f>+IF('Moloc Pokedex'!AH154&lt;&gt;"",'Moloc Pokedex'!AH154,"")</f>
        <v>0</v>
      </c>
      <c r="AG961" s="14">
        <f>+IF('Moloc Pokedex'!AI154&lt;&gt;"",'Moloc Pokedex'!AI154,"")</f>
        <v>0</v>
      </c>
      <c r="AH961" s="14" t="str">
        <f>+IF('Moloc Pokedex'!AJ154&lt;&gt;"",'Moloc Pokedex'!AJ154,"")</f>
        <v>960,0,0,0,0,0,0,0,0,0</v>
      </c>
      <c r="AI961" s="14" t="str">
        <f>+IF('Moloc Pokedex'!AK154&lt;&gt;"",'Moloc Pokedex'!AK154,"")</f>
        <v>TODO</v>
      </c>
      <c r="AJ961" s="14" t="str">
        <f>+IF('Moloc Pokedex'!AL154&lt;&gt;"",'Moloc Pokedex'!AL154,"")</f>
        <v>"TO DO"</v>
      </c>
      <c r="AK961" s="14" t="str">
        <f>+IF('Moloc Pokedex'!AM154&lt;&gt;"",'Moloc Pokedex'!AM154,"")</f>
        <v/>
      </c>
      <c r="AL961" s="14" t="str">
        <f>+IF('Moloc Pokedex'!AN154&lt;&gt;"",'Moloc Pokedex'!AN154,"")</f>
        <v/>
      </c>
      <c r="AM961" s="14" t="str">
        <f>+IF('Moloc Pokedex'!AO154&lt;&gt;"",'Moloc Pokedex'!AO154,"")</f>
        <v/>
      </c>
      <c r="AN961" s="14" t="str">
        <f>+IF('Moloc Pokedex'!AP154&lt;&gt;"",'Moloc Pokedex'!AP154,"")</f>
        <v/>
      </c>
      <c r="AO961" s="14">
        <f>+IF('Moloc Pokedex'!AQ154&lt;&gt;"",'Moloc Pokedex'!AQ154,"")</f>
        <v>0</v>
      </c>
      <c r="AP961" s="14">
        <f>+IF('Moloc Pokedex'!AR154&lt;&gt;"",'Moloc Pokedex'!AR154,"")</f>
        <v>25</v>
      </c>
      <c r="AQ961" s="14">
        <f>+IF('Moloc Pokedex'!AS154&lt;&gt;"",'Moloc Pokedex'!AS154,"")</f>
        <v>0</v>
      </c>
      <c r="AR961" s="14" t="str">
        <f>+IF('Moloc Pokedex'!AT154&lt;&gt;"",'Moloc Pokedex'!AT154,"")</f>
        <v/>
      </c>
      <c r="AS961" s="14" t="str">
        <f>+IF('Moloc Pokedex'!AU154&lt;&gt;"",'Moloc Pokedex'!AU154,"")</f>
        <v/>
      </c>
      <c r="AU961" s="14"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
      <c r="A962" s="13">
        <v>961</v>
      </c>
      <c r="C962" s="14" t="str">
        <f>+IF('Moloc Pokedex'!E155&lt;&gt;"",'Moloc Pokedex'!E155,"")</f>
        <v>Firagarif</v>
      </c>
      <c r="D962" s="14" t="str">
        <f>+IF('Moloc Pokedex'!F155&lt;&gt;"",'Moloc Pokedex'!F155,"")</f>
        <v>FIRAGARIF</v>
      </c>
      <c r="E962" s="14" t="str">
        <f>+IF('Moloc Pokedex'!G155&lt;&gt;"",'Moloc Pokedex'!G155,"")</f>
        <v>DARK</v>
      </c>
      <c r="F962" s="14" t="str">
        <f>+IF('Moloc Pokedex'!H155&lt;&gt;"",'Moloc Pokedex'!H155,"")</f>
        <v>PSYCHIC</v>
      </c>
      <c r="G962" s="14" t="str">
        <f>+IF('Moloc Pokedex'!I155&lt;&gt;"",'Moloc Pokedex'!I155,"")</f>
        <v>30,30,30,30,30,30</v>
      </c>
      <c r="H962" s="14" t="str">
        <f>+IF('Moloc Pokedex'!J155&lt;&gt;"",'Moloc Pokedex'!J155,"")</f>
        <v>Female50Percent</v>
      </c>
      <c r="I962" s="14" t="str">
        <f>+IF('Moloc Pokedex'!K155&lt;&gt;"",'Moloc Pokedex'!K155,"")</f>
        <v>Medium</v>
      </c>
      <c r="J962" s="14">
        <f>+IF('Moloc Pokedex'!L155&lt;&gt;"",'Moloc Pokedex'!L155,"")</f>
        <v>0</v>
      </c>
      <c r="K962" s="14" t="str">
        <f>+IF('Moloc Pokedex'!M155&lt;&gt;"",'Moloc Pokedex'!M155,"")</f>
        <v>0,0,0,0,0,0</v>
      </c>
      <c r="L962" s="14">
        <f>+IF('Moloc Pokedex'!N155&lt;&gt;"",'Moloc Pokedex'!N155,"")</f>
        <v>255</v>
      </c>
      <c r="M962" s="14">
        <f>+IF('Moloc Pokedex'!O155&lt;&gt;"",'Moloc Pokedex'!O155,"")</f>
        <v>70</v>
      </c>
      <c r="N962" s="14" t="str">
        <f>+IF('Moloc Pokedex'!P155&lt;&gt;"",'Moloc Pokedex'!P155,"")</f>
        <v>RUNAWAY</v>
      </c>
      <c r="O962" s="14" t="str">
        <f>+IF('Moloc Pokedex'!Q155&lt;&gt;"",'Moloc Pokedex'!Q155,"")</f>
        <v/>
      </c>
      <c r="P962" s="14" t="str">
        <f>+IF('Moloc Pokedex'!R155&lt;&gt;"",'Moloc Pokedex'!R155,"")</f>
        <v>1,TACKLE,1,LEER,1,GROWL,1,SCARYFACE</v>
      </c>
      <c r="Q962" s="14" t="str">
        <f>+IF('Moloc Pokedex'!S155&lt;&gt;"",'Moloc Pokedex'!S155,"")</f>
        <v>FIREPUNCH,THUNDERPUNCH,ICEPUNCH,SWORDSDANCE,TAUNT,TRICK,GRASSYTERRAIN</v>
      </c>
      <c r="R962" s="14" t="str">
        <f>+IF('Moloc Pokedex'!T155&lt;&gt;"",'Moloc Pokedex'!T155,"")</f>
        <v>Field</v>
      </c>
      <c r="S962" s="14">
        <f>+IF('Moloc Pokedex'!U155&lt;&gt;"",'Moloc Pokedex'!U155,"")</f>
        <v>4080</v>
      </c>
      <c r="T962" s="14">
        <f>+IF('Moloc Pokedex'!V155&lt;&gt;"",'Moloc Pokedex'!V155,"")</f>
        <v>0.1</v>
      </c>
      <c r="U962" s="14">
        <f>+IF('Moloc Pokedex'!W155&lt;&gt;"",'Moloc Pokedex'!W155,"")</f>
        <v>0.1</v>
      </c>
      <c r="V962" s="14" t="str">
        <f>+IF('Moloc Pokedex'!X155&lt;&gt;"",'Moloc Pokedex'!X155,"")</f>
        <v>Brown</v>
      </c>
      <c r="W962" s="14" t="str">
        <f>+IF('Moloc Pokedex'!Y155&lt;&gt;"",'Moloc Pokedex'!Y155,"")</f>
        <v/>
      </c>
      <c r="X962" s="14">
        <f>+IF('Moloc Pokedex'!Z155&lt;&gt;"",'Moloc Pokedex'!Z155,"")</f>
        <v>961</v>
      </c>
      <c r="Y962" s="14">
        <f>+IF('Moloc Pokedex'!AA155&lt;&gt;"",'Moloc Pokedex'!AA155,"")</f>
        <v>0</v>
      </c>
      <c r="Z962" s="14">
        <f>+IF('Moloc Pokedex'!AB155&lt;&gt;"",'Moloc Pokedex'!AB155,"")</f>
        <v>0</v>
      </c>
      <c r="AA962" s="14">
        <f>+IF('Moloc Pokedex'!AC155&lt;&gt;"",'Moloc Pokedex'!AC155,"")</f>
        <v>0</v>
      </c>
      <c r="AB962" s="14">
        <f>+IF('Moloc Pokedex'!AD155&lt;&gt;"",'Moloc Pokedex'!AD155,"")</f>
        <v>0</v>
      </c>
      <c r="AC962" s="14">
        <f>+IF('Moloc Pokedex'!AE155&lt;&gt;"",'Moloc Pokedex'!AE155,"")</f>
        <v>0</v>
      </c>
      <c r="AD962" s="14">
        <f>+IF('Moloc Pokedex'!AF155&lt;&gt;"",'Moloc Pokedex'!AF155,"")</f>
        <v>0</v>
      </c>
      <c r="AE962" s="14">
        <f>+IF('Moloc Pokedex'!AG155&lt;&gt;"",'Moloc Pokedex'!AG155,"")</f>
        <v>0</v>
      </c>
      <c r="AF962" s="14">
        <f>+IF('Moloc Pokedex'!AH155&lt;&gt;"",'Moloc Pokedex'!AH155,"")</f>
        <v>0</v>
      </c>
      <c r="AG962" s="14">
        <f>+IF('Moloc Pokedex'!AI155&lt;&gt;"",'Moloc Pokedex'!AI155,"")</f>
        <v>0</v>
      </c>
      <c r="AH962" s="14" t="str">
        <f>+IF('Moloc Pokedex'!AJ155&lt;&gt;"",'Moloc Pokedex'!AJ155,"")</f>
        <v>961,0,0,0,0,0,0,0,0,0</v>
      </c>
      <c r="AI962" s="14" t="str">
        <f>+IF('Moloc Pokedex'!AK155&lt;&gt;"",'Moloc Pokedex'!AK155,"")</f>
        <v>TODO</v>
      </c>
      <c r="AJ962" s="14" t="str">
        <f>+IF('Moloc Pokedex'!AL155&lt;&gt;"",'Moloc Pokedex'!AL155,"")</f>
        <v>"TO DO"</v>
      </c>
      <c r="AK962" s="14" t="str">
        <f>+IF('Moloc Pokedex'!AM155&lt;&gt;"",'Moloc Pokedex'!AM155,"")</f>
        <v/>
      </c>
      <c r="AL962" s="14" t="str">
        <f>+IF('Moloc Pokedex'!AN155&lt;&gt;"",'Moloc Pokedex'!AN155,"")</f>
        <v/>
      </c>
      <c r="AM962" s="14" t="str">
        <f>+IF('Moloc Pokedex'!AO155&lt;&gt;"",'Moloc Pokedex'!AO155,"")</f>
        <v/>
      </c>
      <c r="AN962" s="14" t="str">
        <f>+IF('Moloc Pokedex'!AP155&lt;&gt;"",'Moloc Pokedex'!AP155,"")</f>
        <v/>
      </c>
      <c r="AO962" s="14">
        <f>+IF('Moloc Pokedex'!AQ155&lt;&gt;"",'Moloc Pokedex'!AQ155,"")</f>
        <v>0</v>
      </c>
      <c r="AP962" s="14">
        <f>+IF('Moloc Pokedex'!AR155&lt;&gt;"",'Moloc Pokedex'!AR155,"")</f>
        <v>25</v>
      </c>
      <c r="AQ962" s="14">
        <f>+IF('Moloc Pokedex'!AS155&lt;&gt;"",'Moloc Pokedex'!AS155,"")</f>
        <v>0</v>
      </c>
      <c r="AR962" s="14" t="str">
        <f>+IF('Moloc Pokedex'!AT155&lt;&gt;"",'Moloc Pokedex'!AT155,"")</f>
        <v/>
      </c>
      <c r="AS962" s="14" t="str">
        <f>+IF('Moloc Pokedex'!AU155&lt;&gt;"",'Moloc Pokedex'!AU155,"")</f>
        <v/>
      </c>
      <c r="AU962" s="14"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
      <c r="A963" s="13">
        <v>962</v>
      </c>
      <c r="C963" s="14" t="str">
        <f>+IF('Moloc Pokedex'!E156&lt;&gt;"",'Moloc Pokedex'!E156,"")</f>
        <v>Wyvsparce</v>
      </c>
      <c r="D963" s="14" t="str">
        <f>+IF('Moloc Pokedex'!F156&lt;&gt;"",'Moloc Pokedex'!F156,"")</f>
        <v>WYVSPARCE</v>
      </c>
      <c r="E963" s="14" t="str">
        <f>+IF('Moloc Pokedex'!G156&lt;&gt;"",'Moloc Pokedex'!G156,"")</f>
        <v>NORMAL</v>
      </c>
      <c r="F963" s="14" t="str">
        <f>+IF('Moloc Pokedex'!H156&lt;&gt;"",'Moloc Pokedex'!H156,"")</f>
        <v>DRAGON</v>
      </c>
      <c r="G963" s="14" t="str">
        <f>+IF('Moloc Pokedex'!I156&lt;&gt;"",'Moloc Pokedex'!I156,"")</f>
        <v>30,30,30,30,30,30</v>
      </c>
      <c r="H963" s="14" t="str">
        <f>+IF('Moloc Pokedex'!J156&lt;&gt;"",'Moloc Pokedex'!J156,"")</f>
        <v>Female50Percent</v>
      </c>
      <c r="I963" s="14" t="str">
        <f>+IF('Moloc Pokedex'!K156&lt;&gt;"",'Moloc Pokedex'!K156,"")</f>
        <v>Medium</v>
      </c>
      <c r="J963" s="14">
        <f>+IF('Moloc Pokedex'!L156&lt;&gt;"",'Moloc Pokedex'!L156,"")</f>
        <v>0</v>
      </c>
      <c r="K963" s="14" t="str">
        <f>+IF('Moloc Pokedex'!M156&lt;&gt;"",'Moloc Pokedex'!M156,"")</f>
        <v>0,0,0,0,0,0</v>
      </c>
      <c r="L963" s="14">
        <f>+IF('Moloc Pokedex'!N156&lt;&gt;"",'Moloc Pokedex'!N156,"")</f>
        <v>255</v>
      </c>
      <c r="M963" s="14">
        <f>+IF('Moloc Pokedex'!O156&lt;&gt;"",'Moloc Pokedex'!O156,"")</f>
        <v>70</v>
      </c>
      <c r="N963" s="14" t="str">
        <f>+IF('Moloc Pokedex'!P156&lt;&gt;"",'Moloc Pokedex'!P156,"")</f>
        <v>RUNAWAY</v>
      </c>
      <c r="O963" s="14" t="str">
        <f>+IF('Moloc Pokedex'!Q156&lt;&gt;"",'Moloc Pokedex'!Q156,"")</f>
        <v/>
      </c>
      <c r="P963" s="14" t="str">
        <f>+IF('Moloc Pokedex'!R156&lt;&gt;"",'Moloc Pokedex'!R156,"")</f>
        <v>1,TACKLE,1,LEER,1,GROWL,1,SCARYFACE</v>
      </c>
      <c r="Q963" s="14" t="str">
        <f>+IF('Moloc Pokedex'!S156&lt;&gt;"",'Moloc Pokedex'!S156,"")</f>
        <v>FIREPUNCH,THUNDERPUNCH,ICEPUNCH,SWORDSDANCE,TAUNT,TRICK,GRASSYTERRAIN</v>
      </c>
      <c r="R963" s="14" t="str">
        <f>+IF('Moloc Pokedex'!T156&lt;&gt;"",'Moloc Pokedex'!T156,"")</f>
        <v>Field</v>
      </c>
      <c r="S963" s="14">
        <f>+IF('Moloc Pokedex'!U156&lt;&gt;"",'Moloc Pokedex'!U156,"")</f>
        <v>4080</v>
      </c>
      <c r="T963" s="14">
        <f>+IF('Moloc Pokedex'!V156&lt;&gt;"",'Moloc Pokedex'!V156,"")</f>
        <v>0.1</v>
      </c>
      <c r="U963" s="14">
        <f>+IF('Moloc Pokedex'!W156&lt;&gt;"",'Moloc Pokedex'!W156,"")</f>
        <v>0.1</v>
      </c>
      <c r="V963" s="14" t="str">
        <f>+IF('Moloc Pokedex'!X156&lt;&gt;"",'Moloc Pokedex'!X156,"")</f>
        <v>Brown</v>
      </c>
      <c r="W963" s="14" t="str">
        <f>+IF('Moloc Pokedex'!Y156&lt;&gt;"",'Moloc Pokedex'!Y156,"")</f>
        <v/>
      </c>
      <c r="X963" s="14">
        <f>+IF('Moloc Pokedex'!Z156&lt;&gt;"",'Moloc Pokedex'!Z156,"")</f>
        <v>962</v>
      </c>
      <c r="Y963" s="14">
        <f>+IF('Moloc Pokedex'!AA156&lt;&gt;"",'Moloc Pokedex'!AA156,"")</f>
        <v>0</v>
      </c>
      <c r="Z963" s="14">
        <f>+IF('Moloc Pokedex'!AB156&lt;&gt;"",'Moloc Pokedex'!AB156,"")</f>
        <v>0</v>
      </c>
      <c r="AA963" s="14">
        <f>+IF('Moloc Pokedex'!AC156&lt;&gt;"",'Moloc Pokedex'!AC156,"")</f>
        <v>0</v>
      </c>
      <c r="AB963" s="14">
        <f>+IF('Moloc Pokedex'!AD156&lt;&gt;"",'Moloc Pokedex'!AD156,"")</f>
        <v>0</v>
      </c>
      <c r="AC963" s="14">
        <f>+IF('Moloc Pokedex'!AE156&lt;&gt;"",'Moloc Pokedex'!AE156,"")</f>
        <v>0</v>
      </c>
      <c r="AD963" s="14">
        <f>+IF('Moloc Pokedex'!AF156&lt;&gt;"",'Moloc Pokedex'!AF156,"")</f>
        <v>0</v>
      </c>
      <c r="AE963" s="14">
        <f>+IF('Moloc Pokedex'!AG156&lt;&gt;"",'Moloc Pokedex'!AG156,"")</f>
        <v>0</v>
      </c>
      <c r="AF963" s="14">
        <f>+IF('Moloc Pokedex'!AH156&lt;&gt;"",'Moloc Pokedex'!AH156,"")</f>
        <v>0</v>
      </c>
      <c r="AG963" s="14">
        <f>+IF('Moloc Pokedex'!AI156&lt;&gt;"",'Moloc Pokedex'!AI156,"")</f>
        <v>0</v>
      </c>
      <c r="AH963" s="14" t="str">
        <f>+IF('Moloc Pokedex'!AJ156&lt;&gt;"",'Moloc Pokedex'!AJ156,"")</f>
        <v>962,0,0,0,0,0,0,0,0,0</v>
      </c>
      <c r="AI963" s="14" t="str">
        <f>+IF('Moloc Pokedex'!AK156&lt;&gt;"",'Moloc Pokedex'!AK156,"")</f>
        <v>TODO</v>
      </c>
      <c r="AJ963" s="14" t="str">
        <f>+IF('Moloc Pokedex'!AL156&lt;&gt;"",'Moloc Pokedex'!AL156,"")</f>
        <v>"TO DO"</v>
      </c>
      <c r="AK963" s="14" t="str">
        <f>+IF('Moloc Pokedex'!AM156&lt;&gt;"",'Moloc Pokedex'!AM156,"")</f>
        <v/>
      </c>
      <c r="AL963" s="14" t="str">
        <f>+IF('Moloc Pokedex'!AN156&lt;&gt;"",'Moloc Pokedex'!AN156,"")</f>
        <v/>
      </c>
      <c r="AM963" s="14" t="str">
        <f>+IF('Moloc Pokedex'!AO156&lt;&gt;"",'Moloc Pokedex'!AO156,"")</f>
        <v/>
      </c>
      <c r="AN963" s="14" t="str">
        <f>+IF('Moloc Pokedex'!AP156&lt;&gt;"",'Moloc Pokedex'!AP156,"")</f>
        <v/>
      </c>
      <c r="AO963" s="14">
        <f>+IF('Moloc Pokedex'!AQ156&lt;&gt;"",'Moloc Pokedex'!AQ156,"")</f>
        <v>0</v>
      </c>
      <c r="AP963" s="14">
        <f>+IF('Moloc Pokedex'!AR156&lt;&gt;"",'Moloc Pokedex'!AR156,"")</f>
        <v>25</v>
      </c>
      <c r="AQ963" s="14">
        <f>+IF('Moloc Pokedex'!AS156&lt;&gt;"",'Moloc Pokedex'!AS156,"")</f>
        <v>0</v>
      </c>
      <c r="AR963" s="14" t="str">
        <f>+IF('Moloc Pokedex'!AT156&lt;&gt;"",'Moloc Pokedex'!AT156,"")</f>
        <v/>
      </c>
      <c r="AS963" s="14" t="str">
        <f>+IF('Moloc Pokedex'!AU156&lt;&gt;"",'Moloc Pokedex'!AU156,"")</f>
        <v/>
      </c>
      <c r="AU963" s="14"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
      <c r="A964" s="13">
        <v>963</v>
      </c>
      <c r="C964" s="14" t="str">
        <f>+IF('Moloc Pokedex'!E157&lt;&gt;"",'Moloc Pokedex'!E157,"")</f>
        <v>Boomfish</v>
      </c>
      <c r="D964" s="14" t="str">
        <f>+IF('Moloc Pokedex'!F157&lt;&gt;"",'Moloc Pokedex'!F157,"")</f>
        <v>BOOMFISH</v>
      </c>
      <c r="E964" s="14" t="str">
        <f>+IF('Moloc Pokedex'!G157&lt;&gt;"",'Moloc Pokedex'!G157,"")</f>
        <v>POISON</v>
      </c>
      <c r="F964" s="14" t="str">
        <f>+IF('Moloc Pokedex'!H157&lt;&gt;"",'Moloc Pokedex'!H157,"")</f>
        <v>WATER</v>
      </c>
      <c r="G964" s="14" t="str">
        <f>+IF('Moloc Pokedex'!I157&lt;&gt;"",'Moloc Pokedex'!I157,"")</f>
        <v>30,30,30,30,30,30</v>
      </c>
      <c r="H964" s="14" t="str">
        <f>+IF('Moloc Pokedex'!J157&lt;&gt;"",'Moloc Pokedex'!J157,"")</f>
        <v>Female50Percent</v>
      </c>
      <c r="I964" s="14" t="str">
        <f>+IF('Moloc Pokedex'!K157&lt;&gt;"",'Moloc Pokedex'!K157,"")</f>
        <v>Medium</v>
      </c>
      <c r="J964" s="14">
        <f>+IF('Moloc Pokedex'!L157&lt;&gt;"",'Moloc Pokedex'!L157,"")</f>
        <v>0</v>
      </c>
      <c r="K964" s="14" t="str">
        <f>+IF('Moloc Pokedex'!M157&lt;&gt;"",'Moloc Pokedex'!M157,"")</f>
        <v>0,0,0,0,0,0</v>
      </c>
      <c r="L964" s="14">
        <f>+IF('Moloc Pokedex'!N157&lt;&gt;"",'Moloc Pokedex'!N157,"")</f>
        <v>255</v>
      </c>
      <c r="M964" s="14">
        <f>+IF('Moloc Pokedex'!O157&lt;&gt;"",'Moloc Pokedex'!O157,"")</f>
        <v>70</v>
      </c>
      <c r="N964" s="14" t="str">
        <f>+IF('Moloc Pokedex'!P157&lt;&gt;"",'Moloc Pokedex'!P157,"")</f>
        <v>RUNAWAY</v>
      </c>
      <c r="O964" s="14" t="str">
        <f>+IF('Moloc Pokedex'!Q157&lt;&gt;"",'Moloc Pokedex'!Q157,"")</f>
        <v/>
      </c>
      <c r="P964" s="14" t="str">
        <f>+IF('Moloc Pokedex'!R157&lt;&gt;"",'Moloc Pokedex'!R157,"")</f>
        <v>1,TACKLE,1,LEER,1,GROWL,1,SCARYFACE</v>
      </c>
      <c r="Q964" s="14" t="str">
        <f>+IF('Moloc Pokedex'!S157&lt;&gt;"",'Moloc Pokedex'!S157,"")</f>
        <v>FIREPUNCH,THUNDERPUNCH,ICEPUNCH,SWORDSDANCE,TAUNT,TRICK,GRASSYTERRAIN</v>
      </c>
      <c r="R964" s="14" t="str">
        <f>+IF('Moloc Pokedex'!T157&lt;&gt;"",'Moloc Pokedex'!T157,"")</f>
        <v>Field</v>
      </c>
      <c r="S964" s="14">
        <f>+IF('Moloc Pokedex'!U157&lt;&gt;"",'Moloc Pokedex'!U157,"")</f>
        <v>4080</v>
      </c>
      <c r="T964" s="14">
        <f>+IF('Moloc Pokedex'!V157&lt;&gt;"",'Moloc Pokedex'!V157,"")</f>
        <v>0.1</v>
      </c>
      <c r="U964" s="14">
        <f>+IF('Moloc Pokedex'!W157&lt;&gt;"",'Moloc Pokedex'!W157,"")</f>
        <v>0.1</v>
      </c>
      <c r="V964" s="14" t="str">
        <f>+IF('Moloc Pokedex'!X157&lt;&gt;"",'Moloc Pokedex'!X157,"")</f>
        <v>Brown</v>
      </c>
      <c r="W964" s="14" t="str">
        <f>+IF('Moloc Pokedex'!Y157&lt;&gt;"",'Moloc Pokedex'!Y157,"")</f>
        <v/>
      </c>
      <c r="X964" s="14">
        <f>+IF('Moloc Pokedex'!Z157&lt;&gt;"",'Moloc Pokedex'!Z157,"")</f>
        <v>963</v>
      </c>
      <c r="Y964" s="14">
        <f>+IF('Moloc Pokedex'!AA157&lt;&gt;"",'Moloc Pokedex'!AA157,"")</f>
        <v>0</v>
      </c>
      <c r="Z964" s="14">
        <f>+IF('Moloc Pokedex'!AB157&lt;&gt;"",'Moloc Pokedex'!AB157,"")</f>
        <v>0</v>
      </c>
      <c r="AA964" s="14">
        <f>+IF('Moloc Pokedex'!AC157&lt;&gt;"",'Moloc Pokedex'!AC157,"")</f>
        <v>0</v>
      </c>
      <c r="AB964" s="14">
        <f>+IF('Moloc Pokedex'!AD157&lt;&gt;"",'Moloc Pokedex'!AD157,"")</f>
        <v>0</v>
      </c>
      <c r="AC964" s="14">
        <f>+IF('Moloc Pokedex'!AE157&lt;&gt;"",'Moloc Pokedex'!AE157,"")</f>
        <v>0</v>
      </c>
      <c r="AD964" s="14">
        <f>+IF('Moloc Pokedex'!AF157&lt;&gt;"",'Moloc Pokedex'!AF157,"")</f>
        <v>0</v>
      </c>
      <c r="AE964" s="14">
        <f>+IF('Moloc Pokedex'!AG157&lt;&gt;"",'Moloc Pokedex'!AG157,"")</f>
        <v>0</v>
      </c>
      <c r="AF964" s="14">
        <f>+IF('Moloc Pokedex'!AH157&lt;&gt;"",'Moloc Pokedex'!AH157,"")</f>
        <v>0</v>
      </c>
      <c r="AG964" s="14">
        <f>+IF('Moloc Pokedex'!AI157&lt;&gt;"",'Moloc Pokedex'!AI157,"")</f>
        <v>0</v>
      </c>
      <c r="AH964" s="14" t="str">
        <f>+IF('Moloc Pokedex'!AJ157&lt;&gt;"",'Moloc Pokedex'!AJ157,"")</f>
        <v>963,0,0,0,0,0,0,0,0,0</v>
      </c>
      <c r="AI964" s="14" t="str">
        <f>+IF('Moloc Pokedex'!AK157&lt;&gt;"",'Moloc Pokedex'!AK157,"")</f>
        <v>TODO</v>
      </c>
      <c r="AJ964" s="14" t="str">
        <f>+IF('Moloc Pokedex'!AL157&lt;&gt;"",'Moloc Pokedex'!AL157,"")</f>
        <v>"TO DO"</v>
      </c>
      <c r="AK964" s="14" t="str">
        <f>+IF('Moloc Pokedex'!AM157&lt;&gt;"",'Moloc Pokedex'!AM157,"")</f>
        <v/>
      </c>
      <c r="AL964" s="14" t="str">
        <f>+IF('Moloc Pokedex'!AN157&lt;&gt;"",'Moloc Pokedex'!AN157,"")</f>
        <v/>
      </c>
      <c r="AM964" s="14" t="str">
        <f>+IF('Moloc Pokedex'!AO157&lt;&gt;"",'Moloc Pokedex'!AO157,"")</f>
        <v/>
      </c>
      <c r="AN964" s="14" t="str">
        <f>+IF('Moloc Pokedex'!AP157&lt;&gt;"",'Moloc Pokedex'!AP157,"")</f>
        <v/>
      </c>
      <c r="AO964" s="14">
        <f>+IF('Moloc Pokedex'!AQ157&lt;&gt;"",'Moloc Pokedex'!AQ157,"")</f>
        <v>0</v>
      </c>
      <c r="AP964" s="14">
        <f>+IF('Moloc Pokedex'!AR157&lt;&gt;"",'Moloc Pokedex'!AR157,"")</f>
        <v>25</v>
      </c>
      <c r="AQ964" s="14">
        <f>+IF('Moloc Pokedex'!AS157&lt;&gt;"",'Moloc Pokedex'!AS157,"")</f>
        <v>0</v>
      </c>
      <c r="AR964" s="14" t="str">
        <f>+IF('Moloc Pokedex'!AT157&lt;&gt;"",'Moloc Pokedex'!AT157,"")</f>
        <v/>
      </c>
      <c r="AS964" s="14" t="str">
        <f>+IF('Moloc Pokedex'!AU157&lt;&gt;"",'Moloc Pokedex'!AU157,"")</f>
        <v/>
      </c>
      <c r="AU964" s="14"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
      <c r="A965" s="13">
        <v>964</v>
      </c>
      <c r="C965" s="14" t="str">
        <f>+IF('Moloc Pokedex'!E158&lt;&gt;"",'Moloc Pokedex'!E158,"")</f>
        <v>Tuckle</v>
      </c>
      <c r="D965" s="14" t="str">
        <f>+IF('Moloc Pokedex'!F158&lt;&gt;"",'Moloc Pokedex'!F158,"")</f>
        <v>TUCKLE</v>
      </c>
      <c r="E965" s="14" t="str">
        <f>+IF('Moloc Pokedex'!G158&lt;&gt;"",'Moloc Pokedex'!G158,"")</f>
        <v>ROCK</v>
      </c>
      <c r="F965" s="14" t="str">
        <f>+IF('Moloc Pokedex'!H158&lt;&gt;"",'Moloc Pokedex'!H158,"")</f>
        <v>BUG</v>
      </c>
      <c r="G965" s="14" t="str">
        <f>+IF('Moloc Pokedex'!I158&lt;&gt;"",'Moloc Pokedex'!I158,"")</f>
        <v>30,30,30,30,30,30</v>
      </c>
      <c r="H965" s="14" t="str">
        <f>+IF('Moloc Pokedex'!J158&lt;&gt;"",'Moloc Pokedex'!J158,"")</f>
        <v>Female50Percent</v>
      </c>
      <c r="I965" s="14" t="str">
        <f>+IF('Moloc Pokedex'!K158&lt;&gt;"",'Moloc Pokedex'!K158,"")</f>
        <v>Medium</v>
      </c>
      <c r="J965" s="14">
        <f>+IF('Moloc Pokedex'!L158&lt;&gt;"",'Moloc Pokedex'!L158,"")</f>
        <v>0</v>
      </c>
      <c r="K965" s="14" t="str">
        <f>+IF('Moloc Pokedex'!M158&lt;&gt;"",'Moloc Pokedex'!M158,"")</f>
        <v>0,0,0,0,0,0</v>
      </c>
      <c r="L965" s="14">
        <f>+IF('Moloc Pokedex'!N158&lt;&gt;"",'Moloc Pokedex'!N158,"")</f>
        <v>255</v>
      </c>
      <c r="M965" s="14">
        <f>+IF('Moloc Pokedex'!O158&lt;&gt;"",'Moloc Pokedex'!O158,"")</f>
        <v>70</v>
      </c>
      <c r="N965" s="14" t="str">
        <f>+IF('Moloc Pokedex'!P158&lt;&gt;"",'Moloc Pokedex'!P158,"")</f>
        <v>RUNAWAY</v>
      </c>
      <c r="O965" s="14" t="str">
        <f>+IF('Moloc Pokedex'!Q158&lt;&gt;"",'Moloc Pokedex'!Q158,"")</f>
        <v/>
      </c>
      <c r="P965" s="14" t="str">
        <f>+IF('Moloc Pokedex'!R158&lt;&gt;"",'Moloc Pokedex'!R158,"")</f>
        <v>1,TACKLE,1,LEER,1,GROWL,1,SCARYFACE</v>
      </c>
      <c r="Q965" s="14" t="str">
        <f>+IF('Moloc Pokedex'!S158&lt;&gt;"",'Moloc Pokedex'!S158,"")</f>
        <v>FIREPUNCH,THUNDERPUNCH,ICEPUNCH,SWORDSDANCE,TAUNT,TRICK,GRASSYTERRAIN</v>
      </c>
      <c r="R965" s="14" t="str">
        <f>+IF('Moloc Pokedex'!T158&lt;&gt;"",'Moloc Pokedex'!T158,"")</f>
        <v>Field</v>
      </c>
      <c r="S965" s="14">
        <f>+IF('Moloc Pokedex'!U158&lt;&gt;"",'Moloc Pokedex'!U158,"")</f>
        <v>4080</v>
      </c>
      <c r="T965" s="14">
        <f>+IF('Moloc Pokedex'!V158&lt;&gt;"",'Moloc Pokedex'!V158,"")</f>
        <v>0.1</v>
      </c>
      <c r="U965" s="14">
        <f>+IF('Moloc Pokedex'!W158&lt;&gt;"",'Moloc Pokedex'!W158,"")</f>
        <v>0.1</v>
      </c>
      <c r="V965" s="14" t="str">
        <f>+IF('Moloc Pokedex'!X158&lt;&gt;"",'Moloc Pokedex'!X158,"")</f>
        <v>Brown</v>
      </c>
      <c r="W965" s="14" t="str">
        <f>+IF('Moloc Pokedex'!Y158&lt;&gt;"",'Moloc Pokedex'!Y158,"")</f>
        <v/>
      </c>
      <c r="X965" s="14">
        <f>+IF('Moloc Pokedex'!Z158&lt;&gt;"",'Moloc Pokedex'!Z158,"")</f>
        <v>964</v>
      </c>
      <c r="Y965" s="14">
        <f>+IF('Moloc Pokedex'!AA158&lt;&gt;"",'Moloc Pokedex'!AA158,"")</f>
        <v>0</v>
      </c>
      <c r="Z965" s="14">
        <f>+IF('Moloc Pokedex'!AB158&lt;&gt;"",'Moloc Pokedex'!AB158,"")</f>
        <v>0</v>
      </c>
      <c r="AA965" s="14">
        <f>+IF('Moloc Pokedex'!AC158&lt;&gt;"",'Moloc Pokedex'!AC158,"")</f>
        <v>0</v>
      </c>
      <c r="AB965" s="14">
        <f>+IF('Moloc Pokedex'!AD158&lt;&gt;"",'Moloc Pokedex'!AD158,"")</f>
        <v>0</v>
      </c>
      <c r="AC965" s="14">
        <f>+IF('Moloc Pokedex'!AE158&lt;&gt;"",'Moloc Pokedex'!AE158,"")</f>
        <v>0</v>
      </c>
      <c r="AD965" s="14">
        <f>+IF('Moloc Pokedex'!AF158&lt;&gt;"",'Moloc Pokedex'!AF158,"")</f>
        <v>0</v>
      </c>
      <c r="AE965" s="14">
        <f>+IF('Moloc Pokedex'!AG158&lt;&gt;"",'Moloc Pokedex'!AG158,"")</f>
        <v>0</v>
      </c>
      <c r="AF965" s="14">
        <f>+IF('Moloc Pokedex'!AH158&lt;&gt;"",'Moloc Pokedex'!AH158,"")</f>
        <v>0</v>
      </c>
      <c r="AG965" s="14">
        <f>+IF('Moloc Pokedex'!AI158&lt;&gt;"",'Moloc Pokedex'!AI158,"")</f>
        <v>0</v>
      </c>
      <c r="AH965" s="14" t="str">
        <f>+IF('Moloc Pokedex'!AJ158&lt;&gt;"",'Moloc Pokedex'!AJ158,"")</f>
        <v>964,0,0,0,0,0,0,0,0,0</v>
      </c>
      <c r="AI965" s="14" t="str">
        <f>+IF('Moloc Pokedex'!AK158&lt;&gt;"",'Moloc Pokedex'!AK158,"")</f>
        <v>TODO</v>
      </c>
      <c r="AJ965" s="14" t="str">
        <f>+IF('Moloc Pokedex'!AL158&lt;&gt;"",'Moloc Pokedex'!AL158,"")</f>
        <v>"TO DO"</v>
      </c>
      <c r="AK965" s="14" t="str">
        <f>+IF('Moloc Pokedex'!AM158&lt;&gt;"",'Moloc Pokedex'!AM158,"")</f>
        <v/>
      </c>
      <c r="AL965" s="14" t="str">
        <f>+IF('Moloc Pokedex'!AN158&lt;&gt;"",'Moloc Pokedex'!AN158,"")</f>
        <v/>
      </c>
      <c r="AM965" s="14" t="str">
        <f>+IF('Moloc Pokedex'!AO158&lt;&gt;"",'Moloc Pokedex'!AO158,"")</f>
        <v/>
      </c>
      <c r="AN965" s="14" t="str">
        <f>+IF('Moloc Pokedex'!AP158&lt;&gt;"",'Moloc Pokedex'!AP158,"")</f>
        <v/>
      </c>
      <c r="AO965" s="14">
        <f>+IF('Moloc Pokedex'!AQ158&lt;&gt;"",'Moloc Pokedex'!AQ158,"")</f>
        <v>0</v>
      </c>
      <c r="AP965" s="14">
        <f>+IF('Moloc Pokedex'!AR158&lt;&gt;"",'Moloc Pokedex'!AR158,"")</f>
        <v>25</v>
      </c>
      <c r="AQ965" s="14">
        <f>+IF('Moloc Pokedex'!AS158&lt;&gt;"",'Moloc Pokedex'!AS158,"")</f>
        <v>0</v>
      </c>
      <c r="AR965" s="14" t="str">
        <f>+IF('Moloc Pokedex'!AT158&lt;&gt;"",'Moloc Pokedex'!AT158,"")</f>
        <v>SHUCKLE,HappinessDay,,</v>
      </c>
      <c r="AS965" s="14" t="str">
        <f>+IF('Moloc Pokedex'!AU158&lt;&gt;"",'Moloc Pokedex'!AU158,"")</f>
        <v>FROSTINCENSE</v>
      </c>
      <c r="AU965" s="14"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
      <c r="A966" s="13">
        <v>965</v>
      </c>
      <c r="C966" s="14" t="str">
        <f>+IF('Moloc Pokedex'!E159&lt;&gt;"",'Moloc Pokedex'!E159,"")</f>
        <v>Rhinocross</v>
      </c>
      <c r="D966" s="14" t="str">
        <f>+IF('Moloc Pokedex'!F159&lt;&gt;"",'Moloc Pokedex'!F159,"")</f>
        <v>RHINOCROSS</v>
      </c>
      <c r="E966" s="14" t="str">
        <f>+IF('Moloc Pokedex'!G159&lt;&gt;"",'Moloc Pokedex'!G159,"")</f>
        <v>BUG</v>
      </c>
      <c r="F966" s="14" t="str">
        <f>+IF('Moloc Pokedex'!H159&lt;&gt;"",'Moloc Pokedex'!H159,"")</f>
        <v>FIGHTING</v>
      </c>
      <c r="G966" s="14" t="str">
        <f>+IF('Moloc Pokedex'!I159&lt;&gt;"",'Moloc Pokedex'!I159,"")</f>
        <v>30,30,30,30,30,30</v>
      </c>
      <c r="H966" s="14" t="str">
        <f>+IF('Moloc Pokedex'!J159&lt;&gt;"",'Moloc Pokedex'!J159,"")</f>
        <v>Female50Percent</v>
      </c>
      <c r="I966" s="14" t="str">
        <f>+IF('Moloc Pokedex'!K159&lt;&gt;"",'Moloc Pokedex'!K159,"")</f>
        <v>Medium</v>
      </c>
      <c r="J966" s="14">
        <f>+IF('Moloc Pokedex'!L159&lt;&gt;"",'Moloc Pokedex'!L159,"")</f>
        <v>0</v>
      </c>
      <c r="K966" s="14" t="str">
        <f>+IF('Moloc Pokedex'!M159&lt;&gt;"",'Moloc Pokedex'!M159,"")</f>
        <v>0,0,0,0,0,0</v>
      </c>
      <c r="L966" s="14">
        <f>+IF('Moloc Pokedex'!N159&lt;&gt;"",'Moloc Pokedex'!N159,"")</f>
        <v>255</v>
      </c>
      <c r="M966" s="14">
        <f>+IF('Moloc Pokedex'!O159&lt;&gt;"",'Moloc Pokedex'!O159,"")</f>
        <v>70</v>
      </c>
      <c r="N966" s="14" t="str">
        <f>+IF('Moloc Pokedex'!P159&lt;&gt;"",'Moloc Pokedex'!P159,"")</f>
        <v>RUNAWAY</v>
      </c>
      <c r="O966" s="14" t="str">
        <f>+IF('Moloc Pokedex'!Q159&lt;&gt;"",'Moloc Pokedex'!Q159,"")</f>
        <v/>
      </c>
      <c r="P966" s="14" t="str">
        <f>+IF('Moloc Pokedex'!R159&lt;&gt;"",'Moloc Pokedex'!R159,"")</f>
        <v>1,TACKLE,1,LEER,1,GROWL,1,SCARYFACE</v>
      </c>
      <c r="Q966" s="14" t="str">
        <f>+IF('Moloc Pokedex'!S159&lt;&gt;"",'Moloc Pokedex'!S159,"")</f>
        <v>FIREPUNCH,THUNDERPUNCH,ICEPUNCH,SWORDSDANCE,TAUNT,TRICK,GRASSYTERRAIN</v>
      </c>
      <c r="R966" s="14" t="str">
        <f>+IF('Moloc Pokedex'!T159&lt;&gt;"",'Moloc Pokedex'!T159,"")</f>
        <v>Field</v>
      </c>
      <c r="S966" s="14">
        <f>+IF('Moloc Pokedex'!U159&lt;&gt;"",'Moloc Pokedex'!U159,"")</f>
        <v>4080</v>
      </c>
      <c r="T966" s="14">
        <f>+IF('Moloc Pokedex'!V159&lt;&gt;"",'Moloc Pokedex'!V159,"")</f>
        <v>0.1</v>
      </c>
      <c r="U966" s="14">
        <f>+IF('Moloc Pokedex'!W159&lt;&gt;"",'Moloc Pokedex'!W159,"")</f>
        <v>0.1</v>
      </c>
      <c r="V966" s="14" t="str">
        <f>+IF('Moloc Pokedex'!X159&lt;&gt;"",'Moloc Pokedex'!X159,"")</f>
        <v>Brown</v>
      </c>
      <c r="W966" s="14" t="str">
        <f>+IF('Moloc Pokedex'!Y159&lt;&gt;"",'Moloc Pokedex'!Y159,"")</f>
        <v/>
      </c>
      <c r="X966" s="14">
        <f>+IF('Moloc Pokedex'!Z159&lt;&gt;"",'Moloc Pokedex'!Z159,"")</f>
        <v>965</v>
      </c>
      <c r="Y966" s="14">
        <f>+IF('Moloc Pokedex'!AA159&lt;&gt;"",'Moloc Pokedex'!AA159,"")</f>
        <v>0</v>
      </c>
      <c r="Z966" s="14">
        <f>+IF('Moloc Pokedex'!AB159&lt;&gt;"",'Moloc Pokedex'!AB159,"")</f>
        <v>0</v>
      </c>
      <c r="AA966" s="14">
        <f>+IF('Moloc Pokedex'!AC159&lt;&gt;"",'Moloc Pokedex'!AC159,"")</f>
        <v>0</v>
      </c>
      <c r="AB966" s="14">
        <f>+IF('Moloc Pokedex'!AD159&lt;&gt;"",'Moloc Pokedex'!AD159,"")</f>
        <v>0</v>
      </c>
      <c r="AC966" s="14">
        <f>+IF('Moloc Pokedex'!AE159&lt;&gt;"",'Moloc Pokedex'!AE159,"")</f>
        <v>0</v>
      </c>
      <c r="AD966" s="14">
        <f>+IF('Moloc Pokedex'!AF159&lt;&gt;"",'Moloc Pokedex'!AF159,"")</f>
        <v>0</v>
      </c>
      <c r="AE966" s="14">
        <f>+IF('Moloc Pokedex'!AG159&lt;&gt;"",'Moloc Pokedex'!AG159,"")</f>
        <v>0</v>
      </c>
      <c r="AF966" s="14">
        <f>+IF('Moloc Pokedex'!AH159&lt;&gt;"",'Moloc Pokedex'!AH159,"")</f>
        <v>0</v>
      </c>
      <c r="AG966" s="14">
        <f>+IF('Moloc Pokedex'!AI159&lt;&gt;"",'Moloc Pokedex'!AI159,"")</f>
        <v>0</v>
      </c>
      <c r="AH966" s="14" t="str">
        <f>+IF('Moloc Pokedex'!AJ159&lt;&gt;"",'Moloc Pokedex'!AJ159,"")</f>
        <v>965,0,0,0,0,0,0,0,0,0</v>
      </c>
      <c r="AI966" s="14" t="str">
        <f>+IF('Moloc Pokedex'!AK159&lt;&gt;"",'Moloc Pokedex'!AK159,"")</f>
        <v>TODO</v>
      </c>
      <c r="AJ966" s="14" t="str">
        <f>+IF('Moloc Pokedex'!AL159&lt;&gt;"",'Moloc Pokedex'!AL159,"")</f>
        <v>"TO DO"</v>
      </c>
      <c r="AK966" s="14" t="str">
        <f>+IF('Moloc Pokedex'!AM159&lt;&gt;"",'Moloc Pokedex'!AM159,"")</f>
        <v/>
      </c>
      <c r="AL966" s="14" t="str">
        <f>+IF('Moloc Pokedex'!AN159&lt;&gt;"",'Moloc Pokedex'!AN159,"")</f>
        <v/>
      </c>
      <c r="AM966" s="14" t="str">
        <f>+IF('Moloc Pokedex'!AO159&lt;&gt;"",'Moloc Pokedex'!AO159,"")</f>
        <v/>
      </c>
      <c r="AN966" s="14" t="str">
        <f>+IF('Moloc Pokedex'!AP159&lt;&gt;"",'Moloc Pokedex'!AP159,"")</f>
        <v/>
      </c>
      <c r="AO966" s="14">
        <f>+IF('Moloc Pokedex'!AQ159&lt;&gt;"",'Moloc Pokedex'!AQ159,"")</f>
        <v>0</v>
      </c>
      <c r="AP966" s="14">
        <f>+IF('Moloc Pokedex'!AR159&lt;&gt;"",'Moloc Pokedex'!AR159,"")</f>
        <v>25</v>
      </c>
      <c r="AQ966" s="14">
        <f>+IF('Moloc Pokedex'!AS159&lt;&gt;"",'Moloc Pokedex'!AS159,"")</f>
        <v>0</v>
      </c>
      <c r="AR966" s="14" t="str">
        <f>+IF('Moloc Pokedex'!AT159&lt;&gt;"",'Moloc Pokedex'!AT159,"")</f>
        <v/>
      </c>
      <c r="AS966" s="14" t="str">
        <f>+IF('Moloc Pokedex'!AU159&lt;&gt;"",'Moloc Pokedex'!AU159,"")</f>
        <v/>
      </c>
      <c r="AU966" s="14"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
      <c r="A967" s="13">
        <v>966</v>
      </c>
      <c r="C967" s="14" t="str">
        <f>+IF('Moloc Pokedex'!E160&lt;&gt;"",'Moloc Pokedex'!E160,"")</f>
        <v>Graysola</v>
      </c>
      <c r="D967" s="14" t="str">
        <f>+IF('Moloc Pokedex'!F160&lt;&gt;"",'Moloc Pokedex'!F160,"")</f>
        <v>GRAYSOLA</v>
      </c>
      <c r="E967" s="14" t="str">
        <f>+IF('Moloc Pokedex'!G160&lt;&gt;"",'Moloc Pokedex'!G160,"")</f>
        <v>DARK</v>
      </c>
      <c r="F967" s="14" t="str">
        <f>+IF('Moloc Pokedex'!H160&lt;&gt;"",'Moloc Pokedex'!H160,"")</f>
        <v>WATER</v>
      </c>
      <c r="G967" s="14" t="str">
        <f>+IF('Moloc Pokedex'!I160&lt;&gt;"",'Moloc Pokedex'!I160,"")</f>
        <v>30,30,30,30,30,30</v>
      </c>
      <c r="H967" s="14" t="str">
        <f>+IF('Moloc Pokedex'!J160&lt;&gt;"",'Moloc Pokedex'!J160,"")</f>
        <v>Female50Percent</v>
      </c>
      <c r="I967" s="14" t="str">
        <f>+IF('Moloc Pokedex'!K160&lt;&gt;"",'Moloc Pokedex'!K160,"")</f>
        <v>Medium</v>
      </c>
      <c r="J967" s="14">
        <f>+IF('Moloc Pokedex'!L160&lt;&gt;"",'Moloc Pokedex'!L160,"")</f>
        <v>0</v>
      </c>
      <c r="K967" s="14" t="str">
        <f>+IF('Moloc Pokedex'!M160&lt;&gt;"",'Moloc Pokedex'!M160,"")</f>
        <v>0,0,0,0,0,0</v>
      </c>
      <c r="L967" s="14">
        <f>+IF('Moloc Pokedex'!N160&lt;&gt;"",'Moloc Pokedex'!N160,"")</f>
        <v>255</v>
      </c>
      <c r="M967" s="14">
        <f>+IF('Moloc Pokedex'!O160&lt;&gt;"",'Moloc Pokedex'!O160,"")</f>
        <v>70</v>
      </c>
      <c r="N967" s="14" t="str">
        <f>+IF('Moloc Pokedex'!P160&lt;&gt;"",'Moloc Pokedex'!P160,"")</f>
        <v>RUNAWAY</v>
      </c>
      <c r="O967" s="14" t="str">
        <f>+IF('Moloc Pokedex'!Q160&lt;&gt;"",'Moloc Pokedex'!Q160,"")</f>
        <v/>
      </c>
      <c r="P967" s="14" t="str">
        <f>+IF('Moloc Pokedex'!R160&lt;&gt;"",'Moloc Pokedex'!R160,"")</f>
        <v>1,TACKLE,1,LEER,1,GROWL,1,SCARYFACE</v>
      </c>
      <c r="Q967" s="14" t="str">
        <f>+IF('Moloc Pokedex'!S160&lt;&gt;"",'Moloc Pokedex'!S160,"")</f>
        <v>FIREPUNCH,THUNDERPUNCH,ICEPUNCH,SWORDSDANCE,TAUNT,TRICK,GRASSYTERRAIN</v>
      </c>
      <c r="R967" s="14" t="str">
        <f>+IF('Moloc Pokedex'!T160&lt;&gt;"",'Moloc Pokedex'!T160,"")</f>
        <v>Field</v>
      </c>
      <c r="S967" s="14">
        <f>+IF('Moloc Pokedex'!U160&lt;&gt;"",'Moloc Pokedex'!U160,"")</f>
        <v>4080</v>
      </c>
      <c r="T967" s="14">
        <f>+IF('Moloc Pokedex'!V160&lt;&gt;"",'Moloc Pokedex'!V160,"")</f>
        <v>0.1</v>
      </c>
      <c r="U967" s="14">
        <f>+IF('Moloc Pokedex'!W160&lt;&gt;"",'Moloc Pokedex'!W160,"")</f>
        <v>0.1</v>
      </c>
      <c r="V967" s="14" t="str">
        <f>+IF('Moloc Pokedex'!X160&lt;&gt;"",'Moloc Pokedex'!X160,"")</f>
        <v>Brown</v>
      </c>
      <c r="W967" s="14" t="str">
        <f>+IF('Moloc Pokedex'!Y160&lt;&gt;"",'Moloc Pokedex'!Y160,"")</f>
        <v/>
      </c>
      <c r="X967" s="14">
        <f>+IF('Moloc Pokedex'!Z160&lt;&gt;"",'Moloc Pokedex'!Z160,"")</f>
        <v>966</v>
      </c>
      <c r="Y967" s="14">
        <f>+IF('Moloc Pokedex'!AA160&lt;&gt;"",'Moloc Pokedex'!AA160,"")</f>
        <v>0</v>
      </c>
      <c r="Z967" s="14">
        <f>+IF('Moloc Pokedex'!AB160&lt;&gt;"",'Moloc Pokedex'!AB160,"")</f>
        <v>0</v>
      </c>
      <c r="AA967" s="14">
        <f>+IF('Moloc Pokedex'!AC160&lt;&gt;"",'Moloc Pokedex'!AC160,"")</f>
        <v>0</v>
      </c>
      <c r="AB967" s="14">
        <f>+IF('Moloc Pokedex'!AD160&lt;&gt;"",'Moloc Pokedex'!AD160,"")</f>
        <v>0</v>
      </c>
      <c r="AC967" s="14">
        <f>+IF('Moloc Pokedex'!AE160&lt;&gt;"",'Moloc Pokedex'!AE160,"")</f>
        <v>0</v>
      </c>
      <c r="AD967" s="14">
        <f>+IF('Moloc Pokedex'!AF160&lt;&gt;"",'Moloc Pokedex'!AF160,"")</f>
        <v>0</v>
      </c>
      <c r="AE967" s="14">
        <f>+IF('Moloc Pokedex'!AG160&lt;&gt;"",'Moloc Pokedex'!AG160,"")</f>
        <v>0</v>
      </c>
      <c r="AF967" s="14">
        <f>+IF('Moloc Pokedex'!AH160&lt;&gt;"",'Moloc Pokedex'!AH160,"")</f>
        <v>0</v>
      </c>
      <c r="AG967" s="14">
        <f>+IF('Moloc Pokedex'!AI160&lt;&gt;"",'Moloc Pokedex'!AI160,"")</f>
        <v>0</v>
      </c>
      <c r="AH967" s="14" t="str">
        <f>+IF('Moloc Pokedex'!AJ160&lt;&gt;"",'Moloc Pokedex'!AJ160,"")</f>
        <v>966,0,0,0,0,0,0,0,0,0</v>
      </c>
      <c r="AI967" s="14" t="str">
        <f>+IF('Moloc Pokedex'!AK160&lt;&gt;"",'Moloc Pokedex'!AK160,"")</f>
        <v>TODO</v>
      </c>
      <c r="AJ967" s="14" t="str">
        <f>+IF('Moloc Pokedex'!AL160&lt;&gt;"",'Moloc Pokedex'!AL160,"")</f>
        <v>"TO DO"</v>
      </c>
      <c r="AK967" s="14" t="str">
        <f>+IF('Moloc Pokedex'!AM160&lt;&gt;"",'Moloc Pokedex'!AM160,"")</f>
        <v/>
      </c>
      <c r="AL967" s="14" t="str">
        <f>+IF('Moloc Pokedex'!AN160&lt;&gt;"",'Moloc Pokedex'!AN160,"")</f>
        <v/>
      </c>
      <c r="AM967" s="14" t="str">
        <f>+IF('Moloc Pokedex'!AO160&lt;&gt;"",'Moloc Pokedex'!AO160,"")</f>
        <v/>
      </c>
      <c r="AN967" s="14" t="str">
        <f>+IF('Moloc Pokedex'!AP160&lt;&gt;"",'Moloc Pokedex'!AP160,"")</f>
        <v/>
      </c>
      <c r="AO967" s="14">
        <f>+IF('Moloc Pokedex'!AQ160&lt;&gt;"",'Moloc Pokedex'!AQ160,"")</f>
        <v>0</v>
      </c>
      <c r="AP967" s="14">
        <f>+IF('Moloc Pokedex'!AR160&lt;&gt;"",'Moloc Pokedex'!AR160,"")</f>
        <v>25</v>
      </c>
      <c r="AQ967" s="14">
        <f>+IF('Moloc Pokedex'!AS160&lt;&gt;"",'Moloc Pokedex'!AS160,"")</f>
        <v>0</v>
      </c>
      <c r="AR967" s="14" t="str">
        <f>+IF('Moloc Pokedex'!AT160&lt;&gt;"",'Moloc Pokedex'!AT160,"")</f>
        <v/>
      </c>
      <c r="AS967" s="14" t="str">
        <f>+IF('Moloc Pokedex'!AU160&lt;&gt;"",'Moloc Pokedex'!AU160,"")</f>
        <v/>
      </c>
      <c r="AU967" s="14"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
      <c r="A968" s="13">
        <v>967</v>
      </c>
      <c r="C968" s="14" t="str">
        <f>+IF('Moloc Pokedex'!E161&lt;&gt;"",'Moloc Pokedex'!E161,"")</f>
        <v>Klausbird</v>
      </c>
      <c r="D968" s="14" t="str">
        <f>+IF('Moloc Pokedex'!F161&lt;&gt;"",'Moloc Pokedex'!F161,"")</f>
        <v>KLAUSBIRD</v>
      </c>
      <c r="E968" s="14" t="str">
        <f>+IF('Moloc Pokedex'!G161&lt;&gt;"",'Moloc Pokedex'!G161,"")</f>
        <v>FLYING</v>
      </c>
      <c r="F968" s="14" t="str">
        <f>+IF('Moloc Pokedex'!H161&lt;&gt;"",'Moloc Pokedex'!H161,"")</f>
        <v>ICE</v>
      </c>
      <c r="G968" s="14" t="str">
        <f>+IF('Moloc Pokedex'!I161&lt;&gt;"",'Moloc Pokedex'!I161,"")</f>
        <v>30,30,30,30,30,30</v>
      </c>
      <c r="H968" s="14" t="str">
        <f>+IF('Moloc Pokedex'!J161&lt;&gt;"",'Moloc Pokedex'!J161,"")</f>
        <v>Female50Percent</v>
      </c>
      <c r="I968" s="14" t="str">
        <f>+IF('Moloc Pokedex'!K161&lt;&gt;"",'Moloc Pokedex'!K161,"")</f>
        <v>Medium</v>
      </c>
      <c r="J968" s="14">
        <f>+IF('Moloc Pokedex'!L161&lt;&gt;"",'Moloc Pokedex'!L161,"")</f>
        <v>0</v>
      </c>
      <c r="K968" s="14" t="str">
        <f>+IF('Moloc Pokedex'!M161&lt;&gt;"",'Moloc Pokedex'!M161,"")</f>
        <v>0,0,0,0,0,0</v>
      </c>
      <c r="L968" s="14">
        <f>+IF('Moloc Pokedex'!N161&lt;&gt;"",'Moloc Pokedex'!N161,"")</f>
        <v>255</v>
      </c>
      <c r="M968" s="14">
        <f>+IF('Moloc Pokedex'!O161&lt;&gt;"",'Moloc Pokedex'!O161,"")</f>
        <v>70</v>
      </c>
      <c r="N968" s="14" t="str">
        <f>+IF('Moloc Pokedex'!P161&lt;&gt;"",'Moloc Pokedex'!P161,"")</f>
        <v>RUNAWAY</v>
      </c>
      <c r="O968" s="14" t="str">
        <f>+IF('Moloc Pokedex'!Q161&lt;&gt;"",'Moloc Pokedex'!Q161,"")</f>
        <v/>
      </c>
      <c r="P968" s="14" t="str">
        <f>+IF('Moloc Pokedex'!R161&lt;&gt;"",'Moloc Pokedex'!R161,"")</f>
        <v>1,TACKLE,1,LEER,1,GROWL,1,SCARYFACE</v>
      </c>
      <c r="Q968" s="14" t="str">
        <f>+IF('Moloc Pokedex'!S161&lt;&gt;"",'Moloc Pokedex'!S161,"")</f>
        <v>FIREPUNCH,THUNDERPUNCH,ICEPUNCH,SWORDSDANCE,TAUNT,TRICK,GRASSYTERRAIN</v>
      </c>
      <c r="R968" s="14" t="str">
        <f>+IF('Moloc Pokedex'!T161&lt;&gt;"",'Moloc Pokedex'!T161,"")</f>
        <v>Field</v>
      </c>
      <c r="S968" s="14">
        <f>+IF('Moloc Pokedex'!U161&lt;&gt;"",'Moloc Pokedex'!U161,"")</f>
        <v>4080</v>
      </c>
      <c r="T968" s="14">
        <f>+IF('Moloc Pokedex'!V161&lt;&gt;"",'Moloc Pokedex'!V161,"")</f>
        <v>0.1</v>
      </c>
      <c r="U968" s="14">
        <f>+IF('Moloc Pokedex'!W161&lt;&gt;"",'Moloc Pokedex'!W161,"")</f>
        <v>0.1</v>
      </c>
      <c r="V968" s="14" t="str">
        <f>+IF('Moloc Pokedex'!X161&lt;&gt;"",'Moloc Pokedex'!X161,"")</f>
        <v>Brown</v>
      </c>
      <c r="W968" s="14" t="str">
        <f>+IF('Moloc Pokedex'!Y161&lt;&gt;"",'Moloc Pokedex'!Y161,"")</f>
        <v/>
      </c>
      <c r="X968" s="14">
        <f>+IF('Moloc Pokedex'!Z161&lt;&gt;"",'Moloc Pokedex'!Z161,"")</f>
        <v>967</v>
      </c>
      <c r="Y968" s="14">
        <f>+IF('Moloc Pokedex'!AA161&lt;&gt;"",'Moloc Pokedex'!AA161,"")</f>
        <v>0</v>
      </c>
      <c r="Z968" s="14">
        <f>+IF('Moloc Pokedex'!AB161&lt;&gt;"",'Moloc Pokedex'!AB161,"")</f>
        <v>0</v>
      </c>
      <c r="AA968" s="14">
        <f>+IF('Moloc Pokedex'!AC161&lt;&gt;"",'Moloc Pokedex'!AC161,"")</f>
        <v>0</v>
      </c>
      <c r="AB968" s="14">
        <f>+IF('Moloc Pokedex'!AD161&lt;&gt;"",'Moloc Pokedex'!AD161,"")</f>
        <v>0</v>
      </c>
      <c r="AC968" s="14">
        <f>+IF('Moloc Pokedex'!AE161&lt;&gt;"",'Moloc Pokedex'!AE161,"")</f>
        <v>0</v>
      </c>
      <c r="AD968" s="14">
        <f>+IF('Moloc Pokedex'!AF161&lt;&gt;"",'Moloc Pokedex'!AF161,"")</f>
        <v>0</v>
      </c>
      <c r="AE968" s="14">
        <f>+IF('Moloc Pokedex'!AG161&lt;&gt;"",'Moloc Pokedex'!AG161,"")</f>
        <v>0</v>
      </c>
      <c r="AF968" s="14">
        <f>+IF('Moloc Pokedex'!AH161&lt;&gt;"",'Moloc Pokedex'!AH161,"")</f>
        <v>0</v>
      </c>
      <c r="AG968" s="14">
        <f>+IF('Moloc Pokedex'!AI161&lt;&gt;"",'Moloc Pokedex'!AI161,"")</f>
        <v>0</v>
      </c>
      <c r="AH968" s="14" t="str">
        <f>+IF('Moloc Pokedex'!AJ161&lt;&gt;"",'Moloc Pokedex'!AJ161,"")</f>
        <v>967,0,0,0,0,0,0,0,0,0</v>
      </c>
      <c r="AI968" s="14" t="str">
        <f>+IF('Moloc Pokedex'!AK161&lt;&gt;"",'Moloc Pokedex'!AK161,"")</f>
        <v>TODO</v>
      </c>
      <c r="AJ968" s="14" t="str">
        <f>+IF('Moloc Pokedex'!AL161&lt;&gt;"",'Moloc Pokedex'!AL161,"")</f>
        <v>"TO DO"</v>
      </c>
      <c r="AK968" s="14" t="str">
        <f>+IF('Moloc Pokedex'!AM161&lt;&gt;"",'Moloc Pokedex'!AM161,"")</f>
        <v/>
      </c>
      <c r="AL968" s="14" t="str">
        <f>+IF('Moloc Pokedex'!AN161&lt;&gt;"",'Moloc Pokedex'!AN161,"")</f>
        <v/>
      </c>
      <c r="AM968" s="14" t="str">
        <f>+IF('Moloc Pokedex'!AO161&lt;&gt;"",'Moloc Pokedex'!AO161,"")</f>
        <v/>
      </c>
      <c r="AN968" s="14" t="str">
        <f>+IF('Moloc Pokedex'!AP161&lt;&gt;"",'Moloc Pokedex'!AP161,"")</f>
        <v/>
      </c>
      <c r="AO968" s="14">
        <f>+IF('Moloc Pokedex'!AQ161&lt;&gt;"",'Moloc Pokedex'!AQ161,"")</f>
        <v>0</v>
      </c>
      <c r="AP968" s="14">
        <f>+IF('Moloc Pokedex'!AR161&lt;&gt;"",'Moloc Pokedex'!AR161,"")</f>
        <v>25</v>
      </c>
      <c r="AQ968" s="14">
        <f>+IF('Moloc Pokedex'!AS161&lt;&gt;"",'Moloc Pokedex'!AS161,"")</f>
        <v>0</v>
      </c>
      <c r="AR968" s="14" t="str">
        <f>+IF('Moloc Pokedex'!AT161&lt;&gt;"",'Moloc Pokedex'!AT161,"")</f>
        <v/>
      </c>
      <c r="AS968" s="14" t="str">
        <f>+IF('Moloc Pokedex'!AU161&lt;&gt;"",'Moloc Pokedex'!AU161,"")</f>
        <v/>
      </c>
      <c r="AU968" s="14" t="str">
        <f t="shared" si="29"/>
        <v>[967];Name=Klausbird;InternalName=KLAUS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
      <c r="A969" s="13">
        <v>968</v>
      </c>
      <c r="C969" s="14" t="str">
        <f>+IF('Moloc Pokedex'!E162&lt;&gt;"",'Moloc Pokedex'!E162,"")</f>
        <v>Brightmory</v>
      </c>
      <c r="D969" s="14" t="str">
        <f>+IF('Moloc Pokedex'!F162&lt;&gt;"",'Moloc Pokedex'!F162,"")</f>
        <v>BRIGHTMORY</v>
      </c>
      <c r="E969" s="14" t="str">
        <f>+IF('Moloc Pokedex'!G162&lt;&gt;"",'Moloc Pokedex'!G162,"")</f>
        <v>FAIRY</v>
      </c>
      <c r="F969" s="14" t="str">
        <f>+IF('Moloc Pokedex'!H162&lt;&gt;"",'Moloc Pokedex'!H162,"")</f>
        <v>STEEL</v>
      </c>
      <c r="G969" s="14" t="str">
        <f>+IF('Moloc Pokedex'!I162&lt;&gt;"",'Moloc Pokedex'!I162,"")</f>
        <v>30,30,30,30,30,30</v>
      </c>
      <c r="H969" s="14" t="str">
        <f>+IF('Moloc Pokedex'!J162&lt;&gt;"",'Moloc Pokedex'!J162,"")</f>
        <v>Female50Percent</v>
      </c>
      <c r="I969" s="14" t="str">
        <f>+IF('Moloc Pokedex'!K162&lt;&gt;"",'Moloc Pokedex'!K162,"")</f>
        <v>Medium</v>
      </c>
      <c r="J969" s="14">
        <f>+IF('Moloc Pokedex'!L162&lt;&gt;"",'Moloc Pokedex'!L162,"")</f>
        <v>0</v>
      </c>
      <c r="K969" s="14" t="str">
        <f>+IF('Moloc Pokedex'!M162&lt;&gt;"",'Moloc Pokedex'!M162,"")</f>
        <v>0,0,0,0,0,0</v>
      </c>
      <c r="L969" s="14">
        <f>+IF('Moloc Pokedex'!N162&lt;&gt;"",'Moloc Pokedex'!N162,"")</f>
        <v>255</v>
      </c>
      <c r="M969" s="14">
        <f>+IF('Moloc Pokedex'!O162&lt;&gt;"",'Moloc Pokedex'!O162,"")</f>
        <v>70</v>
      </c>
      <c r="N969" s="14" t="str">
        <f>+IF('Moloc Pokedex'!P162&lt;&gt;"",'Moloc Pokedex'!P162,"")</f>
        <v>RUNAWAY</v>
      </c>
      <c r="O969" s="14" t="str">
        <f>+IF('Moloc Pokedex'!Q162&lt;&gt;"",'Moloc Pokedex'!Q162,"")</f>
        <v/>
      </c>
      <c r="P969" s="14" t="str">
        <f>+IF('Moloc Pokedex'!R162&lt;&gt;"",'Moloc Pokedex'!R162,"")</f>
        <v>1,TACKLE,1,LEER,1,GROWL,1,SCARYFACE</v>
      </c>
      <c r="Q969" s="14" t="str">
        <f>+IF('Moloc Pokedex'!S162&lt;&gt;"",'Moloc Pokedex'!S162,"")</f>
        <v>FIREPUNCH,THUNDERPUNCH,ICEPUNCH,SWORDSDANCE,TAUNT,TRICK,GRASSYTERRAIN</v>
      </c>
      <c r="R969" s="14" t="str">
        <f>+IF('Moloc Pokedex'!T162&lt;&gt;"",'Moloc Pokedex'!T162,"")</f>
        <v>Field</v>
      </c>
      <c r="S969" s="14">
        <f>+IF('Moloc Pokedex'!U162&lt;&gt;"",'Moloc Pokedex'!U162,"")</f>
        <v>4080</v>
      </c>
      <c r="T969" s="14">
        <f>+IF('Moloc Pokedex'!V162&lt;&gt;"",'Moloc Pokedex'!V162,"")</f>
        <v>0.1</v>
      </c>
      <c r="U969" s="14">
        <f>+IF('Moloc Pokedex'!W162&lt;&gt;"",'Moloc Pokedex'!W162,"")</f>
        <v>0.1</v>
      </c>
      <c r="V969" s="14" t="str">
        <f>+IF('Moloc Pokedex'!X162&lt;&gt;"",'Moloc Pokedex'!X162,"")</f>
        <v>Brown</v>
      </c>
      <c r="W969" s="14" t="str">
        <f>+IF('Moloc Pokedex'!Y162&lt;&gt;"",'Moloc Pokedex'!Y162,"")</f>
        <v/>
      </c>
      <c r="X969" s="14">
        <f>+IF('Moloc Pokedex'!Z162&lt;&gt;"",'Moloc Pokedex'!Z162,"")</f>
        <v>968</v>
      </c>
      <c r="Y969" s="14">
        <f>+IF('Moloc Pokedex'!AA162&lt;&gt;"",'Moloc Pokedex'!AA162,"")</f>
        <v>0</v>
      </c>
      <c r="Z969" s="14">
        <f>+IF('Moloc Pokedex'!AB162&lt;&gt;"",'Moloc Pokedex'!AB162,"")</f>
        <v>0</v>
      </c>
      <c r="AA969" s="14">
        <f>+IF('Moloc Pokedex'!AC162&lt;&gt;"",'Moloc Pokedex'!AC162,"")</f>
        <v>0</v>
      </c>
      <c r="AB969" s="14">
        <f>+IF('Moloc Pokedex'!AD162&lt;&gt;"",'Moloc Pokedex'!AD162,"")</f>
        <v>0</v>
      </c>
      <c r="AC969" s="14">
        <f>+IF('Moloc Pokedex'!AE162&lt;&gt;"",'Moloc Pokedex'!AE162,"")</f>
        <v>0</v>
      </c>
      <c r="AD969" s="14">
        <f>+IF('Moloc Pokedex'!AF162&lt;&gt;"",'Moloc Pokedex'!AF162,"")</f>
        <v>0</v>
      </c>
      <c r="AE969" s="14">
        <f>+IF('Moloc Pokedex'!AG162&lt;&gt;"",'Moloc Pokedex'!AG162,"")</f>
        <v>0</v>
      </c>
      <c r="AF969" s="14">
        <f>+IF('Moloc Pokedex'!AH162&lt;&gt;"",'Moloc Pokedex'!AH162,"")</f>
        <v>0</v>
      </c>
      <c r="AG969" s="14">
        <f>+IF('Moloc Pokedex'!AI162&lt;&gt;"",'Moloc Pokedex'!AI162,"")</f>
        <v>0</v>
      </c>
      <c r="AH969" s="14" t="str">
        <f>+IF('Moloc Pokedex'!AJ162&lt;&gt;"",'Moloc Pokedex'!AJ162,"")</f>
        <v>968,0,0,0,0,0,0,0,0,0</v>
      </c>
      <c r="AI969" s="14" t="str">
        <f>+IF('Moloc Pokedex'!AK162&lt;&gt;"",'Moloc Pokedex'!AK162,"")</f>
        <v>TODO</v>
      </c>
      <c r="AJ969" s="14" t="str">
        <f>+IF('Moloc Pokedex'!AL162&lt;&gt;"",'Moloc Pokedex'!AL162,"")</f>
        <v>"TO DO"</v>
      </c>
      <c r="AK969" s="14" t="str">
        <f>+IF('Moloc Pokedex'!AM162&lt;&gt;"",'Moloc Pokedex'!AM162,"")</f>
        <v/>
      </c>
      <c r="AL969" s="14" t="str">
        <f>+IF('Moloc Pokedex'!AN162&lt;&gt;"",'Moloc Pokedex'!AN162,"")</f>
        <v/>
      </c>
      <c r="AM969" s="14" t="str">
        <f>+IF('Moloc Pokedex'!AO162&lt;&gt;"",'Moloc Pokedex'!AO162,"")</f>
        <v/>
      </c>
      <c r="AN969" s="14" t="str">
        <f>+IF('Moloc Pokedex'!AP162&lt;&gt;"",'Moloc Pokedex'!AP162,"")</f>
        <v/>
      </c>
      <c r="AO969" s="14">
        <f>+IF('Moloc Pokedex'!AQ162&lt;&gt;"",'Moloc Pokedex'!AQ162,"")</f>
        <v>0</v>
      </c>
      <c r="AP969" s="14">
        <f>+IF('Moloc Pokedex'!AR162&lt;&gt;"",'Moloc Pokedex'!AR162,"")</f>
        <v>25</v>
      </c>
      <c r="AQ969" s="14">
        <f>+IF('Moloc Pokedex'!AS162&lt;&gt;"",'Moloc Pokedex'!AS162,"")</f>
        <v>0</v>
      </c>
      <c r="AR969" s="14" t="str">
        <f>+IF('Moloc Pokedex'!AT162&lt;&gt;"",'Moloc Pokedex'!AT162,"")</f>
        <v/>
      </c>
      <c r="AS969" s="14" t="str">
        <f>+IF('Moloc Pokedex'!AU162&lt;&gt;"",'Moloc Pokedex'!AU162,"")</f>
        <v/>
      </c>
      <c r="AU969" s="14"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
      <c r="A970" s="13">
        <v>969</v>
      </c>
      <c r="C970" s="14" t="str">
        <f>+IF('Moloc Pokedex'!E163&lt;&gt;"",'Moloc Pokedex'!E163,"")</f>
        <v>Psyntler</v>
      </c>
      <c r="D970" s="14" t="str">
        <f>+IF('Moloc Pokedex'!F163&lt;&gt;"",'Moloc Pokedex'!F163,"")</f>
        <v>PSYNTLER</v>
      </c>
      <c r="E970" s="14" t="str">
        <f>+IF('Moloc Pokedex'!G163&lt;&gt;"",'Moloc Pokedex'!G163,"")</f>
        <v>PSYCHIC</v>
      </c>
      <c r="F970" s="14" t="str">
        <f>+IF('Moloc Pokedex'!H163&lt;&gt;"",'Moloc Pokedex'!H163,"")</f>
        <v>NORMAL</v>
      </c>
      <c r="G970" s="14" t="str">
        <f>+IF('Moloc Pokedex'!I163&lt;&gt;"",'Moloc Pokedex'!I163,"")</f>
        <v>30,30,30,30,30,30</v>
      </c>
      <c r="H970" s="14" t="str">
        <f>+IF('Moloc Pokedex'!J163&lt;&gt;"",'Moloc Pokedex'!J163,"")</f>
        <v>Female50Percent</v>
      </c>
      <c r="I970" s="14" t="str">
        <f>+IF('Moloc Pokedex'!K163&lt;&gt;"",'Moloc Pokedex'!K163,"")</f>
        <v>Medium</v>
      </c>
      <c r="J970" s="14">
        <f>+IF('Moloc Pokedex'!L163&lt;&gt;"",'Moloc Pokedex'!L163,"")</f>
        <v>0</v>
      </c>
      <c r="K970" s="14" t="str">
        <f>+IF('Moloc Pokedex'!M163&lt;&gt;"",'Moloc Pokedex'!M163,"")</f>
        <v>0,0,0,0,0,0</v>
      </c>
      <c r="L970" s="14">
        <f>+IF('Moloc Pokedex'!N163&lt;&gt;"",'Moloc Pokedex'!N163,"")</f>
        <v>255</v>
      </c>
      <c r="M970" s="14">
        <f>+IF('Moloc Pokedex'!O163&lt;&gt;"",'Moloc Pokedex'!O163,"")</f>
        <v>70</v>
      </c>
      <c r="N970" s="14" t="str">
        <f>+IF('Moloc Pokedex'!P163&lt;&gt;"",'Moloc Pokedex'!P163,"")</f>
        <v>RUNAWAY</v>
      </c>
      <c r="O970" s="14" t="str">
        <f>+IF('Moloc Pokedex'!Q163&lt;&gt;"",'Moloc Pokedex'!Q163,"")</f>
        <v/>
      </c>
      <c r="P970" s="14" t="str">
        <f>+IF('Moloc Pokedex'!R163&lt;&gt;"",'Moloc Pokedex'!R163,"")</f>
        <v>1,TACKLE,1,LEER,1,GROWL,1,SCARYFACE</v>
      </c>
      <c r="Q970" s="14" t="str">
        <f>+IF('Moloc Pokedex'!S163&lt;&gt;"",'Moloc Pokedex'!S163,"")</f>
        <v>FIREPUNCH,THUNDERPUNCH,ICEPUNCH,SWORDSDANCE,TAUNT,TRICK,GRASSYTERRAIN</v>
      </c>
      <c r="R970" s="14" t="str">
        <f>+IF('Moloc Pokedex'!T163&lt;&gt;"",'Moloc Pokedex'!T163,"")</f>
        <v>Field</v>
      </c>
      <c r="S970" s="14">
        <f>+IF('Moloc Pokedex'!U163&lt;&gt;"",'Moloc Pokedex'!U163,"")</f>
        <v>4080</v>
      </c>
      <c r="T970" s="14">
        <f>+IF('Moloc Pokedex'!V163&lt;&gt;"",'Moloc Pokedex'!V163,"")</f>
        <v>0.1</v>
      </c>
      <c r="U970" s="14">
        <f>+IF('Moloc Pokedex'!W163&lt;&gt;"",'Moloc Pokedex'!W163,"")</f>
        <v>0.1</v>
      </c>
      <c r="V970" s="14" t="str">
        <f>+IF('Moloc Pokedex'!X163&lt;&gt;"",'Moloc Pokedex'!X163,"")</f>
        <v>Brown</v>
      </c>
      <c r="W970" s="14" t="str">
        <f>+IF('Moloc Pokedex'!Y163&lt;&gt;"",'Moloc Pokedex'!Y163,"")</f>
        <v/>
      </c>
      <c r="X970" s="14">
        <f>+IF('Moloc Pokedex'!Z163&lt;&gt;"",'Moloc Pokedex'!Z163,"")</f>
        <v>969</v>
      </c>
      <c r="Y970" s="14">
        <f>+IF('Moloc Pokedex'!AA163&lt;&gt;"",'Moloc Pokedex'!AA163,"")</f>
        <v>0</v>
      </c>
      <c r="Z970" s="14">
        <f>+IF('Moloc Pokedex'!AB163&lt;&gt;"",'Moloc Pokedex'!AB163,"")</f>
        <v>0</v>
      </c>
      <c r="AA970" s="14">
        <f>+IF('Moloc Pokedex'!AC163&lt;&gt;"",'Moloc Pokedex'!AC163,"")</f>
        <v>0</v>
      </c>
      <c r="AB970" s="14">
        <f>+IF('Moloc Pokedex'!AD163&lt;&gt;"",'Moloc Pokedex'!AD163,"")</f>
        <v>0</v>
      </c>
      <c r="AC970" s="14">
        <f>+IF('Moloc Pokedex'!AE163&lt;&gt;"",'Moloc Pokedex'!AE163,"")</f>
        <v>0</v>
      </c>
      <c r="AD970" s="14">
        <f>+IF('Moloc Pokedex'!AF163&lt;&gt;"",'Moloc Pokedex'!AF163,"")</f>
        <v>0</v>
      </c>
      <c r="AE970" s="14">
        <f>+IF('Moloc Pokedex'!AG163&lt;&gt;"",'Moloc Pokedex'!AG163,"")</f>
        <v>0</v>
      </c>
      <c r="AF970" s="14">
        <f>+IF('Moloc Pokedex'!AH163&lt;&gt;"",'Moloc Pokedex'!AH163,"")</f>
        <v>0</v>
      </c>
      <c r="AG970" s="14">
        <f>+IF('Moloc Pokedex'!AI163&lt;&gt;"",'Moloc Pokedex'!AI163,"")</f>
        <v>0</v>
      </c>
      <c r="AH970" s="14" t="str">
        <f>+IF('Moloc Pokedex'!AJ163&lt;&gt;"",'Moloc Pokedex'!AJ163,"")</f>
        <v>969,0,0,0,0,0,0,0,0,0</v>
      </c>
      <c r="AI970" s="14" t="str">
        <f>+IF('Moloc Pokedex'!AK163&lt;&gt;"",'Moloc Pokedex'!AK163,"")</f>
        <v>TODO</v>
      </c>
      <c r="AJ970" s="14" t="str">
        <f>+IF('Moloc Pokedex'!AL163&lt;&gt;"",'Moloc Pokedex'!AL163,"")</f>
        <v>"TO DO"</v>
      </c>
      <c r="AK970" s="14" t="str">
        <f>+IF('Moloc Pokedex'!AM163&lt;&gt;"",'Moloc Pokedex'!AM163,"")</f>
        <v/>
      </c>
      <c r="AL970" s="14" t="str">
        <f>+IF('Moloc Pokedex'!AN163&lt;&gt;"",'Moloc Pokedex'!AN163,"")</f>
        <v/>
      </c>
      <c r="AM970" s="14" t="str">
        <f>+IF('Moloc Pokedex'!AO163&lt;&gt;"",'Moloc Pokedex'!AO163,"")</f>
        <v/>
      </c>
      <c r="AN970" s="14" t="str">
        <f>+IF('Moloc Pokedex'!AP163&lt;&gt;"",'Moloc Pokedex'!AP163,"")</f>
        <v/>
      </c>
      <c r="AO970" s="14">
        <f>+IF('Moloc Pokedex'!AQ163&lt;&gt;"",'Moloc Pokedex'!AQ163,"")</f>
        <v>0</v>
      </c>
      <c r="AP970" s="14">
        <f>+IF('Moloc Pokedex'!AR163&lt;&gt;"",'Moloc Pokedex'!AR163,"")</f>
        <v>25</v>
      </c>
      <c r="AQ970" s="14">
        <f>+IF('Moloc Pokedex'!AS163&lt;&gt;"",'Moloc Pokedex'!AS163,"")</f>
        <v>0</v>
      </c>
      <c r="AR970" s="14" t="str">
        <f>+IF('Moloc Pokedex'!AT163&lt;&gt;"",'Moloc Pokedex'!AT163,"")</f>
        <v/>
      </c>
      <c r="AS970" s="14" t="str">
        <f>+IF('Moloc Pokedex'!AU163&lt;&gt;"",'Moloc Pokedex'!AU163,"")</f>
        <v/>
      </c>
      <c r="AU970" s="14"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
      <c r="A971" s="13">
        <v>970</v>
      </c>
      <c r="C971" s="14" t="str">
        <f>+IF('Moloc Pokedex'!E164&lt;&gt;"",'Moloc Pokedex'!E164,"")</f>
        <v>Bohergle</v>
      </c>
      <c r="D971" s="14" t="str">
        <f>+IF('Moloc Pokedex'!F164&lt;&gt;"",'Moloc Pokedex'!F164,"")</f>
        <v>BOHERGLE</v>
      </c>
      <c r="E971" s="14" t="str">
        <f>+IF('Moloc Pokedex'!G164&lt;&gt;"",'Moloc Pokedex'!G164,"")</f>
        <v>DARK</v>
      </c>
      <c r="F971" s="14" t="str">
        <f>+IF('Moloc Pokedex'!H164&lt;&gt;"",'Moloc Pokedex'!H164,"")</f>
        <v>NORMAL</v>
      </c>
      <c r="G971" s="14" t="str">
        <f>+IF('Moloc Pokedex'!I164&lt;&gt;"",'Moloc Pokedex'!I164,"")</f>
        <v>30,30,30,30,30,30</v>
      </c>
      <c r="H971" s="14" t="str">
        <f>+IF('Moloc Pokedex'!J164&lt;&gt;"",'Moloc Pokedex'!J164,"")</f>
        <v>Female50Percent</v>
      </c>
      <c r="I971" s="14" t="str">
        <f>+IF('Moloc Pokedex'!K164&lt;&gt;"",'Moloc Pokedex'!K164,"")</f>
        <v>Medium</v>
      </c>
      <c r="J971" s="14">
        <f>+IF('Moloc Pokedex'!L164&lt;&gt;"",'Moloc Pokedex'!L164,"")</f>
        <v>0</v>
      </c>
      <c r="K971" s="14" t="str">
        <f>+IF('Moloc Pokedex'!M164&lt;&gt;"",'Moloc Pokedex'!M164,"")</f>
        <v>0,0,0,0,0,0</v>
      </c>
      <c r="L971" s="14">
        <f>+IF('Moloc Pokedex'!N164&lt;&gt;"",'Moloc Pokedex'!N164,"")</f>
        <v>255</v>
      </c>
      <c r="M971" s="14">
        <f>+IF('Moloc Pokedex'!O164&lt;&gt;"",'Moloc Pokedex'!O164,"")</f>
        <v>70</v>
      </c>
      <c r="N971" s="14" t="str">
        <f>+IF('Moloc Pokedex'!P164&lt;&gt;"",'Moloc Pokedex'!P164,"")</f>
        <v>RUNAWAY</v>
      </c>
      <c r="O971" s="14" t="str">
        <f>+IF('Moloc Pokedex'!Q164&lt;&gt;"",'Moloc Pokedex'!Q164,"")</f>
        <v/>
      </c>
      <c r="P971" s="14" t="str">
        <f>+IF('Moloc Pokedex'!R164&lt;&gt;"",'Moloc Pokedex'!R164,"")</f>
        <v>1,TACKLE,1,LEER,1,GROWL,1,SCARYFACE</v>
      </c>
      <c r="Q971" s="14" t="str">
        <f>+IF('Moloc Pokedex'!S164&lt;&gt;"",'Moloc Pokedex'!S164,"")</f>
        <v>FIREPUNCH,THUNDERPUNCH,ICEPUNCH,SWORDSDANCE,TAUNT,TRICK,GRASSYTERRAIN</v>
      </c>
      <c r="R971" s="14" t="str">
        <f>+IF('Moloc Pokedex'!T164&lt;&gt;"",'Moloc Pokedex'!T164,"")</f>
        <v>Field</v>
      </c>
      <c r="S971" s="14">
        <f>+IF('Moloc Pokedex'!U164&lt;&gt;"",'Moloc Pokedex'!U164,"")</f>
        <v>4080</v>
      </c>
      <c r="T971" s="14">
        <f>+IF('Moloc Pokedex'!V164&lt;&gt;"",'Moloc Pokedex'!V164,"")</f>
        <v>0.1</v>
      </c>
      <c r="U971" s="14">
        <f>+IF('Moloc Pokedex'!W164&lt;&gt;"",'Moloc Pokedex'!W164,"")</f>
        <v>0.1</v>
      </c>
      <c r="V971" s="14" t="str">
        <f>+IF('Moloc Pokedex'!X164&lt;&gt;"",'Moloc Pokedex'!X164,"")</f>
        <v>Brown</v>
      </c>
      <c r="W971" s="14" t="str">
        <f>+IF('Moloc Pokedex'!Y164&lt;&gt;"",'Moloc Pokedex'!Y164,"")</f>
        <v/>
      </c>
      <c r="X971" s="14">
        <f>+IF('Moloc Pokedex'!Z164&lt;&gt;"",'Moloc Pokedex'!Z164,"")</f>
        <v>970</v>
      </c>
      <c r="Y971" s="14">
        <f>+IF('Moloc Pokedex'!AA164&lt;&gt;"",'Moloc Pokedex'!AA164,"")</f>
        <v>0</v>
      </c>
      <c r="Z971" s="14">
        <f>+IF('Moloc Pokedex'!AB164&lt;&gt;"",'Moloc Pokedex'!AB164,"")</f>
        <v>0</v>
      </c>
      <c r="AA971" s="14">
        <f>+IF('Moloc Pokedex'!AC164&lt;&gt;"",'Moloc Pokedex'!AC164,"")</f>
        <v>0</v>
      </c>
      <c r="AB971" s="14">
        <f>+IF('Moloc Pokedex'!AD164&lt;&gt;"",'Moloc Pokedex'!AD164,"")</f>
        <v>0</v>
      </c>
      <c r="AC971" s="14">
        <f>+IF('Moloc Pokedex'!AE164&lt;&gt;"",'Moloc Pokedex'!AE164,"")</f>
        <v>0</v>
      </c>
      <c r="AD971" s="14">
        <f>+IF('Moloc Pokedex'!AF164&lt;&gt;"",'Moloc Pokedex'!AF164,"")</f>
        <v>0</v>
      </c>
      <c r="AE971" s="14">
        <f>+IF('Moloc Pokedex'!AG164&lt;&gt;"",'Moloc Pokedex'!AG164,"")</f>
        <v>0</v>
      </c>
      <c r="AF971" s="14">
        <f>+IF('Moloc Pokedex'!AH164&lt;&gt;"",'Moloc Pokedex'!AH164,"")</f>
        <v>0</v>
      </c>
      <c r="AG971" s="14">
        <f>+IF('Moloc Pokedex'!AI164&lt;&gt;"",'Moloc Pokedex'!AI164,"")</f>
        <v>0</v>
      </c>
      <c r="AH971" s="14" t="str">
        <f>+IF('Moloc Pokedex'!AJ164&lt;&gt;"",'Moloc Pokedex'!AJ164,"")</f>
        <v>970,0,0,0,0,0,0,0,0,0</v>
      </c>
      <c r="AI971" s="14" t="str">
        <f>+IF('Moloc Pokedex'!AK164&lt;&gt;"",'Moloc Pokedex'!AK164,"")</f>
        <v>TODO</v>
      </c>
      <c r="AJ971" s="14" t="str">
        <f>+IF('Moloc Pokedex'!AL164&lt;&gt;"",'Moloc Pokedex'!AL164,"")</f>
        <v>"TO DO"</v>
      </c>
      <c r="AK971" s="14" t="str">
        <f>+IF('Moloc Pokedex'!AM164&lt;&gt;"",'Moloc Pokedex'!AM164,"")</f>
        <v/>
      </c>
      <c r="AL971" s="14" t="str">
        <f>+IF('Moloc Pokedex'!AN164&lt;&gt;"",'Moloc Pokedex'!AN164,"")</f>
        <v/>
      </c>
      <c r="AM971" s="14" t="str">
        <f>+IF('Moloc Pokedex'!AO164&lt;&gt;"",'Moloc Pokedex'!AO164,"")</f>
        <v/>
      </c>
      <c r="AN971" s="14" t="str">
        <f>+IF('Moloc Pokedex'!AP164&lt;&gt;"",'Moloc Pokedex'!AP164,"")</f>
        <v/>
      </c>
      <c r="AO971" s="14">
        <f>+IF('Moloc Pokedex'!AQ164&lt;&gt;"",'Moloc Pokedex'!AQ164,"")</f>
        <v>0</v>
      </c>
      <c r="AP971" s="14">
        <f>+IF('Moloc Pokedex'!AR164&lt;&gt;"",'Moloc Pokedex'!AR164,"")</f>
        <v>25</v>
      </c>
      <c r="AQ971" s="14">
        <f>+IF('Moloc Pokedex'!AS164&lt;&gt;"",'Moloc Pokedex'!AS164,"")</f>
        <v>0</v>
      </c>
      <c r="AR971" s="14" t="str">
        <f>+IF('Moloc Pokedex'!AT164&lt;&gt;"",'Moloc Pokedex'!AT164,"")</f>
        <v/>
      </c>
      <c r="AS971" s="14" t="str">
        <f>+IF('Moloc Pokedex'!AU164&lt;&gt;"",'Moloc Pokedex'!AU164,"")</f>
        <v/>
      </c>
      <c r="AU971" s="14"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
      <c r="A972" s="13">
        <v>971</v>
      </c>
      <c r="C972" s="14" t="str">
        <f>+IF('Moloc Pokedex'!E165&lt;&gt;"",'Moloc Pokedex'!E165,"")</f>
        <v>Sabeligth</v>
      </c>
      <c r="D972" s="14" t="str">
        <f>+IF('Moloc Pokedex'!F165&lt;&gt;"",'Moloc Pokedex'!F165,"")</f>
        <v>SABELIGTH</v>
      </c>
      <c r="E972" s="14" t="str">
        <f>+IF('Moloc Pokedex'!G165&lt;&gt;"",'Moloc Pokedex'!G165,"")</f>
        <v>DARK</v>
      </c>
      <c r="F972" s="14" t="str">
        <f>+IF('Moloc Pokedex'!H165&lt;&gt;"",'Moloc Pokedex'!H165,"")</f>
        <v>GHOST</v>
      </c>
      <c r="G972" s="14" t="str">
        <f>+IF('Moloc Pokedex'!I165&lt;&gt;"",'Moloc Pokedex'!I165,"")</f>
        <v>30,30,30,30,30,30</v>
      </c>
      <c r="H972" s="14" t="str">
        <f>+IF('Moloc Pokedex'!J165&lt;&gt;"",'Moloc Pokedex'!J165,"")</f>
        <v>Female50Percent</v>
      </c>
      <c r="I972" s="14" t="str">
        <f>+IF('Moloc Pokedex'!K165&lt;&gt;"",'Moloc Pokedex'!K165,"")</f>
        <v>Medium</v>
      </c>
      <c r="J972" s="14">
        <f>+IF('Moloc Pokedex'!L165&lt;&gt;"",'Moloc Pokedex'!L165,"")</f>
        <v>0</v>
      </c>
      <c r="K972" s="14" t="str">
        <f>+IF('Moloc Pokedex'!M165&lt;&gt;"",'Moloc Pokedex'!M165,"")</f>
        <v>0,0,0,0,0,0</v>
      </c>
      <c r="L972" s="14">
        <f>+IF('Moloc Pokedex'!N165&lt;&gt;"",'Moloc Pokedex'!N165,"")</f>
        <v>255</v>
      </c>
      <c r="M972" s="14">
        <f>+IF('Moloc Pokedex'!O165&lt;&gt;"",'Moloc Pokedex'!O165,"")</f>
        <v>70</v>
      </c>
      <c r="N972" s="14" t="str">
        <f>+IF('Moloc Pokedex'!P165&lt;&gt;"",'Moloc Pokedex'!P165,"")</f>
        <v>RUNAWAY</v>
      </c>
      <c r="O972" s="14" t="str">
        <f>+IF('Moloc Pokedex'!Q165&lt;&gt;"",'Moloc Pokedex'!Q165,"")</f>
        <v/>
      </c>
      <c r="P972" s="14" t="str">
        <f>+IF('Moloc Pokedex'!R165&lt;&gt;"",'Moloc Pokedex'!R165,"")</f>
        <v>1,TACKLE,1,LEER,1,GROWL,1,SCARYFACE</v>
      </c>
      <c r="Q972" s="14" t="str">
        <f>+IF('Moloc Pokedex'!S165&lt;&gt;"",'Moloc Pokedex'!S165,"")</f>
        <v>FIREPUNCH,THUNDERPUNCH,ICEPUNCH,SWORDSDANCE,TAUNT,TRICK,GRASSYTERRAIN</v>
      </c>
      <c r="R972" s="14" t="str">
        <f>+IF('Moloc Pokedex'!T165&lt;&gt;"",'Moloc Pokedex'!T165,"")</f>
        <v>Field</v>
      </c>
      <c r="S972" s="14">
        <f>+IF('Moloc Pokedex'!U165&lt;&gt;"",'Moloc Pokedex'!U165,"")</f>
        <v>4080</v>
      </c>
      <c r="T972" s="14">
        <f>+IF('Moloc Pokedex'!V165&lt;&gt;"",'Moloc Pokedex'!V165,"")</f>
        <v>0.1</v>
      </c>
      <c r="U972" s="14">
        <f>+IF('Moloc Pokedex'!W165&lt;&gt;"",'Moloc Pokedex'!W165,"")</f>
        <v>0.1</v>
      </c>
      <c r="V972" s="14" t="str">
        <f>+IF('Moloc Pokedex'!X165&lt;&gt;"",'Moloc Pokedex'!X165,"")</f>
        <v>Brown</v>
      </c>
      <c r="W972" s="14" t="str">
        <f>+IF('Moloc Pokedex'!Y165&lt;&gt;"",'Moloc Pokedex'!Y165,"")</f>
        <v/>
      </c>
      <c r="X972" s="14">
        <f>+IF('Moloc Pokedex'!Z165&lt;&gt;"",'Moloc Pokedex'!Z165,"")</f>
        <v>971</v>
      </c>
      <c r="Y972" s="14">
        <f>+IF('Moloc Pokedex'!AA165&lt;&gt;"",'Moloc Pokedex'!AA165,"")</f>
        <v>0</v>
      </c>
      <c r="Z972" s="14">
        <f>+IF('Moloc Pokedex'!AB165&lt;&gt;"",'Moloc Pokedex'!AB165,"")</f>
        <v>0</v>
      </c>
      <c r="AA972" s="14">
        <f>+IF('Moloc Pokedex'!AC165&lt;&gt;"",'Moloc Pokedex'!AC165,"")</f>
        <v>0</v>
      </c>
      <c r="AB972" s="14">
        <f>+IF('Moloc Pokedex'!AD165&lt;&gt;"",'Moloc Pokedex'!AD165,"")</f>
        <v>0</v>
      </c>
      <c r="AC972" s="14">
        <f>+IF('Moloc Pokedex'!AE165&lt;&gt;"",'Moloc Pokedex'!AE165,"")</f>
        <v>0</v>
      </c>
      <c r="AD972" s="14">
        <f>+IF('Moloc Pokedex'!AF165&lt;&gt;"",'Moloc Pokedex'!AF165,"")</f>
        <v>0</v>
      </c>
      <c r="AE972" s="14">
        <f>+IF('Moloc Pokedex'!AG165&lt;&gt;"",'Moloc Pokedex'!AG165,"")</f>
        <v>0</v>
      </c>
      <c r="AF972" s="14">
        <f>+IF('Moloc Pokedex'!AH165&lt;&gt;"",'Moloc Pokedex'!AH165,"")</f>
        <v>0</v>
      </c>
      <c r="AG972" s="14">
        <f>+IF('Moloc Pokedex'!AI165&lt;&gt;"",'Moloc Pokedex'!AI165,"")</f>
        <v>0</v>
      </c>
      <c r="AH972" s="14" t="str">
        <f>+IF('Moloc Pokedex'!AJ165&lt;&gt;"",'Moloc Pokedex'!AJ165,"")</f>
        <v>971,0,0,0,0,0,0,0,0,0</v>
      </c>
      <c r="AI972" s="14" t="str">
        <f>+IF('Moloc Pokedex'!AK165&lt;&gt;"",'Moloc Pokedex'!AK165,"")</f>
        <v>TODO</v>
      </c>
      <c r="AJ972" s="14" t="str">
        <f>+IF('Moloc Pokedex'!AL165&lt;&gt;"",'Moloc Pokedex'!AL165,"")</f>
        <v>"TO DO"</v>
      </c>
      <c r="AK972" s="14" t="str">
        <f>+IF('Moloc Pokedex'!AM165&lt;&gt;"",'Moloc Pokedex'!AM165,"")</f>
        <v/>
      </c>
      <c r="AL972" s="14" t="str">
        <f>+IF('Moloc Pokedex'!AN165&lt;&gt;"",'Moloc Pokedex'!AN165,"")</f>
        <v/>
      </c>
      <c r="AM972" s="14" t="str">
        <f>+IF('Moloc Pokedex'!AO165&lt;&gt;"",'Moloc Pokedex'!AO165,"")</f>
        <v/>
      </c>
      <c r="AN972" s="14" t="str">
        <f>+IF('Moloc Pokedex'!AP165&lt;&gt;"",'Moloc Pokedex'!AP165,"")</f>
        <v/>
      </c>
      <c r="AO972" s="14">
        <f>+IF('Moloc Pokedex'!AQ165&lt;&gt;"",'Moloc Pokedex'!AQ165,"")</f>
        <v>0</v>
      </c>
      <c r="AP972" s="14">
        <f>+IF('Moloc Pokedex'!AR165&lt;&gt;"",'Moloc Pokedex'!AR165,"")</f>
        <v>25</v>
      </c>
      <c r="AQ972" s="14">
        <f>+IF('Moloc Pokedex'!AS165&lt;&gt;"",'Moloc Pokedex'!AS165,"")</f>
        <v>0</v>
      </c>
      <c r="AR972" s="14" t="str">
        <f>+IF('Moloc Pokedex'!AT165&lt;&gt;"",'Moloc Pokedex'!AT165,"")</f>
        <v/>
      </c>
      <c r="AS972" s="14" t="str">
        <f>+IF('Moloc Pokedex'!AU165&lt;&gt;"",'Moloc Pokedex'!AU165,"")</f>
        <v/>
      </c>
      <c r="AU972" s="14"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
      <c r="A973" s="13">
        <v>972</v>
      </c>
      <c r="C973" s="14" t="str">
        <f>+IF('Moloc Pokedex'!E166&lt;&gt;"",'Moloc Pokedex'!E166,"")</f>
        <v>Maulive</v>
      </c>
      <c r="D973" s="14" t="str">
        <f>+IF('Moloc Pokedex'!F166&lt;&gt;"",'Moloc Pokedex'!F166,"")</f>
        <v>MAULIVE</v>
      </c>
      <c r="E973" s="14" t="str">
        <f>+IF('Moloc Pokedex'!G166&lt;&gt;"",'Moloc Pokedex'!G166,"")</f>
        <v>FAIRY</v>
      </c>
      <c r="F973" s="14" t="str">
        <f>+IF('Moloc Pokedex'!H166&lt;&gt;"",'Moloc Pokedex'!H166,"")</f>
        <v>STEEL</v>
      </c>
      <c r="G973" s="14" t="str">
        <f>+IF('Moloc Pokedex'!I166&lt;&gt;"",'Moloc Pokedex'!I166,"")</f>
        <v>30,30,30,30,30,30</v>
      </c>
      <c r="H973" s="14" t="str">
        <f>+IF('Moloc Pokedex'!J166&lt;&gt;"",'Moloc Pokedex'!J166,"")</f>
        <v>Female50Percent</v>
      </c>
      <c r="I973" s="14" t="str">
        <f>+IF('Moloc Pokedex'!K166&lt;&gt;"",'Moloc Pokedex'!K166,"")</f>
        <v>Medium</v>
      </c>
      <c r="J973" s="14">
        <f>+IF('Moloc Pokedex'!L166&lt;&gt;"",'Moloc Pokedex'!L166,"")</f>
        <v>0</v>
      </c>
      <c r="K973" s="14" t="str">
        <f>+IF('Moloc Pokedex'!M166&lt;&gt;"",'Moloc Pokedex'!M166,"")</f>
        <v>0,0,0,0,0,0</v>
      </c>
      <c r="L973" s="14">
        <f>+IF('Moloc Pokedex'!N166&lt;&gt;"",'Moloc Pokedex'!N166,"")</f>
        <v>255</v>
      </c>
      <c r="M973" s="14">
        <f>+IF('Moloc Pokedex'!O166&lt;&gt;"",'Moloc Pokedex'!O166,"")</f>
        <v>70</v>
      </c>
      <c r="N973" s="14" t="str">
        <f>+IF('Moloc Pokedex'!P166&lt;&gt;"",'Moloc Pokedex'!P166,"")</f>
        <v>RUNAWAY</v>
      </c>
      <c r="O973" s="14" t="str">
        <f>+IF('Moloc Pokedex'!Q166&lt;&gt;"",'Moloc Pokedex'!Q166,"")</f>
        <v/>
      </c>
      <c r="P973" s="14" t="str">
        <f>+IF('Moloc Pokedex'!R166&lt;&gt;"",'Moloc Pokedex'!R166,"")</f>
        <v>1,TACKLE,1,LEER,1,GROWL,1,SCARYFACE</v>
      </c>
      <c r="Q973" s="14" t="str">
        <f>+IF('Moloc Pokedex'!S166&lt;&gt;"",'Moloc Pokedex'!S166,"")</f>
        <v>FIREPUNCH,THUNDERPUNCH,ICEPUNCH,SWORDSDANCE,TAUNT,TRICK,GRASSYTERRAIN</v>
      </c>
      <c r="R973" s="14" t="str">
        <f>+IF('Moloc Pokedex'!T166&lt;&gt;"",'Moloc Pokedex'!T166,"")</f>
        <v>Field</v>
      </c>
      <c r="S973" s="14">
        <f>+IF('Moloc Pokedex'!U166&lt;&gt;"",'Moloc Pokedex'!U166,"")</f>
        <v>4080</v>
      </c>
      <c r="T973" s="14">
        <f>+IF('Moloc Pokedex'!V166&lt;&gt;"",'Moloc Pokedex'!V166,"")</f>
        <v>0.1</v>
      </c>
      <c r="U973" s="14">
        <f>+IF('Moloc Pokedex'!W166&lt;&gt;"",'Moloc Pokedex'!W166,"")</f>
        <v>0.1</v>
      </c>
      <c r="V973" s="14" t="str">
        <f>+IF('Moloc Pokedex'!X166&lt;&gt;"",'Moloc Pokedex'!X166,"")</f>
        <v>Brown</v>
      </c>
      <c r="W973" s="14" t="str">
        <f>+IF('Moloc Pokedex'!Y166&lt;&gt;"",'Moloc Pokedex'!Y166,"")</f>
        <v/>
      </c>
      <c r="X973" s="14">
        <f>+IF('Moloc Pokedex'!Z166&lt;&gt;"",'Moloc Pokedex'!Z166,"")</f>
        <v>972</v>
      </c>
      <c r="Y973" s="14">
        <f>+IF('Moloc Pokedex'!AA166&lt;&gt;"",'Moloc Pokedex'!AA166,"")</f>
        <v>0</v>
      </c>
      <c r="Z973" s="14">
        <f>+IF('Moloc Pokedex'!AB166&lt;&gt;"",'Moloc Pokedex'!AB166,"")</f>
        <v>0</v>
      </c>
      <c r="AA973" s="14">
        <f>+IF('Moloc Pokedex'!AC166&lt;&gt;"",'Moloc Pokedex'!AC166,"")</f>
        <v>0</v>
      </c>
      <c r="AB973" s="14">
        <f>+IF('Moloc Pokedex'!AD166&lt;&gt;"",'Moloc Pokedex'!AD166,"")</f>
        <v>0</v>
      </c>
      <c r="AC973" s="14">
        <f>+IF('Moloc Pokedex'!AE166&lt;&gt;"",'Moloc Pokedex'!AE166,"")</f>
        <v>0</v>
      </c>
      <c r="AD973" s="14">
        <f>+IF('Moloc Pokedex'!AF166&lt;&gt;"",'Moloc Pokedex'!AF166,"")</f>
        <v>0</v>
      </c>
      <c r="AE973" s="14">
        <f>+IF('Moloc Pokedex'!AG166&lt;&gt;"",'Moloc Pokedex'!AG166,"")</f>
        <v>0</v>
      </c>
      <c r="AF973" s="14">
        <f>+IF('Moloc Pokedex'!AH166&lt;&gt;"",'Moloc Pokedex'!AH166,"")</f>
        <v>0</v>
      </c>
      <c r="AG973" s="14">
        <f>+IF('Moloc Pokedex'!AI166&lt;&gt;"",'Moloc Pokedex'!AI166,"")</f>
        <v>0</v>
      </c>
      <c r="AH973" s="14" t="str">
        <f>+IF('Moloc Pokedex'!AJ166&lt;&gt;"",'Moloc Pokedex'!AJ166,"")</f>
        <v>972,0,0,0,0,0,0,0,0,0</v>
      </c>
      <c r="AI973" s="14" t="str">
        <f>+IF('Moloc Pokedex'!AK166&lt;&gt;"",'Moloc Pokedex'!AK166,"")</f>
        <v>TODO</v>
      </c>
      <c r="AJ973" s="14" t="str">
        <f>+IF('Moloc Pokedex'!AL166&lt;&gt;"",'Moloc Pokedex'!AL166,"")</f>
        <v>"TO DO"</v>
      </c>
      <c r="AK973" s="14" t="str">
        <f>+IF('Moloc Pokedex'!AM166&lt;&gt;"",'Moloc Pokedex'!AM166,"")</f>
        <v/>
      </c>
      <c r="AL973" s="14" t="str">
        <f>+IF('Moloc Pokedex'!AN166&lt;&gt;"",'Moloc Pokedex'!AN166,"")</f>
        <v/>
      </c>
      <c r="AM973" s="14" t="str">
        <f>+IF('Moloc Pokedex'!AO166&lt;&gt;"",'Moloc Pokedex'!AO166,"")</f>
        <v/>
      </c>
      <c r="AN973" s="14" t="str">
        <f>+IF('Moloc Pokedex'!AP166&lt;&gt;"",'Moloc Pokedex'!AP166,"")</f>
        <v/>
      </c>
      <c r="AO973" s="14">
        <f>+IF('Moloc Pokedex'!AQ166&lt;&gt;"",'Moloc Pokedex'!AQ166,"")</f>
        <v>0</v>
      </c>
      <c r="AP973" s="14">
        <f>+IF('Moloc Pokedex'!AR166&lt;&gt;"",'Moloc Pokedex'!AR166,"")</f>
        <v>25</v>
      </c>
      <c r="AQ973" s="14">
        <f>+IF('Moloc Pokedex'!AS166&lt;&gt;"",'Moloc Pokedex'!AS166,"")</f>
        <v>0</v>
      </c>
      <c r="AR973" s="14" t="str">
        <f>+IF('Moloc Pokedex'!AT166&lt;&gt;"",'Moloc Pokedex'!AT166,"")</f>
        <v/>
      </c>
      <c r="AS973" s="14" t="str">
        <f>+IF('Moloc Pokedex'!AU166&lt;&gt;"",'Moloc Pokedex'!AU166,"")</f>
        <v/>
      </c>
      <c r="AU973" s="14"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
      <c r="A974" s="13">
        <v>973</v>
      </c>
      <c r="C974" s="14" t="str">
        <f>+IF('Moloc Pokedex'!E167&lt;&gt;"",'Moloc Pokedex'!E167,"")</f>
        <v>Divinun</v>
      </c>
      <c r="D974" s="14" t="str">
        <f>+IF('Moloc Pokedex'!F167&lt;&gt;"",'Moloc Pokedex'!F167,"")</f>
        <v>DIVINUN</v>
      </c>
      <c r="E974" s="14" t="str">
        <f>+IF('Moloc Pokedex'!G167&lt;&gt;"",'Moloc Pokedex'!G167,"")</f>
        <v>ELECTRIC</v>
      </c>
      <c r="F974" s="14" t="str">
        <f>+IF('Moloc Pokedex'!H167&lt;&gt;"",'Moloc Pokedex'!H167,"")</f>
        <v>DARK</v>
      </c>
      <c r="G974" s="14" t="str">
        <f>+IF('Moloc Pokedex'!I167&lt;&gt;"",'Moloc Pokedex'!I167,"")</f>
        <v>30,30,30,30,30,30</v>
      </c>
      <c r="H974" s="14" t="str">
        <f>+IF('Moloc Pokedex'!J167&lt;&gt;"",'Moloc Pokedex'!J167,"")</f>
        <v>Female50Percent</v>
      </c>
      <c r="I974" s="14" t="str">
        <f>+IF('Moloc Pokedex'!K167&lt;&gt;"",'Moloc Pokedex'!K167,"")</f>
        <v>Medium</v>
      </c>
      <c r="J974" s="14">
        <f>+IF('Moloc Pokedex'!L167&lt;&gt;"",'Moloc Pokedex'!L167,"")</f>
        <v>0</v>
      </c>
      <c r="K974" s="14" t="str">
        <f>+IF('Moloc Pokedex'!M167&lt;&gt;"",'Moloc Pokedex'!M167,"")</f>
        <v>0,0,0,0,0,0</v>
      </c>
      <c r="L974" s="14">
        <f>+IF('Moloc Pokedex'!N167&lt;&gt;"",'Moloc Pokedex'!N167,"")</f>
        <v>255</v>
      </c>
      <c r="M974" s="14">
        <f>+IF('Moloc Pokedex'!O167&lt;&gt;"",'Moloc Pokedex'!O167,"")</f>
        <v>70</v>
      </c>
      <c r="N974" s="14" t="str">
        <f>+IF('Moloc Pokedex'!P167&lt;&gt;"",'Moloc Pokedex'!P167,"")</f>
        <v>RUNAWAY</v>
      </c>
      <c r="O974" s="14" t="str">
        <f>+IF('Moloc Pokedex'!Q167&lt;&gt;"",'Moloc Pokedex'!Q167,"")</f>
        <v/>
      </c>
      <c r="P974" s="14" t="str">
        <f>+IF('Moloc Pokedex'!R167&lt;&gt;"",'Moloc Pokedex'!R167,"")</f>
        <v>1,TACKLE,1,LEER,1,GROWL,1,SCARYFACE</v>
      </c>
      <c r="Q974" s="14" t="str">
        <f>+IF('Moloc Pokedex'!S167&lt;&gt;"",'Moloc Pokedex'!S167,"")</f>
        <v>FIREPUNCH,THUNDERPUNCH,ICEPUNCH,SWORDSDANCE,TAUNT,TRICK,GRASSYTERRAIN</v>
      </c>
      <c r="R974" s="14" t="str">
        <f>+IF('Moloc Pokedex'!T167&lt;&gt;"",'Moloc Pokedex'!T167,"")</f>
        <v>Field</v>
      </c>
      <c r="S974" s="14">
        <f>+IF('Moloc Pokedex'!U167&lt;&gt;"",'Moloc Pokedex'!U167,"")</f>
        <v>4080</v>
      </c>
      <c r="T974" s="14">
        <f>+IF('Moloc Pokedex'!V167&lt;&gt;"",'Moloc Pokedex'!V167,"")</f>
        <v>0.1</v>
      </c>
      <c r="U974" s="14">
        <f>+IF('Moloc Pokedex'!W167&lt;&gt;"",'Moloc Pokedex'!W167,"")</f>
        <v>0.1</v>
      </c>
      <c r="V974" s="14" t="str">
        <f>+IF('Moloc Pokedex'!X167&lt;&gt;"",'Moloc Pokedex'!X167,"")</f>
        <v>Brown</v>
      </c>
      <c r="W974" s="14" t="str">
        <f>+IF('Moloc Pokedex'!Y167&lt;&gt;"",'Moloc Pokedex'!Y167,"")</f>
        <v/>
      </c>
      <c r="X974" s="14">
        <f>+IF('Moloc Pokedex'!Z167&lt;&gt;"",'Moloc Pokedex'!Z167,"")</f>
        <v>973</v>
      </c>
      <c r="Y974" s="14">
        <f>+IF('Moloc Pokedex'!AA167&lt;&gt;"",'Moloc Pokedex'!AA167,"")</f>
        <v>0</v>
      </c>
      <c r="Z974" s="14">
        <f>+IF('Moloc Pokedex'!AB167&lt;&gt;"",'Moloc Pokedex'!AB167,"")</f>
        <v>0</v>
      </c>
      <c r="AA974" s="14">
        <f>+IF('Moloc Pokedex'!AC167&lt;&gt;"",'Moloc Pokedex'!AC167,"")</f>
        <v>0</v>
      </c>
      <c r="AB974" s="14">
        <f>+IF('Moloc Pokedex'!AD167&lt;&gt;"",'Moloc Pokedex'!AD167,"")</f>
        <v>0</v>
      </c>
      <c r="AC974" s="14">
        <f>+IF('Moloc Pokedex'!AE167&lt;&gt;"",'Moloc Pokedex'!AE167,"")</f>
        <v>0</v>
      </c>
      <c r="AD974" s="14">
        <f>+IF('Moloc Pokedex'!AF167&lt;&gt;"",'Moloc Pokedex'!AF167,"")</f>
        <v>0</v>
      </c>
      <c r="AE974" s="14">
        <f>+IF('Moloc Pokedex'!AG167&lt;&gt;"",'Moloc Pokedex'!AG167,"")</f>
        <v>0</v>
      </c>
      <c r="AF974" s="14">
        <f>+IF('Moloc Pokedex'!AH167&lt;&gt;"",'Moloc Pokedex'!AH167,"")</f>
        <v>0</v>
      </c>
      <c r="AG974" s="14">
        <f>+IF('Moloc Pokedex'!AI167&lt;&gt;"",'Moloc Pokedex'!AI167,"")</f>
        <v>0</v>
      </c>
      <c r="AH974" s="14" t="str">
        <f>+IF('Moloc Pokedex'!AJ167&lt;&gt;"",'Moloc Pokedex'!AJ167,"")</f>
        <v>973,0,0,0,0,0,0,0,0,0</v>
      </c>
      <c r="AI974" s="14" t="str">
        <f>+IF('Moloc Pokedex'!AK167&lt;&gt;"",'Moloc Pokedex'!AK167,"")</f>
        <v>TODO</v>
      </c>
      <c r="AJ974" s="14" t="str">
        <f>+IF('Moloc Pokedex'!AL167&lt;&gt;"",'Moloc Pokedex'!AL167,"")</f>
        <v>"TO DO"</v>
      </c>
      <c r="AK974" s="14" t="str">
        <f>+IF('Moloc Pokedex'!AM167&lt;&gt;"",'Moloc Pokedex'!AM167,"")</f>
        <v/>
      </c>
      <c r="AL974" s="14" t="str">
        <f>+IF('Moloc Pokedex'!AN167&lt;&gt;"",'Moloc Pokedex'!AN167,"")</f>
        <v/>
      </c>
      <c r="AM974" s="14" t="str">
        <f>+IF('Moloc Pokedex'!AO167&lt;&gt;"",'Moloc Pokedex'!AO167,"")</f>
        <v/>
      </c>
      <c r="AN974" s="14" t="str">
        <f>+IF('Moloc Pokedex'!AP167&lt;&gt;"",'Moloc Pokedex'!AP167,"")</f>
        <v/>
      </c>
      <c r="AO974" s="14">
        <f>+IF('Moloc Pokedex'!AQ167&lt;&gt;"",'Moloc Pokedex'!AQ167,"")</f>
        <v>0</v>
      </c>
      <c r="AP974" s="14">
        <f>+IF('Moloc Pokedex'!AR167&lt;&gt;"",'Moloc Pokedex'!AR167,"")</f>
        <v>25</v>
      </c>
      <c r="AQ974" s="14">
        <f>+IF('Moloc Pokedex'!AS167&lt;&gt;"",'Moloc Pokedex'!AS167,"")</f>
        <v>0</v>
      </c>
      <c r="AR974" s="14" t="str">
        <f>+IF('Moloc Pokedex'!AT167&lt;&gt;"",'Moloc Pokedex'!AT167,"")</f>
        <v/>
      </c>
      <c r="AS974" s="14" t="str">
        <f>+IF('Moloc Pokedex'!AU167&lt;&gt;"",'Moloc Pokedex'!AU167,"")</f>
        <v/>
      </c>
      <c r="AU974" s="14"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
      <c r="A975" s="13">
        <v>974</v>
      </c>
      <c r="C975" s="14" t="str">
        <f>+IF('Moloc Pokedex'!E168&lt;&gt;"",'Moloc Pokedex'!E168,"")</f>
        <v>Produsle</v>
      </c>
      <c r="D975" s="14" t="str">
        <f>+IF('Moloc Pokedex'!F168&lt;&gt;"",'Moloc Pokedex'!F168,"")</f>
        <v>PRODUSLE</v>
      </c>
      <c r="E975" s="14" t="str">
        <f>+IF('Moloc Pokedex'!G168&lt;&gt;"",'Moloc Pokedex'!G168,"")</f>
        <v>ELECTRIC</v>
      </c>
      <c r="F975" s="14" t="str">
        <f>+IF('Moloc Pokedex'!H168&lt;&gt;"",'Moloc Pokedex'!H168,"")</f>
        <v>FAIRY</v>
      </c>
      <c r="G975" s="14" t="str">
        <f>+IF('Moloc Pokedex'!I168&lt;&gt;"",'Moloc Pokedex'!I168,"")</f>
        <v>30,30,30,30,30,30</v>
      </c>
      <c r="H975" s="14" t="str">
        <f>+IF('Moloc Pokedex'!J168&lt;&gt;"",'Moloc Pokedex'!J168,"")</f>
        <v>Female50Percent</v>
      </c>
      <c r="I975" s="14" t="str">
        <f>+IF('Moloc Pokedex'!K168&lt;&gt;"",'Moloc Pokedex'!K168,"")</f>
        <v>Medium</v>
      </c>
      <c r="J975" s="14">
        <f>+IF('Moloc Pokedex'!L168&lt;&gt;"",'Moloc Pokedex'!L168,"")</f>
        <v>0</v>
      </c>
      <c r="K975" s="14" t="str">
        <f>+IF('Moloc Pokedex'!M168&lt;&gt;"",'Moloc Pokedex'!M168,"")</f>
        <v>0,0,0,0,0,0</v>
      </c>
      <c r="L975" s="14">
        <f>+IF('Moloc Pokedex'!N168&lt;&gt;"",'Moloc Pokedex'!N168,"")</f>
        <v>255</v>
      </c>
      <c r="M975" s="14">
        <f>+IF('Moloc Pokedex'!O168&lt;&gt;"",'Moloc Pokedex'!O168,"")</f>
        <v>70</v>
      </c>
      <c r="N975" s="14" t="str">
        <f>+IF('Moloc Pokedex'!P168&lt;&gt;"",'Moloc Pokedex'!P168,"")</f>
        <v>RUNAWAY</v>
      </c>
      <c r="O975" s="14" t="str">
        <f>+IF('Moloc Pokedex'!Q168&lt;&gt;"",'Moloc Pokedex'!Q168,"")</f>
        <v/>
      </c>
      <c r="P975" s="14" t="str">
        <f>+IF('Moloc Pokedex'!R168&lt;&gt;"",'Moloc Pokedex'!R168,"")</f>
        <v>1,TACKLE,1,LEER,1,GROWL,1,SCARYFACE</v>
      </c>
      <c r="Q975" s="14" t="str">
        <f>+IF('Moloc Pokedex'!S168&lt;&gt;"",'Moloc Pokedex'!S168,"")</f>
        <v>FIREPUNCH,THUNDERPUNCH,ICEPUNCH,SWORDSDANCE,TAUNT,TRICK,GRASSYTERRAIN</v>
      </c>
      <c r="R975" s="14" t="str">
        <f>+IF('Moloc Pokedex'!T168&lt;&gt;"",'Moloc Pokedex'!T168,"")</f>
        <v>Field</v>
      </c>
      <c r="S975" s="14">
        <f>+IF('Moloc Pokedex'!U168&lt;&gt;"",'Moloc Pokedex'!U168,"")</f>
        <v>4080</v>
      </c>
      <c r="T975" s="14">
        <f>+IF('Moloc Pokedex'!V168&lt;&gt;"",'Moloc Pokedex'!V168,"")</f>
        <v>0.1</v>
      </c>
      <c r="U975" s="14">
        <f>+IF('Moloc Pokedex'!W168&lt;&gt;"",'Moloc Pokedex'!W168,"")</f>
        <v>0.1</v>
      </c>
      <c r="V975" s="14" t="str">
        <f>+IF('Moloc Pokedex'!X168&lt;&gt;"",'Moloc Pokedex'!X168,"")</f>
        <v>Brown</v>
      </c>
      <c r="W975" s="14" t="str">
        <f>+IF('Moloc Pokedex'!Y168&lt;&gt;"",'Moloc Pokedex'!Y168,"")</f>
        <v/>
      </c>
      <c r="X975" s="14">
        <f>+IF('Moloc Pokedex'!Z168&lt;&gt;"",'Moloc Pokedex'!Z168,"")</f>
        <v>974</v>
      </c>
      <c r="Y975" s="14">
        <f>+IF('Moloc Pokedex'!AA168&lt;&gt;"",'Moloc Pokedex'!AA168,"")</f>
        <v>0</v>
      </c>
      <c r="Z975" s="14">
        <f>+IF('Moloc Pokedex'!AB168&lt;&gt;"",'Moloc Pokedex'!AB168,"")</f>
        <v>0</v>
      </c>
      <c r="AA975" s="14">
        <f>+IF('Moloc Pokedex'!AC168&lt;&gt;"",'Moloc Pokedex'!AC168,"")</f>
        <v>0</v>
      </c>
      <c r="AB975" s="14">
        <f>+IF('Moloc Pokedex'!AD168&lt;&gt;"",'Moloc Pokedex'!AD168,"")</f>
        <v>0</v>
      </c>
      <c r="AC975" s="14">
        <f>+IF('Moloc Pokedex'!AE168&lt;&gt;"",'Moloc Pokedex'!AE168,"")</f>
        <v>0</v>
      </c>
      <c r="AD975" s="14">
        <f>+IF('Moloc Pokedex'!AF168&lt;&gt;"",'Moloc Pokedex'!AF168,"")</f>
        <v>0</v>
      </c>
      <c r="AE975" s="14">
        <f>+IF('Moloc Pokedex'!AG168&lt;&gt;"",'Moloc Pokedex'!AG168,"")</f>
        <v>0</v>
      </c>
      <c r="AF975" s="14">
        <f>+IF('Moloc Pokedex'!AH168&lt;&gt;"",'Moloc Pokedex'!AH168,"")</f>
        <v>0</v>
      </c>
      <c r="AG975" s="14">
        <f>+IF('Moloc Pokedex'!AI168&lt;&gt;"",'Moloc Pokedex'!AI168,"")</f>
        <v>0</v>
      </c>
      <c r="AH975" s="14" t="str">
        <f>+IF('Moloc Pokedex'!AJ168&lt;&gt;"",'Moloc Pokedex'!AJ168,"")</f>
        <v>974,0,0,0,0,0,0,0,0,0</v>
      </c>
      <c r="AI975" s="14" t="str">
        <f>+IF('Moloc Pokedex'!AK168&lt;&gt;"",'Moloc Pokedex'!AK168,"")</f>
        <v>TODO</v>
      </c>
      <c r="AJ975" s="14" t="str">
        <f>+IF('Moloc Pokedex'!AL168&lt;&gt;"",'Moloc Pokedex'!AL168,"")</f>
        <v>"TO DO"</v>
      </c>
      <c r="AK975" s="14" t="str">
        <f>+IF('Moloc Pokedex'!AM168&lt;&gt;"",'Moloc Pokedex'!AM168,"")</f>
        <v/>
      </c>
      <c r="AL975" s="14" t="str">
        <f>+IF('Moloc Pokedex'!AN168&lt;&gt;"",'Moloc Pokedex'!AN168,"")</f>
        <v/>
      </c>
      <c r="AM975" s="14" t="str">
        <f>+IF('Moloc Pokedex'!AO168&lt;&gt;"",'Moloc Pokedex'!AO168,"")</f>
        <v/>
      </c>
      <c r="AN975" s="14" t="str">
        <f>+IF('Moloc Pokedex'!AP168&lt;&gt;"",'Moloc Pokedex'!AP168,"")</f>
        <v/>
      </c>
      <c r="AO975" s="14">
        <f>+IF('Moloc Pokedex'!AQ168&lt;&gt;"",'Moloc Pokedex'!AQ168,"")</f>
        <v>0</v>
      </c>
      <c r="AP975" s="14">
        <f>+IF('Moloc Pokedex'!AR168&lt;&gt;"",'Moloc Pokedex'!AR168,"")</f>
        <v>25</v>
      </c>
      <c r="AQ975" s="14">
        <f>+IF('Moloc Pokedex'!AS168&lt;&gt;"",'Moloc Pokedex'!AS168,"")</f>
        <v>0</v>
      </c>
      <c r="AR975" s="14" t="str">
        <f>+IF('Moloc Pokedex'!AT168&lt;&gt;"",'Moloc Pokedex'!AT168,"")</f>
        <v/>
      </c>
      <c r="AS975" s="14" t="str">
        <f>+IF('Moloc Pokedex'!AU168&lt;&gt;"",'Moloc Pokedex'!AU168,"")</f>
        <v/>
      </c>
      <c r="AU975" s="14"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
      <c r="A976" s="13">
        <v>975</v>
      </c>
      <c r="C976" s="14" t="str">
        <f>+IF('Moloc Pokedex'!E169&lt;&gt;"",'Moloc Pokedex'!E169,"")</f>
        <v>Voltumb</v>
      </c>
      <c r="D976" s="14" t="str">
        <f>+IF('Moloc Pokedex'!F169&lt;&gt;"",'Moloc Pokedex'!F169,"")</f>
        <v>VOLTUMB</v>
      </c>
      <c r="E976" s="14" t="str">
        <f>+IF('Moloc Pokedex'!G169&lt;&gt;"",'Moloc Pokedex'!G169,"")</f>
        <v>BUG</v>
      </c>
      <c r="F976" s="14" t="str">
        <f>+IF('Moloc Pokedex'!H169&lt;&gt;"",'Moloc Pokedex'!H169,"")</f>
        <v>GHOST</v>
      </c>
      <c r="G976" s="14" t="str">
        <f>+IF('Moloc Pokedex'!I169&lt;&gt;"",'Moloc Pokedex'!I169,"")</f>
        <v>30,30,30,30,30,30</v>
      </c>
      <c r="H976" s="14" t="str">
        <f>+IF('Moloc Pokedex'!J169&lt;&gt;"",'Moloc Pokedex'!J169,"")</f>
        <v>Female50Percent</v>
      </c>
      <c r="I976" s="14" t="str">
        <f>+IF('Moloc Pokedex'!K169&lt;&gt;"",'Moloc Pokedex'!K169,"")</f>
        <v>Medium</v>
      </c>
      <c r="J976" s="14">
        <f>+IF('Moloc Pokedex'!L169&lt;&gt;"",'Moloc Pokedex'!L169,"")</f>
        <v>0</v>
      </c>
      <c r="K976" s="14" t="str">
        <f>+IF('Moloc Pokedex'!M169&lt;&gt;"",'Moloc Pokedex'!M169,"")</f>
        <v>0,0,0,0,0,0</v>
      </c>
      <c r="L976" s="14">
        <f>+IF('Moloc Pokedex'!N169&lt;&gt;"",'Moloc Pokedex'!N169,"")</f>
        <v>255</v>
      </c>
      <c r="M976" s="14">
        <f>+IF('Moloc Pokedex'!O169&lt;&gt;"",'Moloc Pokedex'!O169,"")</f>
        <v>70</v>
      </c>
      <c r="N976" s="14" t="str">
        <f>+IF('Moloc Pokedex'!P169&lt;&gt;"",'Moloc Pokedex'!P169,"")</f>
        <v>RUNAWAY</v>
      </c>
      <c r="O976" s="14" t="str">
        <f>+IF('Moloc Pokedex'!Q169&lt;&gt;"",'Moloc Pokedex'!Q169,"")</f>
        <v/>
      </c>
      <c r="P976" s="14" t="str">
        <f>+IF('Moloc Pokedex'!R169&lt;&gt;"",'Moloc Pokedex'!R169,"")</f>
        <v>1,TACKLE,1,LEER,1,GROWL,1,SCARYFACE</v>
      </c>
      <c r="Q976" s="14" t="str">
        <f>+IF('Moloc Pokedex'!S169&lt;&gt;"",'Moloc Pokedex'!S169,"")</f>
        <v>FIREPUNCH,THUNDERPUNCH,ICEPUNCH,SWORDSDANCE,TAUNT,TRICK,GRASSYTERRAIN</v>
      </c>
      <c r="R976" s="14" t="str">
        <f>+IF('Moloc Pokedex'!T169&lt;&gt;"",'Moloc Pokedex'!T169,"")</f>
        <v>Field</v>
      </c>
      <c r="S976" s="14">
        <f>+IF('Moloc Pokedex'!U169&lt;&gt;"",'Moloc Pokedex'!U169,"")</f>
        <v>4080</v>
      </c>
      <c r="T976" s="14">
        <f>+IF('Moloc Pokedex'!V169&lt;&gt;"",'Moloc Pokedex'!V169,"")</f>
        <v>0.1</v>
      </c>
      <c r="U976" s="14">
        <f>+IF('Moloc Pokedex'!W169&lt;&gt;"",'Moloc Pokedex'!W169,"")</f>
        <v>0.1</v>
      </c>
      <c r="V976" s="14" t="str">
        <f>+IF('Moloc Pokedex'!X169&lt;&gt;"",'Moloc Pokedex'!X169,"")</f>
        <v>Brown</v>
      </c>
      <c r="W976" s="14" t="str">
        <f>+IF('Moloc Pokedex'!Y169&lt;&gt;"",'Moloc Pokedex'!Y169,"")</f>
        <v/>
      </c>
      <c r="X976" s="14">
        <f>+IF('Moloc Pokedex'!Z169&lt;&gt;"",'Moloc Pokedex'!Z169,"")</f>
        <v>975</v>
      </c>
      <c r="Y976" s="14">
        <f>+IF('Moloc Pokedex'!AA169&lt;&gt;"",'Moloc Pokedex'!AA169,"")</f>
        <v>0</v>
      </c>
      <c r="Z976" s="14">
        <f>+IF('Moloc Pokedex'!AB169&lt;&gt;"",'Moloc Pokedex'!AB169,"")</f>
        <v>0</v>
      </c>
      <c r="AA976" s="14">
        <f>+IF('Moloc Pokedex'!AC169&lt;&gt;"",'Moloc Pokedex'!AC169,"")</f>
        <v>0</v>
      </c>
      <c r="AB976" s="14">
        <f>+IF('Moloc Pokedex'!AD169&lt;&gt;"",'Moloc Pokedex'!AD169,"")</f>
        <v>0</v>
      </c>
      <c r="AC976" s="14">
        <f>+IF('Moloc Pokedex'!AE169&lt;&gt;"",'Moloc Pokedex'!AE169,"")</f>
        <v>0</v>
      </c>
      <c r="AD976" s="14">
        <f>+IF('Moloc Pokedex'!AF169&lt;&gt;"",'Moloc Pokedex'!AF169,"")</f>
        <v>0</v>
      </c>
      <c r="AE976" s="14">
        <f>+IF('Moloc Pokedex'!AG169&lt;&gt;"",'Moloc Pokedex'!AG169,"")</f>
        <v>0</v>
      </c>
      <c r="AF976" s="14">
        <f>+IF('Moloc Pokedex'!AH169&lt;&gt;"",'Moloc Pokedex'!AH169,"")</f>
        <v>0</v>
      </c>
      <c r="AG976" s="14">
        <f>+IF('Moloc Pokedex'!AI169&lt;&gt;"",'Moloc Pokedex'!AI169,"")</f>
        <v>0</v>
      </c>
      <c r="AH976" s="14" t="str">
        <f>+IF('Moloc Pokedex'!AJ169&lt;&gt;"",'Moloc Pokedex'!AJ169,"")</f>
        <v>975,0,0,0,0,0,0,0,0,0</v>
      </c>
      <c r="AI976" s="14" t="str">
        <f>+IF('Moloc Pokedex'!AK169&lt;&gt;"",'Moloc Pokedex'!AK169,"")</f>
        <v>TODO</v>
      </c>
      <c r="AJ976" s="14" t="str">
        <f>+IF('Moloc Pokedex'!AL169&lt;&gt;"",'Moloc Pokedex'!AL169,"")</f>
        <v>"TO DO"</v>
      </c>
      <c r="AK976" s="14" t="str">
        <f>+IF('Moloc Pokedex'!AM169&lt;&gt;"",'Moloc Pokedex'!AM169,"")</f>
        <v/>
      </c>
      <c r="AL976" s="14" t="str">
        <f>+IF('Moloc Pokedex'!AN169&lt;&gt;"",'Moloc Pokedex'!AN169,"")</f>
        <v/>
      </c>
      <c r="AM976" s="14" t="str">
        <f>+IF('Moloc Pokedex'!AO169&lt;&gt;"",'Moloc Pokedex'!AO169,"")</f>
        <v/>
      </c>
      <c r="AN976" s="14" t="str">
        <f>+IF('Moloc Pokedex'!AP169&lt;&gt;"",'Moloc Pokedex'!AP169,"")</f>
        <v/>
      </c>
      <c r="AO976" s="14">
        <f>+IF('Moloc Pokedex'!AQ169&lt;&gt;"",'Moloc Pokedex'!AQ169,"")</f>
        <v>0</v>
      </c>
      <c r="AP976" s="14">
        <f>+IF('Moloc Pokedex'!AR169&lt;&gt;"",'Moloc Pokedex'!AR169,"")</f>
        <v>25</v>
      </c>
      <c r="AQ976" s="14">
        <f>+IF('Moloc Pokedex'!AS169&lt;&gt;"",'Moloc Pokedex'!AS169,"")</f>
        <v>0</v>
      </c>
      <c r="AR976" s="14" t="str">
        <f>+IF('Moloc Pokedex'!AT169&lt;&gt;"",'Moloc Pokedex'!AT169,"")</f>
        <v/>
      </c>
      <c r="AS976" s="14" t="str">
        <f>+IF('Moloc Pokedex'!AU169&lt;&gt;"",'Moloc Pokedex'!AU169,"")</f>
        <v/>
      </c>
      <c r="AU976" s="14"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
      <c r="A977" s="13">
        <v>976</v>
      </c>
      <c r="C977" s="14" t="str">
        <f>+IF('Moloc Pokedex'!E170&lt;&gt;"",'Moloc Pokedex'!E170,"")</f>
        <v>Illustar</v>
      </c>
      <c r="D977" s="14" t="str">
        <f>+IF('Moloc Pokedex'!F170&lt;&gt;"",'Moloc Pokedex'!F170,"")</f>
        <v>ILLUSTAR</v>
      </c>
      <c r="E977" s="14" t="str">
        <f>+IF('Moloc Pokedex'!G170&lt;&gt;"",'Moloc Pokedex'!G170,"")</f>
        <v>BUG</v>
      </c>
      <c r="F977" s="14" t="str">
        <f>+IF('Moloc Pokedex'!H170&lt;&gt;"",'Moloc Pokedex'!H170,"")</f>
        <v>FAIRY</v>
      </c>
      <c r="G977" s="14" t="str">
        <f>+IF('Moloc Pokedex'!I170&lt;&gt;"",'Moloc Pokedex'!I170,"")</f>
        <v>30,30,30,30,30,30</v>
      </c>
      <c r="H977" s="14" t="str">
        <f>+IF('Moloc Pokedex'!J170&lt;&gt;"",'Moloc Pokedex'!J170,"")</f>
        <v>Female50Percent</v>
      </c>
      <c r="I977" s="14" t="str">
        <f>+IF('Moloc Pokedex'!K170&lt;&gt;"",'Moloc Pokedex'!K170,"")</f>
        <v>Medium</v>
      </c>
      <c r="J977" s="14">
        <f>+IF('Moloc Pokedex'!L170&lt;&gt;"",'Moloc Pokedex'!L170,"")</f>
        <v>0</v>
      </c>
      <c r="K977" s="14" t="str">
        <f>+IF('Moloc Pokedex'!M170&lt;&gt;"",'Moloc Pokedex'!M170,"")</f>
        <v>0,0,0,0,0,0</v>
      </c>
      <c r="L977" s="14">
        <f>+IF('Moloc Pokedex'!N170&lt;&gt;"",'Moloc Pokedex'!N170,"")</f>
        <v>255</v>
      </c>
      <c r="M977" s="14">
        <f>+IF('Moloc Pokedex'!O170&lt;&gt;"",'Moloc Pokedex'!O170,"")</f>
        <v>70</v>
      </c>
      <c r="N977" s="14" t="str">
        <f>+IF('Moloc Pokedex'!P170&lt;&gt;"",'Moloc Pokedex'!P170,"")</f>
        <v>RUNAWAY</v>
      </c>
      <c r="O977" s="14" t="str">
        <f>+IF('Moloc Pokedex'!Q170&lt;&gt;"",'Moloc Pokedex'!Q170,"")</f>
        <v/>
      </c>
      <c r="P977" s="14" t="str">
        <f>+IF('Moloc Pokedex'!R170&lt;&gt;"",'Moloc Pokedex'!R170,"")</f>
        <v>1,TACKLE,1,LEER,1,GROWL,1,SCARYFACE</v>
      </c>
      <c r="Q977" s="14" t="str">
        <f>+IF('Moloc Pokedex'!S170&lt;&gt;"",'Moloc Pokedex'!S170,"")</f>
        <v>FIREPUNCH,THUNDERPUNCH,ICEPUNCH,SWORDSDANCE,TAUNT,TRICK,GRASSYTERRAIN</v>
      </c>
      <c r="R977" s="14" t="str">
        <f>+IF('Moloc Pokedex'!T170&lt;&gt;"",'Moloc Pokedex'!T170,"")</f>
        <v>Field</v>
      </c>
      <c r="S977" s="14">
        <f>+IF('Moloc Pokedex'!U170&lt;&gt;"",'Moloc Pokedex'!U170,"")</f>
        <v>4080</v>
      </c>
      <c r="T977" s="14">
        <f>+IF('Moloc Pokedex'!V170&lt;&gt;"",'Moloc Pokedex'!V170,"")</f>
        <v>0.1</v>
      </c>
      <c r="U977" s="14">
        <f>+IF('Moloc Pokedex'!W170&lt;&gt;"",'Moloc Pokedex'!W170,"")</f>
        <v>0.1</v>
      </c>
      <c r="V977" s="14" t="str">
        <f>+IF('Moloc Pokedex'!X170&lt;&gt;"",'Moloc Pokedex'!X170,"")</f>
        <v>Brown</v>
      </c>
      <c r="W977" s="14" t="str">
        <f>+IF('Moloc Pokedex'!Y170&lt;&gt;"",'Moloc Pokedex'!Y170,"")</f>
        <v/>
      </c>
      <c r="X977" s="14">
        <f>+IF('Moloc Pokedex'!Z170&lt;&gt;"",'Moloc Pokedex'!Z170,"")</f>
        <v>976</v>
      </c>
      <c r="Y977" s="14">
        <f>+IF('Moloc Pokedex'!AA170&lt;&gt;"",'Moloc Pokedex'!AA170,"")</f>
        <v>0</v>
      </c>
      <c r="Z977" s="14">
        <f>+IF('Moloc Pokedex'!AB170&lt;&gt;"",'Moloc Pokedex'!AB170,"")</f>
        <v>0</v>
      </c>
      <c r="AA977" s="14">
        <f>+IF('Moloc Pokedex'!AC170&lt;&gt;"",'Moloc Pokedex'!AC170,"")</f>
        <v>0</v>
      </c>
      <c r="AB977" s="14">
        <f>+IF('Moloc Pokedex'!AD170&lt;&gt;"",'Moloc Pokedex'!AD170,"")</f>
        <v>0</v>
      </c>
      <c r="AC977" s="14">
        <f>+IF('Moloc Pokedex'!AE170&lt;&gt;"",'Moloc Pokedex'!AE170,"")</f>
        <v>0</v>
      </c>
      <c r="AD977" s="14">
        <f>+IF('Moloc Pokedex'!AF170&lt;&gt;"",'Moloc Pokedex'!AF170,"")</f>
        <v>0</v>
      </c>
      <c r="AE977" s="14">
        <f>+IF('Moloc Pokedex'!AG170&lt;&gt;"",'Moloc Pokedex'!AG170,"")</f>
        <v>0</v>
      </c>
      <c r="AF977" s="14">
        <f>+IF('Moloc Pokedex'!AH170&lt;&gt;"",'Moloc Pokedex'!AH170,"")</f>
        <v>0</v>
      </c>
      <c r="AG977" s="14">
        <f>+IF('Moloc Pokedex'!AI170&lt;&gt;"",'Moloc Pokedex'!AI170,"")</f>
        <v>0</v>
      </c>
      <c r="AH977" s="14" t="str">
        <f>+IF('Moloc Pokedex'!AJ170&lt;&gt;"",'Moloc Pokedex'!AJ170,"")</f>
        <v>976,0,0,0,0,0,0,0,0,0</v>
      </c>
      <c r="AI977" s="14" t="str">
        <f>+IF('Moloc Pokedex'!AK170&lt;&gt;"",'Moloc Pokedex'!AK170,"")</f>
        <v>TODO</v>
      </c>
      <c r="AJ977" s="14" t="str">
        <f>+IF('Moloc Pokedex'!AL170&lt;&gt;"",'Moloc Pokedex'!AL170,"")</f>
        <v>"TO DO"</v>
      </c>
      <c r="AK977" s="14" t="str">
        <f>+IF('Moloc Pokedex'!AM170&lt;&gt;"",'Moloc Pokedex'!AM170,"")</f>
        <v/>
      </c>
      <c r="AL977" s="14" t="str">
        <f>+IF('Moloc Pokedex'!AN170&lt;&gt;"",'Moloc Pokedex'!AN170,"")</f>
        <v/>
      </c>
      <c r="AM977" s="14" t="str">
        <f>+IF('Moloc Pokedex'!AO170&lt;&gt;"",'Moloc Pokedex'!AO170,"")</f>
        <v/>
      </c>
      <c r="AN977" s="14" t="str">
        <f>+IF('Moloc Pokedex'!AP170&lt;&gt;"",'Moloc Pokedex'!AP170,"")</f>
        <v/>
      </c>
      <c r="AO977" s="14">
        <f>+IF('Moloc Pokedex'!AQ170&lt;&gt;"",'Moloc Pokedex'!AQ170,"")</f>
        <v>0</v>
      </c>
      <c r="AP977" s="14">
        <f>+IF('Moloc Pokedex'!AR170&lt;&gt;"",'Moloc Pokedex'!AR170,"")</f>
        <v>25</v>
      </c>
      <c r="AQ977" s="14">
        <f>+IF('Moloc Pokedex'!AS170&lt;&gt;"",'Moloc Pokedex'!AS170,"")</f>
        <v>0</v>
      </c>
      <c r="AR977" s="14" t="str">
        <f>+IF('Moloc Pokedex'!AT170&lt;&gt;"",'Moloc Pokedex'!AT170,"")</f>
        <v/>
      </c>
      <c r="AS977" s="14" t="str">
        <f>+IF('Moloc Pokedex'!AU170&lt;&gt;"",'Moloc Pokedex'!AU170,"")</f>
        <v/>
      </c>
      <c r="AU977" s="14"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
      <c r="A978" s="13">
        <v>977</v>
      </c>
      <c r="C978" s="14" t="str">
        <f>+IF('Moloc Pokedex'!E171&lt;&gt;"",'Moloc Pokedex'!E171,"")</f>
        <v>Turrekoal</v>
      </c>
      <c r="D978" s="14" t="str">
        <f>+IF('Moloc Pokedex'!F171&lt;&gt;"",'Moloc Pokedex'!F171,"")</f>
        <v>TURREKOAL</v>
      </c>
      <c r="E978" s="14" t="str">
        <f>+IF('Moloc Pokedex'!G171&lt;&gt;"",'Moloc Pokedex'!G171,"")</f>
        <v>FIRE</v>
      </c>
      <c r="F978" s="14" t="str">
        <f>+IF('Moloc Pokedex'!H171&lt;&gt;"",'Moloc Pokedex'!H171,"")</f>
        <v>STEEL</v>
      </c>
      <c r="G978" s="14" t="str">
        <f>+IF('Moloc Pokedex'!I171&lt;&gt;"",'Moloc Pokedex'!I171,"")</f>
        <v>30,30,30,30,30,30</v>
      </c>
      <c r="H978" s="14" t="str">
        <f>+IF('Moloc Pokedex'!J171&lt;&gt;"",'Moloc Pokedex'!J171,"")</f>
        <v>Female50Percent</v>
      </c>
      <c r="I978" s="14" t="str">
        <f>+IF('Moloc Pokedex'!K171&lt;&gt;"",'Moloc Pokedex'!K171,"")</f>
        <v>Medium</v>
      </c>
      <c r="J978" s="14">
        <f>+IF('Moloc Pokedex'!L171&lt;&gt;"",'Moloc Pokedex'!L171,"")</f>
        <v>0</v>
      </c>
      <c r="K978" s="14" t="str">
        <f>+IF('Moloc Pokedex'!M171&lt;&gt;"",'Moloc Pokedex'!M171,"")</f>
        <v>0,0,0,0,0,0</v>
      </c>
      <c r="L978" s="14">
        <f>+IF('Moloc Pokedex'!N171&lt;&gt;"",'Moloc Pokedex'!N171,"")</f>
        <v>255</v>
      </c>
      <c r="M978" s="14">
        <f>+IF('Moloc Pokedex'!O171&lt;&gt;"",'Moloc Pokedex'!O171,"")</f>
        <v>70</v>
      </c>
      <c r="N978" s="14" t="str">
        <f>+IF('Moloc Pokedex'!P171&lt;&gt;"",'Moloc Pokedex'!P171,"")</f>
        <v>RUNAWAY</v>
      </c>
      <c r="O978" s="14" t="str">
        <f>+IF('Moloc Pokedex'!Q171&lt;&gt;"",'Moloc Pokedex'!Q171,"")</f>
        <v/>
      </c>
      <c r="P978" s="14" t="str">
        <f>+IF('Moloc Pokedex'!R171&lt;&gt;"",'Moloc Pokedex'!R171,"")</f>
        <v>1,TACKLE,1,LEER,1,GROWL,1,SCARYFACE</v>
      </c>
      <c r="Q978" s="14" t="str">
        <f>+IF('Moloc Pokedex'!S171&lt;&gt;"",'Moloc Pokedex'!S171,"")</f>
        <v>FIREPUNCH,THUNDERPUNCH,ICEPUNCH,SWORDSDANCE,TAUNT,TRICK,GRASSYTERRAIN</v>
      </c>
      <c r="R978" s="14" t="str">
        <f>+IF('Moloc Pokedex'!T171&lt;&gt;"",'Moloc Pokedex'!T171,"")</f>
        <v>Field</v>
      </c>
      <c r="S978" s="14">
        <f>+IF('Moloc Pokedex'!U171&lt;&gt;"",'Moloc Pokedex'!U171,"")</f>
        <v>4080</v>
      </c>
      <c r="T978" s="14">
        <f>+IF('Moloc Pokedex'!V171&lt;&gt;"",'Moloc Pokedex'!V171,"")</f>
        <v>0.1</v>
      </c>
      <c r="U978" s="14">
        <f>+IF('Moloc Pokedex'!W171&lt;&gt;"",'Moloc Pokedex'!W171,"")</f>
        <v>0.1</v>
      </c>
      <c r="V978" s="14" t="str">
        <f>+IF('Moloc Pokedex'!X171&lt;&gt;"",'Moloc Pokedex'!X171,"")</f>
        <v>Brown</v>
      </c>
      <c r="W978" s="14" t="str">
        <f>+IF('Moloc Pokedex'!Y171&lt;&gt;"",'Moloc Pokedex'!Y171,"")</f>
        <v/>
      </c>
      <c r="X978" s="14">
        <f>+IF('Moloc Pokedex'!Z171&lt;&gt;"",'Moloc Pokedex'!Z171,"")</f>
        <v>977</v>
      </c>
      <c r="Y978" s="14">
        <f>+IF('Moloc Pokedex'!AA171&lt;&gt;"",'Moloc Pokedex'!AA171,"")</f>
        <v>0</v>
      </c>
      <c r="Z978" s="14">
        <f>+IF('Moloc Pokedex'!AB171&lt;&gt;"",'Moloc Pokedex'!AB171,"")</f>
        <v>0</v>
      </c>
      <c r="AA978" s="14">
        <f>+IF('Moloc Pokedex'!AC171&lt;&gt;"",'Moloc Pokedex'!AC171,"")</f>
        <v>0</v>
      </c>
      <c r="AB978" s="14">
        <f>+IF('Moloc Pokedex'!AD171&lt;&gt;"",'Moloc Pokedex'!AD171,"")</f>
        <v>0</v>
      </c>
      <c r="AC978" s="14">
        <f>+IF('Moloc Pokedex'!AE171&lt;&gt;"",'Moloc Pokedex'!AE171,"")</f>
        <v>0</v>
      </c>
      <c r="AD978" s="14">
        <f>+IF('Moloc Pokedex'!AF171&lt;&gt;"",'Moloc Pokedex'!AF171,"")</f>
        <v>0</v>
      </c>
      <c r="AE978" s="14">
        <f>+IF('Moloc Pokedex'!AG171&lt;&gt;"",'Moloc Pokedex'!AG171,"")</f>
        <v>0</v>
      </c>
      <c r="AF978" s="14">
        <f>+IF('Moloc Pokedex'!AH171&lt;&gt;"",'Moloc Pokedex'!AH171,"")</f>
        <v>0</v>
      </c>
      <c r="AG978" s="14">
        <f>+IF('Moloc Pokedex'!AI171&lt;&gt;"",'Moloc Pokedex'!AI171,"")</f>
        <v>0</v>
      </c>
      <c r="AH978" s="14" t="str">
        <f>+IF('Moloc Pokedex'!AJ171&lt;&gt;"",'Moloc Pokedex'!AJ171,"")</f>
        <v>977,0,0,0,0,0,0,0,0,0</v>
      </c>
      <c r="AI978" s="14" t="str">
        <f>+IF('Moloc Pokedex'!AK171&lt;&gt;"",'Moloc Pokedex'!AK171,"")</f>
        <v>TODO</v>
      </c>
      <c r="AJ978" s="14" t="str">
        <f>+IF('Moloc Pokedex'!AL171&lt;&gt;"",'Moloc Pokedex'!AL171,"")</f>
        <v>"TO DO"</v>
      </c>
      <c r="AK978" s="14" t="str">
        <f>+IF('Moloc Pokedex'!AM171&lt;&gt;"",'Moloc Pokedex'!AM171,"")</f>
        <v/>
      </c>
      <c r="AL978" s="14" t="str">
        <f>+IF('Moloc Pokedex'!AN171&lt;&gt;"",'Moloc Pokedex'!AN171,"")</f>
        <v/>
      </c>
      <c r="AM978" s="14" t="str">
        <f>+IF('Moloc Pokedex'!AO171&lt;&gt;"",'Moloc Pokedex'!AO171,"")</f>
        <v/>
      </c>
      <c r="AN978" s="14" t="str">
        <f>+IF('Moloc Pokedex'!AP171&lt;&gt;"",'Moloc Pokedex'!AP171,"")</f>
        <v/>
      </c>
      <c r="AO978" s="14">
        <f>+IF('Moloc Pokedex'!AQ171&lt;&gt;"",'Moloc Pokedex'!AQ171,"")</f>
        <v>0</v>
      </c>
      <c r="AP978" s="14">
        <f>+IF('Moloc Pokedex'!AR171&lt;&gt;"",'Moloc Pokedex'!AR171,"")</f>
        <v>25</v>
      </c>
      <c r="AQ978" s="14">
        <f>+IF('Moloc Pokedex'!AS171&lt;&gt;"",'Moloc Pokedex'!AS171,"")</f>
        <v>0</v>
      </c>
      <c r="AR978" s="14" t="str">
        <f>+IF('Moloc Pokedex'!AT171&lt;&gt;"",'Moloc Pokedex'!AT171,"")</f>
        <v/>
      </c>
      <c r="AS978" s="14" t="str">
        <f>+IF('Moloc Pokedex'!AU171&lt;&gt;"",'Moloc Pokedex'!AU171,"")</f>
        <v/>
      </c>
      <c r="AU978" s="14"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
      <c r="A979" s="13">
        <v>978</v>
      </c>
      <c r="C979" s="14" t="str">
        <f>+IF('Moloc Pokedex'!E172&lt;&gt;"",'Moloc Pokedex'!E172,"")</f>
        <v>Spunchdrunk</v>
      </c>
      <c r="D979" s="14" t="str">
        <f>+IF('Moloc Pokedex'!F172&lt;&gt;"",'Moloc Pokedex'!F172,"")</f>
        <v>SPUNCHDRUNK</v>
      </c>
      <c r="E979" s="14" t="str">
        <f>+IF('Moloc Pokedex'!G172&lt;&gt;"",'Moloc Pokedex'!G172,"")</f>
        <v>NORMAL</v>
      </c>
      <c r="F979" s="14" t="str">
        <f>+IF('Moloc Pokedex'!H172&lt;&gt;"",'Moloc Pokedex'!H172,"")</f>
        <v>FIGHTING</v>
      </c>
      <c r="G979" s="14" t="str">
        <f>+IF('Moloc Pokedex'!I172&lt;&gt;"",'Moloc Pokedex'!I172,"")</f>
        <v>30,30,30,30,30,30</v>
      </c>
      <c r="H979" s="14" t="str">
        <f>+IF('Moloc Pokedex'!J172&lt;&gt;"",'Moloc Pokedex'!J172,"")</f>
        <v>Female50Percent</v>
      </c>
      <c r="I979" s="14" t="str">
        <f>+IF('Moloc Pokedex'!K172&lt;&gt;"",'Moloc Pokedex'!K172,"")</f>
        <v>Medium</v>
      </c>
      <c r="J979" s="14">
        <f>+IF('Moloc Pokedex'!L172&lt;&gt;"",'Moloc Pokedex'!L172,"")</f>
        <v>0</v>
      </c>
      <c r="K979" s="14" t="str">
        <f>+IF('Moloc Pokedex'!M172&lt;&gt;"",'Moloc Pokedex'!M172,"")</f>
        <v>0,0,0,0,0,0</v>
      </c>
      <c r="L979" s="14">
        <f>+IF('Moloc Pokedex'!N172&lt;&gt;"",'Moloc Pokedex'!N172,"")</f>
        <v>255</v>
      </c>
      <c r="M979" s="14">
        <f>+IF('Moloc Pokedex'!O172&lt;&gt;"",'Moloc Pokedex'!O172,"")</f>
        <v>70</v>
      </c>
      <c r="N979" s="14" t="str">
        <f>+IF('Moloc Pokedex'!P172&lt;&gt;"",'Moloc Pokedex'!P172,"")</f>
        <v>RUNAWAY</v>
      </c>
      <c r="O979" s="14" t="str">
        <f>+IF('Moloc Pokedex'!Q172&lt;&gt;"",'Moloc Pokedex'!Q172,"")</f>
        <v/>
      </c>
      <c r="P979" s="14" t="str">
        <f>+IF('Moloc Pokedex'!R172&lt;&gt;"",'Moloc Pokedex'!R172,"")</f>
        <v>1,TACKLE,1,LEER,1,GROWL,1,SCARYFACE</v>
      </c>
      <c r="Q979" s="14" t="str">
        <f>+IF('Moloc Pokedex'!S172&lt;&gt;"",'Moloc Pokedex'!S172,"")</f>
        <v>FIREPUNCH,THUNDERPUNCH,ICEPUNCH,SWORDSDANCE,TAUNT,TRICK,GRASSYTERRAIN</v>
      </c>
      <c r="R979" s="14" t="str">
        <f>+IF('Moloc Pokedex'!T172&lt;&gt;"",'Moloc Pokedex'!T172,"")</f>
        <v>Field</v>
      </c>
      <c r="S979" s="14">
        <f>+IF('Moloc Pokedex'!U172&lt;&gt;"",'Moloc Pokedex'!U172,"")</f>
        <v>4080</v>
      </c>
      <c r="T979" s="14">
        <f>+IF('Moloc Pokedex'!V172&lt;&gt;"",'Moloc Pokedex'!V172,"")</f>
        <v>0.1</v>
      </c>
      <c r="U979" s="14">
        <f>+IF('Moloc Pokedex'!W172&lt;&gt;"",'Moloc Pokedex'!W172,"")</f>
        <v>0.1</v>
      </c>
      <c r="V979" s="14" t="str">
        <f>+IF('Moloc Pokedex'!X172&lt;&gt;"",'Moloc Pokedex'!X172,"")</f>
        <v>Brown</v>
      </c>
      <c r="W979" s="14" t="str">
        <f>+IF('Moloc Pokedex'!Y172&lt;&gt;"",'Moloc Pokedex'!Y172,"")</f>
        <v/>
      </c>
      <c r="X979" s="14">
        <f>+IF('Moloc Pokedex'!Z172&lt;&gt;"",'Moloc Pokedex'!Z172,"")</f>
        <v>978</v>
      </c>
      <c r="Y979" s="14">
        <f>+IF('Moloc Pokedex'!AA172&lt;&gt;"",'Moloc Pokedex'!AA172,"")</f>
        <v>0</v>
      </c>
      <c r="Z979" s="14">
        <f>+IF('Moloc Pokedex'!AB172&lt;&gt;"",'Moloc Pokedex'!AB172,"")</f>
        <v>0</v>
      </c>
      <c r="AA979" s="14">
        <f>+IF('Moloc Pokedex'!AC172&lt;&gt;"",'Moloc Pokedex'!AC172,"")</f>
        <v>0</v>
      </c>
      <c r="AB979" s="14">
        <f>+IF('Moloc Pokedex'!AD172&lt;&gt;"",'Moloc Pokedex'!AD172,"")</f>
        <v>0</v>
      </c>
      <c r="AC979" s="14">
        <f>+IF('Moloc Pokedex'!AE172&lt;&gt;"",'Moloc Pokedex'!AE172,"")</f>
        <v>0</v>
      </c>
      <c r="AD979" s="14">
        <f>+IF('Moloc Pokedex'!AF172&lt;&gt;"",'Moloc Pokedex'!AF172,"")</f>
        <v>0</v>
      </c>
      <c r="AE979" s="14">
        <f>+IF('Moloc Pokedex'!AG172&lt;&gt;"",'Moloc Pokedex'!AG172,"")</f>
        <v>0</v>
      </c>
      <c r="AF979" s="14">
        <f>+IF('Moloc Pokedex'!AH172&lt;&gt;"",'Moloc Pokedex'!AH172,"")</f>
        <v>0</v>
      </c>
      <c r="AG979" s="14">
        <f>+IF('Moloc Pokedex'!AI172&lt;&gt;"",'Moloc Pokedex'!AI172,"")</f>
        <v>0</v>
      </c>
      <c r="AH979" s="14" t="str">
        <f>+IF('Moloc Pokedex'!AJ172&lt;&gt;"",'Moloc Pokedex'!AJ172,"")</f>
        <v>978,0,0,0,0,0,0,0,0,0</v>
      </c>
      <c r="AI979" s="14" t="str">
        <f>+IF('Moloc Pokedex'!AK172&lt;&gt;"",'Moloc Pokedex'!AK172,"")</f>
        <v>TODO</v>
      </c>
      <c r="AJ979" s="14" t="str">
        <f>+IF('Moloc Pokedex'!AL172&lt;&gt;"",'Moloc Pokedex'!AL172,"")</f>
        <v>"TO DO"</v>
      </c>
      <c r="AK979" s="14" t="str">
        <f>+IF('Moloc Pokedex'!AM172&lt;&gt;"",'Moloc Pokedex'!AM172,"")</f>
        <v/>
      </c>
      <c r="AL979" s="14" t="str">
        <f>+IF('Moloc Pokedex'!AN172&lt;&gt;"",'Moloc Pokedex'!AN172,"")</f>
        <v/>
      </c>
      <c r="AM979" s="14" t="str">
        <f>+IF('Moloc Pokedex'!AO172&lt;&gt;"",'Moloc Pokedex'!AO172,"")</f>
        <v/>
      </c>
      <c r="AN979" s="14" t="str">
        <f>+IF('Moloc Pokedex'!AP172&lt;&gt;"",'Moloc Pokedex'!AP172,"")</f>
        <v/>
      </c>
      <c r="AO979" s="14">
        <f>+IF('Moloc Pokedex'!AQ172&lt;&gt;"",'Moloc Pokedex'!AQ172,"")</f>
        <v>0</v>
      </c>
      <c r="AP979" s="14">
        <f>+IF('Moloc Pokedex'!AR172&lt;&gt;"",'Moloc Pokedex'!AR172,"")</f>
        <v>25</v>
      </c>
      <c r="AQ979" s="14">
        <f>+IF('Moloc Pokedex'!AS172&lt;&gt;"",'Moloc Pokedex'!AS172,"")</f>
        <v>0</v>
      </c>
      <c r="AR979" s="14" t="str">
        <f>+IF('Moloc Pokedex'!AT172&lt;&gt;"",'Moloc Pokedex'!AT172,"")</f>
        <v/>
      </c>
      <c r="AS979" s="14" t="str">
        <f>+IF('Moloc Pokedex'!AU172&lt;&gt;"",'Moloc Pokedex'!AU172,"")</f>
        <v/>
      </c>
      <c r="AU979" s="14"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
      <c r="A980" s="13">
        <v>979</v>
      </c>
      <c r="C980" s="14" t="str">
        <f>+IF('Moloc Pokedex'!E173&lt;&gt;"",'Moloc Pokedex'!E173,"")</f>
        <v>Sevoose</v>
      </c>
      <c r="D980" s="14" t="str">
        <f>+IF('Moloc Pokedex'!F173&lt;&gt;"",'Moloc Pokedex'!F173,"")</f>
        <v>SEVOOSE</v>
      </c>
      <c r="E980" s="14" t="str">
        <f>+IF('Moloc Pokedex'!G173&lt;&gt;"",'Moloc Pokedex'!G173,"")</f>
        <v>NORMAL</v>
      </c>
      <c r="F980" s="14" t="str">
        <f>+IF('Moloc Pokedex'!H173&lt;&gt;"",'Moloc Pokedex'!H173,"")</f>
        <v>POISON</v>
      </c>
      <c r="G980" s="14" t="str">
        <f>+IF('Moloc Pokedex'!I173&lt;&gt;"",'Moloc Pokedex'!I173,"")</f>
        <v>30,30,30,30,30,30</v>
      </c>
      <c r="H980" s="14" t="str">
        <f>+IF('Moloc Pokedex'!J173&lt;&gt;"",'Moloc Pokedex'!J173,"")</f>
        <v>Female50Percent</v>
      </c>
      <c r="I980" s="14" t="str">
        <f>+IF('Moloc Pokedex'!K173&lt;&gt;"",'Moloc Pokedex'!K173,"")</f>
        <v>Medium</v>
      </c>
      <c r="J980" s="14">
        <f>+IF('Moloc Pokedex'!L173&lt;&gt;"",'Moloc Pokedex'!L173,"")</f>
        <v>0</v>
      </c>
      <c r="K980" s="14" t="str">
        <f>+IF('Moloc Pokedex'!M173&lt;&gt;"",'Moloc Pokedex'!M173,"")</f>
        <v>0,0,0,0,0,0</v>
      </c>
      <c r="L980" s="14">
        <f>+IF('Moloc Pokedex'!N173&lt;&gt;"",'Moloc Pokedex'!N173,"")</f>
        <v>255</v>
      </c>
      <c r="M980" s="14">
        <f>+IF('Moloc Pokedex'!O173&lt;&gt;"",'Moloc Pokedex'!O173,"")</f>
        <v>70</v>
      </c>
      <c r="N980" s="14" t="str">
        <f>+IF('Moloc Pokedex'!P173&lt;&gt;"",'Moloc Pokedex'!P173,"")</f>
        <v>RUNAWAY</v>
      </c>
      <c r="O980" s="14" t="str">
        <f>+IF('Moloc Pokedex'!Q173&lt;&gt;"",'Moloc Pokedex'!Q173,"")</f>
        <v/>
      </c>
      <c r="P980" s="14" t="str">
        <f>+IF('Moloc Pokedex'!R173&lt;&gt;"",'Moloc Pokedex'!R173,"")</f>
        <v>1,TACKLE,1,LEER,1,GROWL,1,SCARYFACE</v>
      </c>
      <c r="Q980" s="14" t="str">
        <f>+IF('Moloc Pokedex'!S173&lt;&gt;"",'Moloc Pokedex'!S173,"")</f>
        <v>FIREPUNCH,THUNDERPUNCH,ICEPUNCH,SWORDSDANCE,TAUNT,TRICK,GRASSYTERRAIN</v>
      </c>
      <c r="R980" s="14" t="str">
        <f>+IF('Moloc Pokedex'!T173&lt;&gt;"",'Moloc Pokedex'!T173,"")</f>
        <v>Field</v>
      </c>
      <c r="S980" s="14">
        <f>+IF('Moloc Pokedex'!U173&lt;&gt;"",'Moloc Pokedex'!U173,"")</f>
        <v>4080</v>
      </c>
      <c r="T980" s="14">
        <f>+IF('Moloc Pokedex'!V173&lt;&gt;"",'Moloc Pokedex'!V173,"")</f>
        <v>0.1</v>
      </c>
      <c r="U980" s="14">
        <f>+IF('Moloc Pokedex'!W173&lt;&gt;"",'Moloc Pokedex'!W173,"")</f>
        <v>0.1</v>
      </c>
      <c r="V980" s="14" t="str">
        <f>+IF('Moloc Pokedex'!X173&lt;&gt;"",'Moloc Pokedex'!X173,"")</f>
        <v>Brown</v>
      </c>
      <c r="W980" s="14" t="str">
        <f>+IF('Moloc Pokedex'!Y173&lt;&gt;"",'Moloc Pokedex'!Y173,"")</f>
        <v/>
      </c>
      <c r="X980" s="14">
        <f>+IF('Moloc Pokedex'!Z173&lt;&gt;"",'Moloc Pokedex'!Z173,"")</f>
        <v>979</v>
      </c>
      <c r="Y980" s="14">
        <f>+IF('Moloc Pokedex'!AA173&lt;&gt;"",'Moloc Pokedex'!AA173,"")</f>
        <v>0</v>
      </c>
      <c r="Z980" s="14">
        <f>+IF('Moloc Pokedex'!AB173&lt;&gt;"",'Moloc Pokedex'!AB173,"")</f>
        <v>0</v>
      </c>
      <c r="AA980" s="14">
        <f>+IF('Moloc Pokedex'!AC173&lt;&gt;"",'Moloc Pokedex'!AC173,"")</f>
        <v>0</v>
      </c>
      <c r="AB980" s="14">
        <f>+IF('Moloc Pokedex'!AD173&lt;&gt;"",'Moloc Pokedex'!AD173,"")</f>
        <v>0</v>
      </c>
      <c r="AC980" s="14">
        <f>+IF('Moloc Pokedex'!AE173&lt;&gt;"",'Moloc Pokedex'!AE173,"")</f>
        <v>0</v>
      </c>
      <c r="AD980" s="14">
        <f>+IF('Moloc Pokedex'!AF173&lt;&gt;"",'Moloc Pokedex'!AF173,"")</f>
        <v>0</v>
      </c>
      <c r="AE980" s="14">
        <f>+IF('Moloc Pokedex'!AG173&lt;&gt;"",'Moloc Pokedex'!AG173,"")</f>
        <v>0</v>
      </c>
      <c r="AF980" s="14">
        <f>+IF('Moloc Pokedex'!AH173&lt;&gt;"",'Moloc Pokedex'!AH173,"")</f>
        <v>0</v>
      </c>
      <c r="AG980" s="14">
        <f>+IF('Moloc Pokedex'!AI173&lt;&gt;"",'Moloc Pokedex'!AI173,"")</f>
        <v>0</v>
      </c>
      <c r="AH980" s="14" t="str">
        <f>+IF('Moloc Pokedex'!AJ173&lt;&gt;"",'Moloc Pokedex'!AJ173,"")</f>
        <v>979,0,0,0,0,0,0,0,0,0</v>
      </c>
      <c r="AI980" s="14" t="str">
        <f>+IF('Moloc Pokedex'!AK173&lt;&gt;"",'Moloc Pokedex'!AK173,"")</f>
        <v>TODO</v>
      </c>
      <c r="AJ980" s="14" t="str">
        <f>+IF('Moloc Pokedex'!AL173&lt;&gt;"",'Moloc Pokedex'!AL173,"")</f>
        <v>"TO DO"</v>
      </c>
      <c r="AK980" s="14" t="str">
        <f>+IF('Moloc Pokedex'!AM173&lt;&gt;"",'Moloc Pokedex'!AM173,"")</f>
        <v/>
      </c>
      <c r="AL980" s="14" t="str">
        <f>+IF('Moloc Pokedex'!AN173&lt;&gt;"",'Moloc Pokedex'!AN173,"")</f>
        <v/>
      </c>
      <c r="AM980" s="14" t="str">
        <f>+IF('Moloc Pokedex'!AO173&lt;&gt;"",'Moloc Pokedex'!AO173,"")</f>
        <v/>
      </c>
      <c r="AN980" s="14" t="str">
        <f>+IF('Moloc Pokedex'!AP173&lt;&gt;"",'Moloc Pokedex'!AP173,"")</f>
        <v/>
      </c>
      <c r="AO980" s="14">
        <f>+IF('Moloc Pokedex'!AQ173&lt;&gt;"",'Moloc Pokedex'!AQ173,"")</f>
        <v>0</v>
      </c>
      <c r="AP980" s="14">
        <f>+IF('Moloc Pokedex'!AR173&lt;&gt;"",'Moloc Pokedex'!AR173,"")</f>
        <v>25</v>
      </c>
      <c r="AQ980" s="14">
        <f>+IF('Moloc Pokedex'!AS173&lt;&gt;"",'Moloc Pokedex'!AS173,"")</f>
        <v>0</v>
      </c>
      <c r="AR980" s="14" t="str">
        <f>+IF('Moloc Pokedex'!AT173&lt;&gt;"",'Moloc Pokedex'!AT173,"")</f>
        <v/>
      </c>
      <c r="AS980" s="14" t="str">
        <f>+IF('Moloc Pokedex'!AU173&lt;&gt;"",'Moloc Pokedex'!AU173,"")</f>
        <v/>
      </c>
      <c r="AU980" s="14"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
      <c r="A981" s="13">
        <v>980</v>
      </c>
      <c r="C981" s="14" t="str">
        <f>+IF('Moloc Pokedex'!E174&lt;&gt;"",'Moloc Pokedex'!E174,"")</f>
        <v>Zangiper</v>
      </c>
      <c r="D981" s="14" t="str">
        <f>+IF('Moloc Pokedex'!F174&lt;&gt;"",'Moloc Pokedex'!F174,"")</f>
        <v>ZANGIPER</v>
      </c>
      <c r="E981" s="14" t="str">
        <f>+IF('Moloc Pokedex'!G174&lt;&gt;"",'Moloc Pokedex'!G174,"")</f>
        <v>POISON</v>
      </c>
      <c r="F981" s="14" t="str">
        <f>+IF('Moloc Pokedex'!H174&lt;&gt;"",'Moloc Pokedex'!H174,"")</f>
        <v>NORMAL</v>
      </c>
      <c r="G981" s="14" t="str">
        <f>+IF('Moloc Pokedex'!I174&lt;&gt;"",'Moloc Pokedex'!I174,"")</f>
        <v>30,30,30,30,30,30</v>
      </c>
      <c r="H981" s="14" t="str">
        <f>+IF('Moloc Pokedex'!J174&lt;&gt;"",'Moloc Pokedex'!J174,"")</f>
        <v>Female50Percent</v>
      </c>
      <c r="I981" s="14" t="str">
        <f>+IF('Moloc Pokedex'!K174&lt;&gt;"",'Moloc Pokedex'!K174,"")</f>
        <v>Medium</v>
      </c>
      <c r="J981" s="14">
        <f>+IF('Moloc Pokedex'!L174&lt;&gt;"",'Moloc Pokedex'!L174,"")</f>
        <v>0</v>
      </c>
      <c r="K981" s="14" t="str">
        <f>+IF('Moloc Pokedex'!M174&lt;&gt;"",'Moloc Pokedex'!M174,"")</f>
        <v>0,0,0,0,0,0</v>
      </c>
      <c r="L981" s="14">
        <f>+IF('Moloc Pokedex'!N174&lt;&gt;"",'Moloc Pokedex'!N174,"")</f>
        <v>255</v>
      </c>
      <c r="M981" s="14">
        <f>+IF('Moloc Pokedex'!O174&lt;&gt;"",'Moloc Pokedex'!O174,"")</f>
        <v>70</v>
      </c>
      <c r="N981" s="14" t="str">
        <f>+IF('Moloc Pokedex'!P174&lt;&gt;"",'Moloc Pokedex'!P174,"")</f>
        <v>RUNAWAY</v>
      </c>
      <c r="O981" s="14" t="str">
        <f>+IF('Moloc Pokedex'!Q174&lt;&gt;"",'Moloc Pokedex'!Q174,"")</f>
        <v/>
      </c>
      <c r="P981" s="14" t="str">
        <f>+IF('Moloc Pokedex'!R174&lt;&gt;"",'Moloc Pokedex'!R174,"")</f>
        <v>1,TACKLE,1,LEER,1,GROWL,1,SCARYFACE</v>
      </c>
      <c r="Q981" s="14" t="str">
        <f>+IF('Moloc Pokedex'!S174&lt;&gt;"",'Moloc Pokedex'!S174,"")</f>
        <v>FIREPUNCH,THUNDERPUNCH,ICEPUNCH,SWORDSDANCE,TAUNT,TRICK,GRASSYTERRAIN</v>
      </c>
      <c r="R981" s="14" t="str">
        <f>+IF('Moloc Pokedex'!T174&lt;&gt;"",'Moloc Pokedex'!T174,"")</f>
        <v>Field</v>
      </c>
      <c r="S981" s="14">
        <f>+IF('Moloc Pokedex'!U174&lt;&gt;"",'Moloc Pokedex'!U174,"")</f>
        <v>4080</v>
      </c>
      <c r="T981" s="14">
        <f>+IF('Moloc Pokedex'!V174&lt;&gt;"",'Moloc Pokedex'!V174,"")</f>
        <v>0.1</v>
      </c>
      <c r="U981" s="14">
        <f>+IF('Moloc Pokedex'!W174&lt;&gt;"",'Moloc Pokedex'!W174,"")</f>
        <v>0.1</v>
      </c>
      <c r="V981" s="14" t="str">
        <f>+IF('Moloc Pokedex'!X174&lt;&gt;"",'Moloc Pokedex'!X174,"")</f>
        <v>Brown</v>
      </c>
      <c r="W981" s="14" t="str">
        <f>+IF('Moloc Pokedex'!Y174&lt;&gt;"",'Moloc Pokedex'!Y174,"")</f>
        <v/>
      </c>
      <c r="X981" s="14">
        <f>+IF('Moloc Pokedex'!Z174&lt;&gt;"",'Moloc Pokedex'!Z174,"")</f>
        <v>980</v>
      </c>
      <c r="Y981" s="14">
        <f>+IF('Moloc Pokedex'!AA174&lt;&gt;"",'Moloc Pokedex'!AA174,"")</f>
        <v>0</v>
      </c>
      <c r="Z981" s="14">
        <f>+IF('Moloc Pokedex'!AB174&lt;&gt;"",'Moloc Pokedex'!AB174,"")</f>
        <v>0</v>
      </c>
      <c r="AA981" s="14">
        <f>+IF('Moloc Pokedex'!AC174&lt;&gt;"",'Moloc Pokedex'!AC174,"")</f>
        <v>0</v>
      </c>
      <c r="AB981" s="14">
        <f>+IF('Moloc Pokedex'!AD174&lt;&gt;"",'Moloc Pokedex'!AD174,"")</f>
        <v>0</v>
      </c>
      <c r="AC981" s="14">
        <f>+IF('Moloc Pokedex'!AE174&lt;&gt;"",'Moloc Pokedex'!AE174,"")</f>
        <v>0</v>
      </c>
      <c r="AD981" s="14">
        <f>+IF('Moloc Pokedex'!AF174&lt;&gt;"",'Moloc Pokedex'!AF174,"")</f>
        <v>0</v>
      </c>
      <c r="AE981" s="14">
        <f>+IF('Moloc Pokedex'!AG174&lt;&gt;"",'Moloc Pokedex'!AG174,"")</f>
        <v>0</v>
      </c>
      <c r="AF981" s="14">
        <f>+IF('Moloc Pokedex'!AH174&lt;&gt;"",'Moloc Pokedex'!AH174,"")</f>
        <v>0</v>
      </c>
      <c r="AG981" s="14">
        <f>+IF('Moloc Pokedex'!AI174&lt;&gt;"",'Moloc Pokedex'!AI174,"")</f>
        <v>0</v>
      </c>
      <c r="AH981" s="14" t="str">
        <f>+IF('Moloc Pokedex'!AJ174&lt;&gt;"",'Moloc Pokedex'!AJ174,"")</f>
        <v>980,0,0,0,0,0,0,0,0,0</v>
      </c>
      <c r="AI981" s="14" t="str">
        <f>+IF('Moloc Pokedex'!AK174&lt;&gt;"",'Moloc Pokedex'!AK174,"")</f>
        <v>TODO</v>
      </c>
      <c r="AJ981" s="14" t="str">
        <f>+IF('Moloc Pokedex'!AL174&lt;&gt;"",'Moloc Pokedex'!AL174,"")</f>
        <v>"TO DO"</v>
      </c>
      <c r="AK981" s="14" t="str">
        <f>+IF('Moloc Pokedex'!AM174&lt;&gt;"",'Moloc Pokedex'!AM174,"")</f>
        <v/>
      </c>
      <c r="AL981" s="14" t="str">
        <f>+IF('Moloc Pokedex'!AN174&lt;&gt;"",'Moloc Pokedex'!AN174,"")</f>
        <v/>
      </c>
      <c r="AM981" s="14" t="str">
        <f>+IF('Moloc Pokedex'!AO174&lt;&gt;"",'Moloc Pokedex'!AO174,"")</f>
        <v/>
      </c>
      <c r="AN981" s="14" t="str">
        <f>+IF('Moloc Pokedex'!AP174&lt;&gt;"",'Moloc Pokedex'!AP174,"")</f>
        <v/>
      </c>
      <c r="AO981" s="14">
        <f>+IF('Moloc Pokedex'!AQ174&lt;&gt;"",'Moloc Pokedex'!AQ174,"")</f>
        <v>0</v>
      </c>
      <c r="AP981" s="14">
        <f>+IF('Moloc Pokedex'!AR174&lt;&gt;"",'Moloc Pokedex'!AR174,"")</f>
        <v>25</v>
      </c>
      <c r="AQ981" s="14">
        <f>+IF('Moloc Pokedex'!AS174&lt;&gt;"",'Moloc Pokedex'!AS174,"")</f>
        <v>0</v>
      </c>
      <c r="AR981" s="14" t="str">
        <f>+IF('Moloc Pokedex'!AT174&lt;&gt;"",'Moloc Pokedex'!AT174,"")</f>
        <v/>
      </c>
      <c r="AS981" s="14" t="str">
        <f>+IF('Moloc Pokedex'!AU174&lt;&gt;"",'Moloc Pokedex'!AU174,"")</f>
        <v/>
      </c>
      <c r="AU981" s="14" t="str">
        <f t="shared" si="29"/>
        <v>[980];Name=Zangiper;InternalName=ZANG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
      <c r="A982" s="13">
        <v>981</v>
      </c>
      <c r="C982" s="14" t="str">
        <f>+IF('Moloc Pokedex'!E175&lt;&gt;"",'Moloc Pokedex'!E175,"")</f>
        <v>Astein</v>
      </c>
      <c r="D982" s="14" t="str">
        <f>+IF('Moloc Pokedex'!F175&lt;&gt;"",'Moloc Pokedex'!F175,"")</f>
        <v>ASTEIN</v>
      </c>
      <c r="E982" s="14" t="str">
        <f>+IF('Moloc Pokedex'!G175&lt;&gt;"",'Moloc Pokedex'!G175,"")</f>
        <v>ROCK</v>
      </c>
      <c r="F982" s="14" t="str">
        <f>+IF('Moloc Pokedex'!H175&lt;&gt;"",'Moloc Pokedex'!H175,"")</f>
        <v/>
      </c>
      <c r="G982" s="14" t="str">
        <f>+IF('Moloc Pokedex'!I175&lt;&gt;"",'Moloc Pokedex'!I175,"")</f>
        <v>30,30,30,30,30,30</v>
      </c>
      <c r="H982" s="14" t="str">
        <f>+IF('Moloc Pokedex'!J175&lt;&gt;"",'Moloc Pokedex'!J175,"")</f>
        <v>Female50Percent</v>
      </c>
      <c r="I982" s="14" t="str">
        <f>+IF('Moloc Pokedex'!K175&lt;&gt;"",'Moloc Pokedex'!K175,"")</f>
        <v>Medium</v>
      </c>
      <c r="J982" s="14">
        <f>+IF('Moloc Pokedex'!L175&lt;&gt;"",'Moloc Pokedex'!L175,"")</f>
        <v>0</v>
      </c>
      <c r="K982" s="14" t="str">
        <f>+IF('Moloc Pokedex'!M175&lt;&gt;"",'Moloc Pokedex'!M175,"")</f>
        <v>0,0,0,0,0,0</v>
      </c>
      <c r="L982" s="14">
        <f>+IF('Moloc Pokedex'!N175&lt;&gt;"",'Moloc Pokedex'!N175,"")</f>
        <v>255</v>
      </c>
      <c r="M982" s="14">
        <f>+IF('Moloc Pokedex'!O175&lt;&gt;"",'Moloc Pokedex'!O175,"")</f>
        <v>70</v>
      </c>
      <c r="N982" s="14" t="str">
        <f>+IF('Moloc Pokedex'!P175&lt;&gt;"",'Moloc Pokedex'!P175,"")</f>
        <v>RUNAWAY</v>
      </c>
      <c r="O982" s="14" t="str">
        <f>+IF('Moloc Pokedex'!Q175&lt;&gt;"",'Moloc Pokedex'!Q175,"")</f>
        <v/>
      </c>
      <c r="P982" s="14" t="str">
        <f>+IF('Moloc Pokedex'!R175&lt;&gt;"",'Moloc Pokedex'!R175,"")</f>
        <v>1,TACKLE,1,LEER,1,GROWL,1,SCARYFACE</v>
      </c>
      <c r="Q982" s="14" t="str">
        <f>+IF('Moloc Pokedex'!S175&lt;&gt;"",'Moloc Pokedex'!S175,"")</f>
        <v>FIREPUNCH,THUNDERPUNCH,ICEPUNCH,SWORDSDANCE,TAUNT,TRICK,GRASSYTERRAIN</v>
      </c>
      <c r="R982" s="14" t="str">
        <f>+IF('Moloc Pokedex'!T175&lt;&gt;"",'Moloc Pokedex'!T175,"")</f>
        <v>Field</v>
      </c>
      <c r="S982" s="14">
        <f>+IF('Moloc Pokedex'!U175&lt;&gt;"",'Moloc Pokedex'!U175,"")</f>
        <v>4080</v>
      </c>
      <c r="T982" s="14">
        <f>+IF('Moloc Pokedex'!V175&lt;&gt;"",'Moloc Pokedex'!V175,"")</f>
        <v>0.1</v>
      </c>
      <c r="U982" s="14">
        <f>+IF('Moloc Pokedex'!W175&lt;&gt;"",'Moloc Pokedex'!W175,"")</f>
        <v>0.1</v>
      </c>
      <c r="V982" s="14" t="str">
        <f>+IF('Moloc Pokedex'!X175&lt;&gt;"",'Moloc Pokedex'!X175,"")</f>
        <v>Brown</v>
      </c>
      <c r="W982" s="14" t="str">
        <f>+IF('Moloc Pokedex'!Y175&lt;&gt;"",'Moloc Pokedex'!Y175,"")</f>
        <v/>
      </c>
      <c r="X982" s="14">
        <f>+IF('Moloc Pokedex'!Z175&lt;&gt;"",'Moloc Pokedex'!Z175,"")</f>
        <v>981</v>
      </c>
      <c r="Y982" s="14">
        <f>+IF('Moloc Pokedex'!AA175&lt;&gt;"",'Moloc Pokedex'!AA175,"")</f>
        <v>0</v>
      </c>
      <c r="Z982" s="14">
        <f>+IF('Moloc Pokedex'!AB175&lt;&gt;"",'Moloc Pokedex'!AB175,"")</f>
        <v>0</v>
      </c>
      <c r="AA982" s="14">
        <f>+IF('Moloc Pokedex'!AC175&lt;&gt;"",'Moloc Pokedex'!AC175,"")</f>
        <v>0</v>
      </c>
      <c r="AB982" s="14">
        <f>+IF('Moloc Pokedex'!AD175&lt;&gt;"",'Moloc Pokedex'!AD175,"")</f>
        <v>0</v>
      </c>
      <c r="AC982" s="14">
        <f>+IF('Moloc Pokedex'!AE175&lt;&gt;"",'Moloc Pokedex'!AE175,"")</f>
        <v>0</v>
      </c>
      <c r="AD982" s="14">
        <f>+IF('Moloc Pokedex'!AF175&lt;&gt;"",'Moloc Pokedex'!AF175,"")</f>
        <v>0</v>
      </c>
      <c r="AE982" s="14">
        <f>+IF('Moloc Pokedex'!AG175&lt;&gt;"",'Moloc Pokedex'!AG175,"")</f>
        <v>0</v>
      </c>
      <c r="AF982" s="14">
        <f>+IF('Moloc Pokedex'!AH175&lt;&gt;"",'Moloc Pokedex'!AH175,"")</f>
        <v>0</v>
      </c>
      <c r="AG982" s="14">
        <f>+IF('Moloc Pokedex'!AI175&lt;&gt;"",'Moloc Pokedex'!AI175,"")</f>
        <v>0</v>
      </c>
      <c r="AH982" s="14" t="str">
        <f>+IF('Moloc Pokedex'!AJ175&lt;&gt;"",'Moloc Pokedex'!AJ175,"")</f>
        <v>981,0,0,0,0,0,0,0,0,0</v>
      </c>
      <c r="AI982" s="14" t="str">
        <f>+IF('Moloc Pokedex'!AK175&lt;&gt;"",'Moloc Pokedex'!AK175,"")</f>
        <v>TODO</v>
      </c>
      <c r="AJ982" s="14" t="str">
        <f>+IF('Moloc Pokedex'!AL175&lt;&gt;"",'Moloc Pokedex'!AL175,"")</f>
        <v>"TO DO"</v>
      </c>
      <c r="AK982" s="14" t="str">
        <f>+IF('Moloc Pokedex'!AM175&lt;&gt;"",'Moloc Pokedex'!AM175,"")</f>
        <v/>
      </c>
      <c r="AL982" s="14" t="str">
        <f>+IF('Moloc Pokedex'!AN175&lt;&gt;"",'Moloc Pokedex'!AN175,"")</f>
        <v/>
      </c>
      <c r="AM982" s="14" t="str">
        <f>+IF('Moloc Pokedex'!AO175&lt;&gt;"",'Moloc Pokedex'!AO175,"")</f>
        <v/>
      </c>
      <c r="AN982" s="14" t="str">
        <f>+IF('Moloc Pokedex'!AP175&lt;&gt;"",'Moloc Pokedex'!AP175,"")</f>
        <v/>
      </c>
      <c r="AO982" s="14">
        <f>+IF('Moloc Pokedex'!AQ175&lt;&gt;"",'Moloc Pokedex'!AQ175,"")</f>
        <v>0</v>
      </c>
      <c r="AP982" s="14">
        <f>+IF('Moloc Pokedex'!AR175&lt;&gt;"",'Moloc Pokedex'!AR175,"")</f>
        <v>25</v>
      </c>
      <c r="AQ982" s="14">
        <f>+IF('Moloc Pokedex'!AS175&lt;&gt;"",'Moloc Pokedex'!AS175,"")</f>
        <v>0</v>
      </c>
      <c r="AR982" s="14" t="str">
        <f>+IF('Moloc Pokedex'!AT175&lt;&gt;"",'Moloc Pokedex'!AT175,"")</f>
        <v>LUNATONE,HappinessNight,,SOLROCK,HappinessDay,,</v>
      </c>
      <c r="AS982" s="14" t="str">
        <f>+IF('Moloc Pokedex'!AU175&lt;&gt;"",'Moloc Pokedex'!AU175,"")</f>
        <v>ASTRALINCENSE</v>
      </c>
      <c r="AU982" s="14"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
      <c r="A983" s="13">
        <v>982</v>
      </c>
      <c r="C983" s="14" t="str">
        <f>+IF('Moloc Pokedex'!E176&lt;&gt;"",'Moloc Pokedex'!E176,"")</f>
        <v>Starjewl</v>
      </c>
      <c r="D983" s="14" t="str">
        <f>+IF('Moloc Pokedex'!F176&lt;&gt;"",'Moloc Pokedex'!F176,"")</f>
        <v>STARJEWL</v>
      </c>
      <c r="E983" s="14" t="str">
        <f>+IF('Moloc Pokedex'!G176&lt;&gt;"",'Moloc Pokedex'!G176,"")</f>
        <v>ROCK</v>
      </c>
      <c r="F983" s="14" t="str">
        <f>+IF('Moloc Pokedex'!H176&lt;&gt;"",'Moloc Pokedex'!H176,"")</f>
        <v>POISON</v>
      </c>
      <c r="G983" s="14" t="str">
        <f>+IF('Moloc Pokedex'!I176&lt;&gt;"",'Moloc Pokedex'!I176,"")</f>
        <v>30,30,30,30,30,30</v>
      </c>
      <c r="H983" s="14" t="str">
        <f>+IF('Moloc Pokedex'!J176&lt;&gt;"",'Moloc Pokedex'!J176,"")</f>
        <v>Female50Percent</v>
      </c>
      <c r="I983" s="14" t="str">
        <f>+IF('Moloc Pokedex'!K176&lt;&gt;"",'Moloc Pokedex'!K176,"")</f>
        <v>Medium</v>
      </c>
      <c r="J983" s="14">
        <f>+IF('Moloc Pokedex'!L176&lt;&gt;"",'Moloc Pokedex'!L176,"")</f>
        <v>0</v>
      </c>
      <c r="K983" s="14" t="str">
        <f>+IF('Moloc Pokedex'!M176&lt;&gt;"",'Moloc Pokedex'!M176,"")</f>
        <v>0,0,0,0,0,0</v>
      </c>
      <c r="L983" s="14">
        <f>+IF('Moloc Pokedex'!N176&lt;&gt;"",'Moloc Pokedex'!N176,"")</f>
        <v>255</v>
      </c>
      <c r="M983" s="14">
        <f>+IF('Moloc Pokedex'!O176&lt;&gt;"",'Moloc Pokedex'!O176,"")</f>
        <v>70</v>
      </c>
      <c r="N983" s="14" t="str">
        <f>+IF('Moloc Pokedex'!P176&lt;&gt;"",'Moloc Pokedex'!P176,"")</f>
        <v>RUNAWAY</v>
      </c>
      <c r="O983" s="14" t="str">
        <f>+IF('Moloc Pokedex'!Q176&lt;&gt;"",'Moloc Pokedex'!Q176,"")</f>
        <v/>
      </c>
      <c r="P983" s="14" t="str">
        <f>+IF('Moloc Pokedex'!R176&lt;&gt;"",'Moloc Pokedex'!R176,"")</f>
        <v>1,TACKLE,1,LEER,1,GROWL,1,SCARYFACE</v>
      </c>
      <c r="Q983" s="14" t="str">
        <f>+IF('Moloc Pokedex'!S176&lt;&gt;"",'Moloc Pokedex'!S176,"")</f>
        <v>FIREPUNCH,THUNDERPUNCH,ICEPUNCH,SWORDSDANCE,TAUNT,TRICK,GRASSYTERRAIN</v>
      </c>
      <c r="R983" s="14" t="str">
        <f>+IF('Moloc Pokedex'!T176&lt;&gt;"",'Moloc Pokedex'!T176,"")</f>
        <v>Field</v>
      </c>
      <c r="S983" s="14">
        <f>+IF('Moloc Pokedex'!U176&lt;&gt;"",'Moloc Pokedex'!U176,"")</f>
        <v>4080</v>
      </c>
      <c r="T983" s="14">
        <f>+IF('Moloc Pokedex'!V176&lt;&gt;"",'Moloc Pokedex'!V176,"")</f>
        <v>0.1</v>
      </c>
      <c r="U983" s="14">
        <f>+IF('Moloc Pokedex'!W176&lt;&gt;"",'Moloc Pokedex'!W176,"")</f>
        <v>0.1</v>
      </c>
      <c r="V983" s="14" t="str">
        <f>+IF('Moloc Pokedex'!X176&lt;&gt;"",'Moloc Pokedex'!X176,"")</f>
        <v>Brown</v>
      </c>
      <c r="W983" s="14" t="str">
        <f>+IF('Moloc Pokedex'!Y176&lt;&gt;"",'Moloc Pokedex'!Y176,"")</f>
        <v/>
      </c>
      <c r="X983" s="14">
        <f>+IF('Moloc Pokedex'!Z176&lt;&gt;"",'Moloc Pokedex'!Z176,"")</f>
        <v>982</v>
      </c>
      <c r="Y983" s="14">
        <f>+IF('Moloc Pokedex'!AA176&lt;&gt;"",'Moloc Pokedex'!AA176,"")</f>
        <v>0</v>
      </c>
      <c r="Z983" s="14">
        <f>+IF('Moloc Pokedex'!AB176&lt;&gt;"",'Moloc Pokedex'!AB176,"")</f>
        <v>0</v>
      </c>
      <c r="AA983" s="14">
        <f>+IF('Moloc Pokedex'!AC176&lt;&gt;"",'Moloc Pokedex'!AC176,"")</f>
        <v>0</v>
      </c>
      <c r="AB983" s="14">
        <f>+IF('Moloc Pokedex'!AD176&lt;&gt;"",'Moloc Pokedex'!AD176,"")</f>
        <v>0</v>
      </c>
      <c r="AC983" s="14">
        <f>+IF('Moloc Pokedex'!AE176&lt;&gt;"",'Moloc Pokedex'!AE176,"")</f>
        <v>0</v>
      </c>
      <c r="AD983" s="14">
        <f>+IF('Moloc Pokedex'!AF176&lt;&gt;"",'Moloc Pokedex'!AF176,"")</f>
        <v>0</v>
      </c>
      <c r="AE983" s="14">
        <f>+IF('Moloc Pokedex'!AG176&lt;&gt;"",'Moloc Pokedex'!AG176,"")</f>
        <v>0</v>
      </c>
      <c r="AF983" s="14">
        <f>+IF('Moloc Pokedex'!AH176&lt;&gt;"",'Moloc Pokedex'!AH176,"")</f>
        <v>0</v>
      </c>
      <c r="AG983" s="14">
        <f>+IF('Moloc Pokedex'!AI176&lt;&gt;"",'Moloc Pokedex'!AI176,"")</f>
        <v>0</v>
      </c>
      <c r="AH983" s="14" t="str">
        <f>+IF('Moloc Pokedex'!AJ176&lt;&gt;"",'Moloc Pokedex'!AJ176,"")</f>
        <v>982,0,0,0,0,0,0,0,0,0</v>
      </c>
      <c r="AI983" s="14" t="str">
        <f>+IF('Moloc Pokedex'!AK176&lt;&gt;"",'Moloc Pokedex'!AK176,"")</f>
        <v>TODO</v>
      </c>
      <c r="AJ983" s="14" t="str">
        <f>+IF('Moloc Pokedex'!AL176&lt;&gt;"",'Moloc Pokedex'!AL176,"")</f>
        <v>"TO DO"</v>
      </c>
      <c r="AK983" s="14" t="str">
        <f>+IF('Moloc Pokedex'!AM176&lt;&gt;"",'Moloc Pokedex'!AM176,"")</f>
        <v/>
      </c>
      <c r="AL983" s="14" t="str">
        <f>+IF('Moloc Pokedex'!AN176&lt;&gt;"",'Moloc Pokedex'!AN176,"")</f>
        <v/>
      </c>
      <c r="AM983" s="14" t="str">
        <f>+IF('Moloc Pokedex'!AO176&lt;&gt;"",'Moloc Pokedex'!AO176,"")</f>
        <v/>
      </c>
      <c r="AN983" s="14" t="str">
        <f>+IF('Moloc Pokedex'!AP176&lt;&gt;"",'Moloc Pokedex'!AP176,"")</f>
        <v/>
      </c>
      <c r="AO983" s="14">
        <f>+IF('Moloc Pokedex'!AQ176&lt;&gt;"",'Moloc Pokedex'!AQ176,"")</f>
        <v>0</v>
      </c>
      <c r="AP983" s="14">
        <f>+IF('Moloc Pokedex'!AR176&lt;&gt;"",'Moloc Pokedex'!AR176,"")</f>
        <v>25</v>
      </c>
      <c r="AQ983" s="14">
        <f>+IF('Moloc Pokedex'!AS176&lt;&gt;"",'Moloc Pokedex'!AS176,"")</f>
        <v>0</v>
      </c>
      <c r="AR983" s="14" t="str">
        <f>+IF('Moloc Pokedex'!AT176&lt;&gt;"",'Moloc Pokedex'!AT176,"")</f>
        <v/>
      </c>
      <c r="AS983" s="14" t="str">
        <f>+IF('Moloc Pokedex'!AU176&lt;&gt;"",'Moloc Pokedex'!AU176,"")</f>
        <v/>
      </c>
      <c r="AU983" s="14"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
      <c r="A984" s="13">
        <v>983</v>
      </c>
      <c r="C984" s="14" t="str">
        <f>+IF('Moloc Pokedex'!E177&lt;&gt;"",'Moloc Pokedex'!E177,"")</f>
        <v>Castorm</v>
      </c>
      <c r="D984" s="14" t="str">
        <f>+IF('Moloc Pokedex'!F177&lt;&gt;"",'Moloc Pokedex'!F177,"")</f>
        <v>CASTORM</v>
      </c>
      <c r="E984" s="14" t="str">
        <f>+IF('Moloc Pokedex'!G177&lt;&gt;"",'Moloc Pokedex'!G177,"")</f>
        <v>NORMAL</v>
      </c>
      <c r="F984" s="14" t="str">
        <f>+IF('Moloc Pokedex'!H177&lt;&gt;"",'Moloc Pokedex'!H177,"")</f>
        <v/>
      </c>
      <c r="G984" s="14" t="str">
        <f>+IF('Moloc Pokedex'!I177&lt;&gt;"",'Moloc Pokedex'!I177,"")</f>
        <v>30,30,30,30,30,30</v>
      </c>
      <c r="H984" s="14" t="str">
        <f>+IF('Moloc Pokedex'!J177&lt;&gt;"",'Moloc Pokedex'!J177,"")</f>
        <v>Female50Percent</v>
      </c>
      <c r="I984" s="14" t="str">
        <f>+IF('Moloc Pokedex'!K177&lt;&gt;"",'Moloc Pokedex'!K177,"")</f>
        <v>Medium</v>
      </c>
      <c r="J984" s="14">
        <f>+IF('Moloc Pokedex'!L177&lt;&gt;"",'Moloc Pokedex'!L177,"")</f>
        <v>0</v>
      </c>
      <c r="K984" s="14" t="str">
        <f>+IF('Moloc Pokedex'!M177&lt;&gt;"",'Moloc Pokedex'!M177,"")</f>
        <v>0,0,0,0,0,0</v>
      </c>
      <c r="L984" s="14">
        <f>+IF('Moloc Pokedex'!N177&lt;&gt;"",'Moloc Pokedex'!N177,"")</f>
        <v>255</v>
      </c>
      <c r="M984" s="14">
        <f>+IF('Moloc Pokedex'!O177&lt;&gt;"",'Moloc Pokedex'!O177,"")</f>
        <v>70</v>
      </c>
      <c r="N984" s="14" t="str">
        <f>+IF('Moloc Pokedex'!P177&lt;&gt;"",'Moloc Pokedex'!P177,"")</f>
        <v>RUNAWAY</v>
      </c>
      <c r="O984" s="14" t="str">
        <f>+IF('Moloc Pokedex'!Q177&lt;&gt;"",'Moloc Pokedex'!Q177,"")</f>
        <v/>
      </c>
      <c r="P984" s="14" t="str">
        <f>+IF('Moloc Pokedex'!R177&lt;&gt;"",'Moloc Pokedex'!R177,"")</f>
        <v>1,TACKLE,1,LEER,1,GROWL,1,SCARYFACE</v>
      </c>
      <c r="Q984" s="14" t="str">
        <f>+IF('Moloc Pokedex'!S177&lt;&gt;"",'Moloc Pokedex'!S177,"")</f>
        <v>FIREPUNCH,THUNDERPUNCH,ICEPUNCH,SWORDSDANCE,TAUNT,TRICK,GRASSYTERRAIN</v>
      </c>
      <c r="R984" s="14" t="str">
        <f>+IF('Moloc Pokedex'!T177&lt;&gt;"",'Moloc Pokedex'!T177,"")</f>
        <v>Field</v>
      </c>
      <c r="S984" s="14">
        <f>+IF('Moloc Pokedex'!U177&lt;&gt;"",'Moloc Pokedex'!U177,"")</f>
        <v>4080</v>
      </c>
      <c r="T984" s="14">
        <f>+IF('Moloc Pokedex'!V177&lt;&gt;"",'Moloc Pokedex'!V177,"")</f>
        <v>0.1</v>
      </c>
      <c r="U984" s="14">
        <f>+IF('Moloc Pokedex'!W177&lt;&gt;"",'Moloc Pokedex'!W177,"")</f>
        <v>0.1</v>
      </c>
      <c r="V984" s="14" t="str">
        <f>+IF('Moloc Pokedex'!X177&lt;&gt;"",'Moloc Pokedex'!X177,"")</f>
        <v>Brown</v>
      </c>
      <c r="W984" s="14" t="str">
        <f>+IF('Moloc Pokedex'!Y177&lt;&gt;"",'Moloc Pokedex'!Y177,"")</f>
        <v/>
      </c>
      <c r="X984" s="14">
        <f>+IF('Moloc Pokedex'!Z177&lt;&gt;"",'Moloc Pokedex'!Z177,"")</f>
        <v>983</v>
      </c>
      <c r="Y984" s="14">
        <f>+IF('Moloc Pokedex'!AA177&lt;&gt;"",'Moloc Pokedex'!AA177,"")</f>
        <v>0</v>
      </c>
      <c r="Z984" s="14">
        <f>+IF('Moloc Pokedex'!AB177&lt;&gt;"",'Moloc Pokedex'!AB177,"")</f>
        <v>0</v>
      </c>
      <c r="AA984" s="14">
        <f>+IF('Moloc Pokedex'!AC177&lt;&gt;"",'Moloc Pokedex'!AC177,"")</f>
        <v>0</v>
      </c>
      <c r="AB984" s="14">
        <f>+IF('Moloc Pokedex'!AD177&lt;&gt;"",'Moloc Pokedex'!AD177,"")</f>
        <v>0</v>
      </c>
      <c r="AC984" s="14">
        <f>+IF('Moloc Pokedex'!AE177&lt;&gt;"",'Moloc Pokedex'!AE177,"")</f>
        <v>0</v>
      </c>
      <c r="AD984" s="14">
        <f>+IF('Moloc Pokedex'!AF177&lt;&gt;"",'Moloc Pokedex'!AF177,"")</f>
        <v>0</v>
      </c>
      <c r="AE984" s="14">
        <f>+IF('Moloc Pokedex'!AG177&lt;&gt;"",'Moloc Pokedex'!AG177,"")</f>
        <v>0</v>
      </c>
      <c r="AF984" s="14">
        <f>+IF('Moloc Pokedex'!AH177&lt;&gt;"",'Moloc Pokedex'!AH177,"")</f>
        <v>0</v>
      </c>
      <c r="AG984" s="14">
        <f>+IF('Moloc Pokedex'!AI177&lt;&gt;"",'Moloc Pokedex'!AI177,"")</f>
        <v>0</v>
      </c>
      <c r="AH984" s="14" t="str">
        <f>+IF('Moloc Pokedex'!AJ177&lt;&gt;"",'Moloc Pokedex'!AJ177,"")</f>
        <v>983,0,0,0,0,0,0,0,0,0</v>
      </c>
      <c r="AI984" s="14" t="str">
        <f>+IF('Moloc Pokedex'!AK177&lt;&gt;"",'Moloc Pokedex'!AK177,"")</f>
        <v>TODO</v>
      </c>
      <c r="AJ984" s="14" t="str">
        <f>+IF('Moloc Pokedex'!AL177&lt;&gt;"",'Moloc Pokedex'!AL177,"")</f>
        <v>"TO DO"</v>
      </c>
      <c r="AK984" s="14" t="str">
        <f>+IF('Moloc Pokedex'!AM177&lt;&gt;"",'Moloc Pokedex'!AM177,"")</f>
        <v/>
      </c>
      <c r="AL984" s="14" t="str">
        <f>+IF('Moloc Pokedex'!AN177&lt;&gt;"",'Moloc Pokedex'!AN177,"")</f>
        <v/>
      </c>
      <c r="AM984" s="14" t="str">
        <f>+IF('Moloc Pokedex'!AO177&lt;&gt;"",'Moloc Pokedex'!AO177,"")</f>
        <v/>
      </c>
      <c r="AN984" s="14" t="str">
        <f>+IF('Moloc Pokedex'!AP177&lt;&gt;"",'Moloc Pokedex'!AP177,"")</f>
        <v/>
      </c>
      <c r="AO984" s="14">
        <f>+IF('Moloc Pokedex'!AQ177&lt;&gt;"",'Moloc Pokedex'!AQ177,"")</f>
        <v>0</v>
      </c>
      <c r="AP984" s="14">
        <f>+IF('Moloc Pokedex'!AR177&lt;&gt;"",'Moloc Pokedex'!AR177,"")</f>
        <v>25</v>
      </c>
      <c r="AQ984" s="14">
        <f>+IF('Moloc Pokedex'!AS177&lt;&gt;"",'Moloc Pokedex'!AS177,"")</f>
        <v>0</v>
      </c>
      <c r="AR984" s="14" t="str">
        <f>+IF('Moloc Pokedex'!AT177&lt;&gt;"",'Moloc Pokedex'!AT177,"")</f>
        <v/>
      </c>
      <c r="AS984" s="14" t="str">
        <f>+IF('Moloc Pokedex'!AU177&lt;&gt;"",'Moloc Pokedex'!AU177,"")</f>
        <v/>
      </c>
      <c r="AU984" s="14"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
      <c r="A985" s="13">
        <v>984</v>
      </c>
      <c r="C985" s="14" t="str">
        <f>+IF('Moloc Pokedex'!E178&lt;&gt;"",'Moloc Pokedex'!E178,"")</f>
        <v>Arkleon</v>
      </c>
      <c r="D985" s="14" t="str">
        <f>+IF('Moloc Pokedex'!F178&lt;&gt;"",'Moloc Pokedex'!F178,"")</f>
        <v>ARKLEON</v>
      </c>
      <c r="E985" s="14" t="str">
        <f>+IF('Moloc Pokedex'!G178&lt;&gt;"",'Moloc Pokedex'!G178,"")</f>
        <v>NORMAL</v>
      </c>
      <c r="F985" s="14" t="str">
        <f>+IF('Moloc Pokedex'!H178&lt;&gt;"",'Moloc Pokedex'!H178,"")</f>
        <v/>
      </c>
      <c r="G985" s="14" t="str">
        <f>+IF('Moloc Pokedex'!I178&lt;&gt;"",'Moloc Pokedex'!I178,"")</f>
        <v>30,30,30,30,30,30</v>
      </c>
      <c r="H985" s="14" t="str">
        <f>+IF('Moloc Pokedex'!J178&lt;&gt;"",'Moloc Pokedex'!J178,"")</f>
        <v>Female50Percent</v>
      </c>
      <c r="I985" s="14" t="str">
        <f>+IF('Moloc Pokedex'!K178&lt;&gt;"",'Moloc Pokedex'!K178,"")</f>
        <v>Medium</v>
      </c>
      <c r="J985" s="14">
        <f>+IF('Moloc Pokedex'!L178&lt;&gt;"",'Moloc Pokedex'!L178,"")</f>
        <v>0</v>
      </c>
      <c r="K985" s="14" t="str">
        <f>+IF('Moloc Pokedex'!M178&lt;&gt;"",'Moloc Pokedex'!M178,"")</f>
        <v>0,0,0,0,0,0</v>
      </c>
      <c r="L985" s="14">
        <f>+IF('Moloc Pokedex'!N178&lt;&gt;"",'Moloc Pokedex'!N178,"")</f>
        <v>255</v>
      </c>
      <c r="M985" s="14">
        <f>+IF('Moloc Pokedex'!O178&lt;&gt;"",'Moloc Pokedex'!O178,"")</f>
        <v>70</v>
      </c>
      <c r="N985" s="14" t="str">
        <f>+IF('Moloc Pokedex'!P178&lt;&gt;"",'Moloc Pokedex'!P178,"")</f>
        <v>RUNAWAY</v>
      </c>
      <c r="O985" s="14" t="str">
        <f>+IF('Moloc Pokedex'!Q178&lt;&gt;"",'Moloc Pokedex'!Q178,"")</f>
        <v/>
      </c>
      <c r="P985" s="14" t="str">
        <f>+IF('Moloc Pokedex'!R178&lt;&gt;"",'Moloc Pokedex'!R178,"")</f>
        <v>1,TACKLE,1,LEER,1,GROWL,1,SCARYFACE</v>
      </c>
      <c r="Q985" s="14" t="str">
        <f>+IF('Moloc Pokedex'!S178&lt;&gt;"",'Moloc Pokedex'!S178,"")</f>
        <v>FIREPUNCH,THUNDERPUNCH,ICEPUNCH,SWORDSDANCE,TAUNT,TRICK,GRASSYTERRAIN</v>
      </c>
      <c r="R985" s="14" t="str">
        <f>+IF('Moloc Pokedex'!T178&lt;&gt;"",'Moloc Pokedex'!T178,"")</f>
        <v>Field</v>
      </c>
      <c r="S985" s="14">
        <f>+IF('Moloc Pokedex'!U178&lt;&gt;"",'Moloc Pokedex'!U178,"")</f>
        <v>4080</v>
      </c>
      <c r="T985" s="14">
        <f>+IF('Moloc Pokedex'!V178&lt;&gt;"",'Moloc Pokedex'!V178,"")</f>
        <v>0.1</v>
      </c>
      <c r="U985" s="14">
        <f>+IF('Moloc Pokedex'!W178&lt;&gt;"",'Moloc Pokedex'!W178,"")</f>
        <v>0.1</v>
      </c>
      <c r="V985" s="14" t="str">
        <f>+IF('Moloc Pokedex'!X178&lt;&gt;"",'Moloc Pokedex'!X178,"")</f>
        <v>Brown</v>
      </c>
      <c r="W985" s="14" t="str">
        <f>+IF('Moloc Pokedex'!Y178&lt;&gt;"",'Moloc Pokedex'!Y178,"")</f>
        <v/>
      </c>
      <c r="X985" s="14">
        <f>+IF('Moloc Pokedex'!Z178&lt;&gt;"",'Moloc Pokedex'!Z178,"")</f>
        <v>984</v>
      </c>
      <c r="Y985" s="14">
        <f>+IF('Moloc Pokedex'!AA178&lt;&gt;"",'Moloc Pokedex'!AA178,"")</f>
        <v>0</v>
      </c>
      <c r="Z985" s="14">
        <f>+IF('Moloc Pokedex'!AB178&lt;&gt;"",'Moloc Pokedex'!AB178,"")</f>
        <v>0</v>
      </c>
      <c r="AA985" s="14">
        <f>+IF('Moloc Pokedex'!AC178&lt;&gt;"",'Moloc Pokedex'!AC178,"")</f>
        <v>0</v>
      </c>
      <c r="AB985" s="14">
        <f>+IF('Moloc Pokedex'!AD178&lt;&gt;"",'Moloc Pokedex'!AD178,"")</f>
        <v>0</v>
      </c>
      <c r="AC985" s="14">
        <f>+IF('Moloc Pokedex'!AE178&lt;&gt;"",'Moloc Pokedex'!AE178,"")</f>
        <v>0</v>
      </c>
      <c r="AD985" s="14">
        <f>+IF('Moloc Pokedex'!AF178&lt;&gt;"",'Moloc Pokedex'!AF178,"")</f>
        <v>0</v>
      </c>
      <c r="AE985" s="14">
        <f>+IF('Moloc Pokedex'!AG178&lt;&gt;"",'Moloc Pokedex'!AG178,"")</f>
        <v>0</v>
      </c>
      <c r="AF985" s="14">
        <f>+IF('Moloc Pokedex'!AH178&lt;&gt;"",'Moloc Pokedex'!AH178,"")</f>
        <v>0</v>
      </c>
      <c r="AG985" s="14">
        <f>+IF('Moloc Pokedex'!AI178&lt;&gt;"",'Moloc Pokedex'!AI178,"")</f>
        <v>0</v>
      </c>
      <c r="AH985" s="14" t="str">
        <f>+IF('Moloc Pokedex'!AJ178&lt;&gt;"",'Moloc Pokedex'!AJ178,"")</f>
        <v>984,0,0,0,0,0,0,0,0,0</v>
      </c>
      <c r="AI985" s="14" t="str">
        <f>+IF('Moloc Pokedex'!AK178&lt;&gt;"",'Moloc Pokedex'!AK178,"")</f>
        <v>TODO</v>
      </c>
      <c r="AJ985" s="14" t="str">
        <f>+IF('Moloc Pokedex'!AL178&lt;&gt;"",'Moloc Pokedex'!AL178,"")</f>
        <v>"TO DO"</v>
      </c>
      <c r="AK985" s="14" t="str">
        <f>+IF('Moloc Pokedex'!AM178&lt;&gt;"",'Moloc Pokedex'!AM178,"")</f>
        <v/>
      </c>
      <c r="AL985" s="14" t="str">
        <f>+IF('Moloc Pokedex'!AN178&lt;&gt;"",'Moloc Pokedex'!AN178,"")</f>
        <v/>
      </c>
      <c r="AM985" s="14" t="str">
        <f>+IF('Moloc Pokedex'!AO178&lt;&gt;"",'Moloc Pokedex'!AO178,"")</f>
        <v/>
      </c>
      <c r="AN985" s="14" t="str">
        <f>+IF('Moloc Pokedex'!AP178&lt;&gt;"",'Moloc Pokedex'!AP178,"")</f>
        <v/>
      </c>
      <c r="AO985" s="14">
        <f>+IF('Moloc Pokedex'!AQ178&lt;&gt;"",'Moloc Pokedex'!AQ178,"")</f>
        <v>0</v>
      </c>
      <c r="AP985" s="14">
        <f>+IF('Moloc Pokedex'!AR178&lt;&gt;"",'Moloc Pokedex'!AR178,"")</f>
        <v>25</v>
      </c>
      <c r="AQ985" s="14">
        <f>+IF('Moloc Pokedex'!AS178&lt;&gt;"",'Moloc Pokedex'!AS178,"")</f>
        <v>0</v>
      </c>
      <c r="AR985" s="14" t="str">
        <f>+IF('Moloc Pokedex'!AT178&lt;&gt;"",'Moloc Pokedex'!AT178,"")</f>
        <v/>
      </c>
      <c r="AS985" s="14" t="str">
        <f>+IF('Moloc Pokedex'!AU178&lt;&gt;"",'Moloc Pokedex'!AU178,"")</f>
        <v/>
      </c>
      <c r="AU985" s="14"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
      <c r="A986" s="13">
        <v>985</v>
      </c>
      <c r="C986" s="14" t="str">
        <f>+IF('Moloc Pokedex'!E179&lt;&gt;"",'Moloc Pokedex'!E179,"")</f>
        <v>Trofruit</v>
      </c>
      <c r="D986" s="14" t="str">
        <f>+IF('Moloc Pokedex'!F179&lt;&gt;"",'Moloc Pokedex'!F179,"")</f>
        <v>TROFRUIT</v>
      </c>
      <c r="E986" s="14" t="str">
        <f>+IF('Moloc Pokedex'!G179&lt;&gt;"",'Moloc Pokedex'!G179,"")</f>
        <v>GRASS</v>
      </c>
      <c r="F986" s="14" t="str">
        <f>+IF('Moloc Pokedex'!H179&lt;&gt;"",'Moloc Pokedex'!H179,"")</f>
        <v>FLYING</v>
      </c>
      <c r="G986" s="14" t="str">
        <f>+IF('Moloc Pokedex'!I179&lt;&gt;"",'Moloc Pokedex'!I179,"")</f>
        <v>30,30,30,30,30,30</v>
      </c>
      <c r="H986" s="14" t="str">
        <f>+IF('Moloc Pokedex'!J179&lt;&gt;"",'Moloc Pokedex'!J179,"")</f>
        <v>Female50Percent</v>
      </c>
      <c r="I986" s="14" t="str">
        <f>+IF('Moloc Pokedex'!K179&lt;&gt;"",'Moloc Pokedex'!K179,"")</f>
        <v>Medium</v>
      </c>
      <c r="J986" s="14">
        <f>+IF('Moloc Pokedex'!L179&lt;&gt;"",'Moloc Pokedex'!L179,"")</f>
        <v>0</v>
      </c>
      <c r="K986" s="14" t="str">
        <f>+IF('Moloc Pokedex'!M179&lt;&gt;"",'Moloc Pokedex'!M179,"")</f>
        <v>0,0,0,0,0,0</v>
      </c>
      <c r="L986" s="14">
        <f>+IF('Moloc Pokedex'!N179&lt;&gt;"",'Moloc Pokedex'!N179,"")</f>
        <v>255</v>
      </c>
      <c r="M986" s="14">
        <f>+IF('Moloc Pokedex'!O179&lt;&gt;"",'Moloc Pokedex'!O179,"")</f>
        <v>70</v>
      </c>
      <c r="N986" s="14" t="str">
        <f>+IF('Moloc Pokedex'!P179&lt;&gt;"",'Moloc Pokedex'!P179,"")</f>
        <v>RUNAWAY</v>
      </c>
      <c r="O986" s="14" t="str">
        <f>+IF('Moloc Pokedex'!Q179&lt;&gt;"",'Moloc Pokedex'!Q179,"")</f>
        <v/>
      </c>
      <c r="P986" s="14" t="str">
        <f>+IF('Moloc Pokedex'!R179&lt;&gt;"",'Moloc Pokedex'!R179,"")</f>
        <v>1,TACKLE,1,LEER,1,GROWL,1,SCARYFACE</v>
      </c>
      <c r="Q986" s="14" t="str">
        <f>+IF('Moloc Pokedex'!S179&lt;&gt;"",'Moloc Pokedex'!S179,"")</f>
        <v>FIREPUNCH,THUNDERPUNCH,ICEPUNCH,SWORDSDANCE,TAUNT,TRICK,GRASSYTERRAIN</v>
      </c>
      <c r="R986" s="14" t="str">
        <f>+IF('Moloc Pokedex'!T179&lt;&gt;"",'Moloc Pokedex'!T179,"")</f>
        <v>Field</v>
      </c>
      <c r="S986" s="14">
        <f>+IF('Moloc Pokedex'!U179&lt;&gt;"",'Moloc Pokedex'!U179,"")</f>
        <v>4080</v>
      </c>
      <c r="T986" s="14">
        <f>+IF('Moloc Pokedex'!V179&lt;&gt;"",'Moloc Pokedex'!V179,"")</f>
        <v>0.1</v>
      </c>
      <c r="U986" s="14">
        <f>+IF('Moloc Pokedex'!W179&lt;&gt;"",'Moloc Pokedex'!W179,"")</f>
        <v>0.1</v>
      </c>
      <c r="V986" s="14" t="str">
        <f>+IF('Moloc Pokedex'!X179&lt;&gt;"",'Moloc Pokedex'!X179,"")</f>
        <v>Brown</v>
      </c>
      <c r="W986" s="14" t="str">
        <f>+IF('Moloc Pokedex'!Y179&lt;&gt;"",'Moloc Pokedex'!Y179,"")</f>
        <v/>
      </c>
      <c r="X986" s="14">
        <f>+IF('Moloc Pokedex'!Z179&lt;&gt;"",'Moloc Pokedex'!Z179,"")</f>
        <v>985</v>
      </c>
      <c r="Y986" s="14">
        <f>+IF('Moloc Pokedex'!AA179&lt;&gt;"",'Moloc Pokedex'!AA179,"")</f>
        <v>0</v>
      </c>
      <c r="Z986" s="14">
        <f>+IF('Moloc Pokedex'!AB179&lt;&gt;"",'Moloc Pokedex'!AB179,"")</f>
        <v>0</v>
      </c>
      <c r="AA986" s="14">
        <f>+IF('Moloc Pokedex'!AC179&lt;&gt;"",'Moloc Pokedex'!AC179,"")</f>
        <v>0</v>
      </c>
      <c r="AB986" s="14">
        <f>+IF('Moloc Pokedex'!AD179&lt;&gt;"",'Moloc Pokedex'!AD179,"")</f>
        <v>0</v>
      </c>
      <c r="AC986" s="14">
        <f>+IF('Moloc Pokedex'!AE179&lt;&gt;"",'Moloc Pokedex'!AE179,"")</f>
        <v>0</v>
      </c>
      <c r="AD986" s="14">
        <f>+IF('Moloc Pokedex'!AF179&lt;&gt;"",'Moloc Pokedex'!AF179,"")</f>
        <v>0</v>
      </c>
      <c r="AE986" s="14">
        <f>+IF('Moloc Pokedex'!AG179&lt;&gt;"",'Moloc Pokedex'!AG179,"")</f>
        <v>0</v>
      </c>
      <c r="AF986" s="14">
        <f>+IF('Moloc Pokedex'!AH179&lt;&gt;"",'Moloc Pokedex'!AH179,"")</f>
        <v>0</v>
      </c>
      <c r="AG986" s="14">
        <f>+IF('Moloc Pokedex'!AI179&lt;&gt;"",'Moloc Pokedex'!AI179,"")</f>
        <v>0</v>
      </c>
      <c r="AH986" s="14" t="str">
        <f>+IF('Moloc Pokedex'!AJ179&lt;&gt;"",'Moloc Pokedex'!AJ179,"")</f>
        <v>985,0,0,0,0,0,0,0,0,0</v>
      </c>
      <c r="AI986" s="14" t="str">
        <f>+IF('Moloc Pokedex'!AK179&lt;&gt;"",'Moloc Pokedex'!AK179,"")</f>
        <v>TODO</v>
      </c>
      <c r="AJ986" s="14" t="str">
        <f>+IF('Moloc Pokedex'!AL179&lt;&gt;"",'Moloc Pokedex'!AL179,"")</f>
        <v>"TO DO"</v>
      </c>
      <c r="AK986" s="14" t="str">
        <f>+IF('Moloc Pokedex'!AM179&lt;&gt;"",'Moloc Pokedex'!AM179,"")</f>
        <v/>
      </c>
      <c r="AL986" s="14" t="str">
        <f>+IF('Moloc Pokedex'!AN179&lt;&gt;"",'Moloc Pokedex'!AN179,"")</f>
        <v/>
      </c>
      <c r="AM986" s="14" t="str">
        <f>+IF('Moloc Pokedex'!AO179&lt;&gt;"",'Moloc Pokedex'!AO179,"")</f>
        <v/>
      </c>
      <c r="AN986" s="14" t="str">
        <f>+IF('Moloc Pokedex'!AP179&lt;&gt;"",'Moloc Pokedex'!AP179,"")</f>
        <v/>
      </c>
      <c r="AO986" s="14">
        <f>+IF('Moloc Pokedex'!AQ179&lt;&gt;"",'Moloc Pokedex'!AQ179,"")</f>
        <v>0</v>
      </c>
      <c r="AP986" s="14">
        <f>+IF('Moloc Pokedex'!AR179&lt;&gt;"",'Moloc Pokedex'!AR179,"")</f>
        <v>25</v>
      </c>
      <c r="AQ986" s="14">
        <f>+IF('Moloc Pokedex'!AS179&lt;&gt;"",'Moloc Pokedex'!AS179,"")</f>
        <v>0</v>
      </c>
      <c r="AR986" s="14" t="str">
        <f>+IF('Moloc Pokedex'!AT179&lt;&gt;"",'Moloc Pokedex'!AT179,"")</f>
        <v/>
      </c>
      <c r="AS986" s="14" t="str">
        <f>+IF('Moloc Pokedex'!AU179&lt;&gt;"",'Moloc Pokedex'!AU179,"")</f>
        <v/>
      </c>
      <c r="AU986" s="14"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
      <c r="A987" s="13">
        <v>986</v>
      </c>
      <c r="C987" s="14" t="str">
        <f>+IF('Moloc Pokedex'!E180&lt;&gt;"",'Moloc Pokedex'!E180,"")</f>
        <v>Absoul</v>
      </c>
      <c r="D987" s="14" t="str">
        <f>+IF('Moloc Pokedex'!F180&lt;&gt;"",'Moloc Pokedex'!F180,"")</f>
        <v>ABSOUL</v>
      </c>
      <c r="E987" s="14" t="str">
        <f>+IF('Moloc Pokedex'!G180&lt;&gt;"",'Moloc Pokedex'!G180,"")</f>
        <v>DARK</v>
      </c>
      <c r="F987" s="14" t="str">
        <f>+IF('Moloc Pokedex'!H180&lt;&gt;"",'Moloc Pokedex'!H180,"")</f>
        <v>FLYING</v>
      </c>
      <c r="G987" s="14" t="str">
        <f>+IF('Moloc Pokedex'!I180&lt;&gt;"",'Moloc Pokedex'!I180,"")</f>
        <v>30,30,30,30,30,30</v>
      </c>
      <c r="H987" s="14" t="str">
        <f>+IF('Moloc Pokedex'!J180&lt;&gt;"",'Moloc Pokedex'!J180,"")</f>
        <v>Female50Percent</v>
      </c>
      <c r="I987" s="14" t="str">
        <f>+IF('Moloc Pokedex'!K180&lt;&gt;"",'Moloc Pokedex'!K180,"")</f>
        <v>Medium</v>
      </c>
      <c r="J987" s="14">
        <f>+IF('Moloc Pokedex'!L180&lt;&gt;"",'Moloc Pokedex'!L180,"")</f>
        <v>0</v>
      </c>
      <c r="K987" s="14" t="str">
        <f>+IF('Moloc Pokedex'!M180&lt;&gt;"",'Moloc Pokedex'!M180,"")</f>
        <v>0,0,0,0,0,0</v>
      </c>
      <c r="L987" s="14">
        <f>+IF('Moloc Pokedex'!N180&lt;&gt;"",'Moloc Pokedex'!N180,"")</f>
        <v>255</v>
      </c>
      <c r="M987" s="14">
        <f>+IF('Moloc Pokedex'!O180&lt;&gt;"",'Moloc Pokedex'!O180,"")</f>
        <v>70</v>
      </c>
      <c r="N987" s="14" t="str">
        <f>+IF('Moloc Pokedex'!P180&lt;&gt;"",'Moloc Pokedex'!P180,"")</f>
        <v>RUNAWAY</v>
      </c>
      <c r="O987" s="14" t="str">
        <f>+IF('Moloc Pokedex'!Q180&lt;&gt;"",'Moloc Pokedex'!Q180,"")</f>
        <v/>
      </c>
      <c r="P987" s="14" t="str">
        <f>+IF('Moloc Pokedex'!R180&lt;&gt;"",'Moloc Pokedex'!R180,"")</f>
        <v>1,TACKLE,1,LEER,1,GROWL,1,SCARYFACE</v>
      </c>
      <c r="Q987" s="14" t="str">
        <f>+IF('Moloc Pokedex'!S180&lt;&gt;"",'Moloc Pokedex'!S180,"")</f>
        <v>FIREPUNCH,THUNDERPUNCH,ICEPUNCH,SWORDSDANCE,TAUNT,TRICK,GRASSYTERRAIN</v>
      </c>
      <c r="R987" s="14" t="str">
        <f>+IF('Moloc Pokedex'!T180&lt;&gt;"",'Moloc Pokedex'!T180,"")</f>
        <v>Field</v>
      </c>
      <c r="S987" s="14">
        <f>+IF('Moloc Pokedex'!U180&lt;&gt;"",'Moloc Pokedex'!U180,"")</f>
        <v>4080</v>
      </c>
      <c r="T987" s="14">
        <f>+IF('Moloc Pokedex'!V180&lt;&gt;"",'Moloc Pokedex'!V180,"")</f>
        <v>0.1</v>
      </c>
      <c r="U987" s="14">
        <f>+IF('Moloc Pokedex'!W180&lt;&gt;"",'Moloc Pokedex'!W180,"")</f>
        <v>0.1</v>
      </c>
      <c r="V987" s="14" t="str">
        <f>+IF('Moloc Pokedex'!X180&lt;&gt;"",'Moloc Pokedex'!X180,"")</f>
        <v>Brown</v>
      </c>
      <c r="W987" s="14" t="str">
        <f>+IF('Moloc Pokedex'!Y180&lt;&gt;"",'Moloc Pokedex'!Y180,"")</f>
        <v/>
      </c>
      <c r="X987" s="14">
        <f>+IF('Moloc Pokedex'!Z180&lt;&gt;"",'Moloc Pokedex'!Z180,"")</f>
        <v>986</v>
      </c>
      <c r="Y987" s="14">
        <f>+IF('Moloc Pokedex'!AA180&lt;&gt;"",'Moloc Pokedex'!AA180,"")</f>
        <v>0</v>
      </c>
      <c r="Z987" s="14">
        <f>+IF('Moloc Pokedex'!AB180&lt;&gt;"",'Moloc Pokedex'!AB180,"")</f>
        <v>0</v>
      </c>
      <c r="AA987" s="14">
        <f>+IF('Moloc Pokedex'!AC180&lt;&gt;"",'Moloc Pokedex'!AC180,"")</f>
        <v>0</v>
      </c>
      <c r="AB987" s="14">
        <f>+IF('Moloc Pokedex'!AD180&lt;&gt;"",'Moloc Pokedex'!AD180,"")</f>
        <v>0</v>
      </c>
      <c r="AC987" s="14">
        <f>+IF('Moloc Pokedex'!AE180&lt;&gt;"",'Moloc Pokedex'!AE180,"")</f>
        <v>0</v>
      </c>
      <c r="AD987" s="14">
        <f>+IF('Moloc Pokedex'!AF180&lt;&gt;"",'Moloc Pokedex'!AF180,"")</f>
        <v>0</v>
      </c>
      <c r="AE987" s="14">
        <f>+IF('Moloc Pokedex'!AG180&lt;&gt;"",'Moloc Pokedex'!AG180,"")</f>
        <v>0</v>
      </c>
      <c r="AF987" s="14">
        <f>+IF('Moloc Pokedex'!AH180&lt;&gt;"",'Moloc Pokedex'!AH180,"")</f>
        <v>0</v>
      </c>
      <c r="AG987" s="14">
        <f>+IF('Moloc Pokedex'!AI180&lt;&gt;"",'Moloc Pokedex'!AI180,"")</f>
        <v>0</v>
      </c>
      <c r="AH987" s="14" t="str">
        <f>+IF('Moloc Pokedex'!AJ180&lt;&gt;"",'Moloc Pokedex'!AJ180,"")</f>
        <v>986,0,0,0,0,0,0,0,0,0</v>
      </c>
      <c r="AI987" s="14" t="str">
        <f>+IF('Moloc Pokedex'!AK180&lt;&gt;"",'Moloc Pokedex'!AK180,"")</f>
        <v>TODO</v>
      </c>
      <c r="AJ987" s="14" t="str">
        <f>+IF('Moloc Pokedex'!AL180&lt;&gt;"",'Moloc Pokedex'!AL180,"")</f>
        <v>"TO DO"</v>
      </c>
      <c r="AK987" s="14" t="str">
        <f>+IF('Moloc Pokedex'!AM180&lt;&gt;"",'Moloc Pokedex'!AM180,"")</f>
        <v/>
      </c>
      <c r="AL987" s="14" t="str">
        <f>+IF('Moloc Pokedex'!AN180&lt;&gt;"",'Moloc Pokedex'!AN180,"")</f>
        <v/>
      </c>
      <c r="AM987" s="14" t="str">
        <f>+IF('Moloc Pokedex'!AO180&lt;&gt;"",'Moloc Pokedex'!AO180,"")</f>
        <v/>
      </c>
      <c r="AN987" s="14" t="str">
        <f>+IF('Moloc Pokedex'!AP180&lt;&gt;"",'Moloc Pokedex'!AP180,"")</f>
        <v/>
      </c>
      <c r="AO987" s="14">
        <f>+IF('Moloc Pokedex'!AQ180&lt;&gt;"",'Moloc Pokedex'!AQ180,"")</f>
        <v>0</v>
      </c>
      <c r="AP987" s="14">
        <f>+IF('Moloc Pokedex'!AR180&lt;&gt;"",'Moloc Pokedex'!AR180,"")</f>
        <v>25</v>
      </c>
      <c r="AQ987" s="14">
        <f>+IF('Moloc Pokedex'!AS180&lt;&gt;"",'Moloc Pokedex'!AS180,"")</f>
        <v>0</v>
      </c>
      <c r="AR987" s="14" t="str">
        <f>+IF('Moloc Pokedex'!AT180&lt;&gt;"",'Moloc Pokedex'!AT180,"")</f>
        <v/>
      </c>
      <c r="AS987" s="14" t="str">
        <f>+IF('Moloc Pokedex'!AU180&lt;&gt;"",'Moloc Pokedex'!AU180,"")</f>
        <v/>
      </c>
      <c r="AU987" s="14"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
      <c r="A988" s="13">
        <v>987</v>
      </c>
      <c r="C988" s="14" t="str">
        <f>+IF('Moloc Pokedex'!E181&lt;&gt;"",'Moloc Pokedex'!E181,"")</f>
        <v>Relicult</v>
      </c>
      <c r="D988" s="14" t="str">
        <f>+IF('Moloc Pokedex'!F181&lt;&gt;"",'Moloc Pokedex'!F181,"")</f>
        <v>RELICULT</v>
      </c>
      <c r="E988" s="14" t="str">
        <f>+IF('Moloc Pokedex'!G181&lt;&gt;"",'Moloc Pokedex'!G181,"")</f>
        <v>WATER</v>
      </c>
      <c r="F988" s="14" t="str">
        <f>+IF('Moloc Pokedex'!H181&lt;&gt;"",'Moloc Pokedex'!H181,"")</f>
        <v>ROCK</v>
      </c>
      <c r="G988" s="14" t="str">
        <f>+IF('Moloc Pokedex'!I181&lt;&gt;"",'Moloc Pokedex'!I181,"")</f>
        <v>30,30,30,30,30,30</v>
      </c>
      <c r="H988" s="14" t="str">
        <f>+IF('Moloc Pokedex'!J181&lt;&gt;"",'Moloc Pokedex'!J181,"")</f>
        <v>Female50Percent</v>
      </c>
      <c r="I988" s="14" t="str">
        <f>+IF('Moloc Pokedex'!K181&lt;&gt;"",'Moloc Pokedex'!K181,"")</f>
        <v>Medium</v>
      </c>
      <c r="J988" s="14">
        <f>+IF('Moloc Pokedex'!L181&lt;&gt;"",'Moloc Pokedex'!L181,"")</f>
        <v>0</v>
      </c>
      <c r="K988" s="14" t="str">
        <f>+IF('Moloc Pokedex'!M181&lt;&gt;"",'Moloc Pokedex'!M181,"")</f>
        <v>0,0,0,0,0,0</v>
      </c>
      <c r="L988" s="14">
        <f>+IF('Moloc Pokedex'!N181&lt;&gt;"",'Moloc Pokedex'!N181,"")</f>
        <v>255</v>
      </c>
      <c r="M988" s="14">
        <f>+IF('Moloc Pokedex'!O181&lt;&gt;"",'Moloc Pokedex'!O181,"")</f>
        <v>70</v>
      </c>
      <c r="N988" s="14" t="str">
        <f>+IF('Moloc Pokedex'!P181&lt;&gt;"",'Moloc Pokedex'!P181,"")</f>
        <v>RUNAWAY</v>
      </c>
      <c r="O988" s="14" t="str">
        <f>+IF('Moloc Pokedex'!Q181&lt;&gt;"",'Moloc Pokedex'!Q181,"")</f>
        <v/>
      </c>
      <c r="P988" s="14" t="str">
        <f>+IF('Moloc Pokedex'!R181&lt;&gt;"",'Moloc Pokedex'!R181,"")</f>
        <v>1,TACKLE,1,LEER,1,GROWL,1,SCARYFACE</v>
      </c>
      <c r="Q988" s="14" t="str">
        <f>+IF('Moloc Pokedex'!S181&lt;&gt;"",'Moloc Pokedex'!S181,"")</f>
        <v>FIREPUNCH,THUNDERPUNCH,ICEPUNCH,SWORDSDANCE,TAUNT,TRICK,GRASSYTERRAIN</v>
      </c>
      <c r="R988" s="14" t="str">
        <f>+IF('Moloc Pokedex'!T181&lt;&gt;"",'Moloc Pokedex'!T181,"")</f>
        <v>Field</v>
      </c>
      <c r="S988" s="14">
        <f>+IF('Moloc Pokedex'!U181&lt;&gt;"",'Moloc Pokedex'!U181,"")</f>
        <v>4080</v>
      </c>
      <c r="T988" s="14">
        <f>+IF('Moloc Pokedex'!V181&lt;&gt;"",'Moloc Pokedex'!V181,"")</f>
        <v>0.1</v>
      </c>
      <c r="U988" s="14">
        <f>+IF('Moloc Pokedex'!W181&lt;&gt;"",'Moloc Pokedex'!W181,"")</f>
        <v>0.1</v>
      </c>
      <c r="V988" s="14" t="str">
        <f>+IF('Moloc Pokedex'!X181&lt;&gt;"",'Moloc Pokedex'!X181,"")</f>
        <v>Brown</v>
      </c>
      <c r="W988" s="14" t="str">
        <f>+IF('Moloc Pokedex'!Y181&lt;&gt;"",'Moloc Pokedex'!Y181,"")</f>
        <v/>
      </c>
      <c r="X988" s="14">
        <f>+IF('Moloc Pokedex'!Z181&lt;&gt;"",'Moloc Pokedex'!Z181,"")</f>
        <v>987</v>
      </c>
      <c r="Y988" s="14">
        <f>+IF('Moloc Pokedex'!AA181&lt;&gt;"",'Moloc Pokedex'!AA181,"")</f>
        <v>0</v>
      </c>
      <c r="Z988" s="14">
        <f>+IF('Moloc Pokedex'!AB181&lt;&gt;"",'Moloc Pokedex'!AB181,"")</f>
        <v>0</v>
      </c>
      <c r="AA988" s="14">
        <f>+IF('Moloc Pokedex'!AC181&lt;&gt;"",'Moloc Pokedex'!AC181,"")</f>
        <v>0</v>
      </c>
      <c r="AB988" s="14">
        <f>+IF('Moloc Pokedex'!AD181&lt;&gt;"",'Moloc Pokedex'!AD181,"")</f>
        <v>0</v>
      </c>
      <c r="AC988" s="14">
        <f>+IF('Moloc Pokedex'!AE181&lt;&gt;"",'Moloc Pokedex'!AE181,"")</f>
        <v>0</v>
      </c>
      <c r="AD988" s="14">
        <f>+IF('Moloc Pokedex'!AF181&lt;&gt;"",'Moloc Pokedex'!AF181,"")</f>
        <v>0</v>
      </c>
      <c r="AE988" s="14">
        <f>+IF('Moloc Pokedex'!AG181&lt;&gt;"",'Moloc Pokedex'!AG181,"")</f>
        <v>0</v>
      </c>
      <c r="AF988" s="14">
        <f>+IF('Moloc Pokedex'!AH181&lt;&gt;"",'Moloc Pokedex'!AH181,"")</f>
        <v>0</v>
      </c>
      <c r="AG988" s="14">
        <f>+IF('Moloc Pokedex'!AI181&lt;&gt;"",'Moloc Pokedex'!AI181,"")</f>
        <v>0</v>
      </c>
      <c r="AH988" s="14" t="str">
        <f>+IF('Moloc Pokedex'!AJ181&lt;&gt;"",'Moloc Pokedex'!AJ181,"")</f>
        <v>987,0,0,0,0,0,0,0,0,0</v>
      </c>
      <c r="AI988" s="14" t="str">
        <f>+IF('Moloc Pokedex'!AK181&lt;&gt;"",'Moloc Pokedex'!AK181,"")</f>
        <v>TODO</v>
      </c>
      <c r="AJ988" s="14" t="str">
        <f>+IF('Moloc Pokedex'!AL181&lt;&gt;"",'Moloc Pokedex'!AL181,"")</f>
        <v>"TO DO"</v>
      </c>
      <c r="AK988" s="14" t="str">
        <f>+IF('Moloc Pokedex'!AM181&lt;&gt;"",'Moloc Pokedex'!AM181,"")</f>
        <v/>
      </c>
      <c r="AL988" s="14" t="str">
        <f>+IF('Moloc Pokedex'!AN181&lt;&gt;"",'Moloc Pokedex'!AN181,"")</f>
        <v/>
      </c>
      <c r="AM988" s="14" t="str">
        <f>+IF('Moloc Pokedex'!AO181&lt;&gt;"",'Moloc Pokedex'!AO181,"")</f>
        <v/>
      </c>
      <c r="AN988" s="14" t="str">
        <f>+IF('Moloc Pokedex'!AP181&lt;&gt;"",'Moloc Pokedex'!AP181,"")</f>
        <v/>
      </c>
      <c r="AO988" s="14">
        <f>+IF('Moloc Pokedex'!AQ181&lt;&gt;"",'Moloc Pokedex'!AQ181,"")</f>
        <v>0</v>
      </c>
      <c r="AP988" s="14">
        <f>+IF('Moloc Pokedex'!AR181&lt;&gt;"",'Moloc Pokedex'!AR181,"")</f>
        <v>25</v>
      </c>
      <c r="AQ988" s="14">
        <f>+IF('Moloc Pokedex'!AS181&lt;&gt;"",'Moloc Pokedex'!AS181,"")</f>
        <v>0</v>
      </c>
      <c r="AR988" s="14" t="str">
        <f>+IF('Moloc Pokedex'!AT181&lt;&gt;"",'Moloc Pokedex'!AT181,"")</f>
        <v/>
      </c>
      <c r="AS988" s="14" t="str">
        <f>+IF('Moloc Pokedex'!AU181&lt;&gt;"",'Moloc Pokedex'!AU181,"")</f>
        <v/>
      </c>
      <c r="AU988" s="14"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
      <c r="A989" s="13">
        <v>988</v>
      </c>
      <c r="C989" s="14" t="str">
        <f>+IF('Moloc Pokedex'!E182&lt;&gt;"",'Moloc Pokedex'!E182,"")</f>
        <v>Diskish</v>
      </c>
      <c r="D989" s="14" t="str">
        <f>+IF('Moloc Pokedex'!F182&lt;&gt;"",'Moloc Pokedex'!F182,"")</f>
        <v>DISKISH</v>
      </c>
      <c r="E989" s="14" t="str">
        <f>+IF('Moloc Pokedex'!G182&lt;&gt;"",'Moloc Pokedex'!G182,"")</f>
        <v>WATER</v>
      </c>
      <c r="F989" s="14" t="str">
        <f>+IF('Moloc Pokedex'!H182&lt;&gt;"",'Moloc Pokedex'!H182,"")</f>
        <v/>
      </c>
      <c r="G989" s="14" t="str">
        <f>+IF('Moloc Pokedex'!I182&lt;&gt;"",'Moloc Pokedex'!I182,"")</f>
        <v>30,30,30,30,30,30</v>
      </c>
      <c r="H989" s="14" t="str">
        <f>+IF('Moloc Pokedex'!J182&lt;&gt;"",'Moloc Pokedex'!J182,"")</f>
        <v>Female50Percent</v>
      </c>
      <c r="I989" s="14" t="str">
        <f>+IF('Moloc Pokedex'!K182&lt;&gt;"",'Moloc Pokedex'!K182,"")</f>
        <v>Medium</v>
      </c>
      <c r="J989" s="14">
        <f>+IF('Moloc Pokedex'!L182&lt;&gt;"",'Moloc Pokedex'!L182,"")</f>
        <v>0</v>
      </c>
      <c r="K989" s="14" t="str">
        <f>+IF('Moloc Pokedex'!M182&lt;&gt;"",'Moloc Pokedex'!M182,"")</f>
        <v>0,0,0,0,0,0</v>
      </c>
      <c r="L989" s="14">
        <f>+IF('Moloc Pokedex'!N182&lt;&gt;"",'Moloc Pokedex'!N182,"")</f>
        <v>255</v>
      </c>
      <c r="M989" s="14">
        <f>+IF('Moloc Pokedex'!O182&lt;&gt;"",'Moloc Pokedex'!O182,"")</f>
        <v>70</v>
      </c>
      <c r="N989" s="14" t="str">
        <f>+IF('Moloc Pokedex'!P182&lt;&gt;"",'Moloc Pokedex'!P182,"")</f>
        <v>RUNAWAY</v>
      </c>
      <c r="O989" s="14" t="str">
        <f>+IF('Moloc Pokedex'!Q182&lt;&gt;"",'Moloc Pokedex'!Q182,"")</f>
        <v/>
      </c>
      <c r="P989" s="14" t="str">
        <f>+IF('Moloc Pokedex'!R182&lt;&gt;"",'Moloc Pokedex'!R182,"")</f>
        <v>1,TACKLE,1,LEER,1,GROWL,1,SCARYFACE</v>
      </c>
      <c r="Q989" s="14" t="str">
        <f>+IF('Moloc Pokedex'!S182&lt;&gt;"",'Moloc Pokedex'!S182,"")</f>
        <v>FIREPUNCH,THUNDERPUNCH,ICEPUNCH,SWORDSDANCE,TAUNT,TRICK,GRASSYTERRAIN</v>
      </c>
      <c r="R989" s="14" t="str">
        <f>+IF('Moloc Pokedex'!T182&lt;&gt;"",'Moloc Pokedex'!T182,"")</f>
        <v>Field</v>
      </c>
      <c r="S989" s="14">
        <f>+IF('Moloc Pokedex'!U182&lt;&gt;"",'Moloc Pokedex'!U182,"")</f>
        <v>4080</v>
      </c>
      <c r="T989" s="14">
        <f>+IF('Moloc Pokedex'!V182&lt;&gt;"",'Moloc Pokedex'!V182,"")</f>
        <v>0.1</v>
      </c>
      <c r="U989" s="14">
        <f>+IF('Moloc Pokedex'!W182&lt;&gt;"",'Moloc Pokedex'!W182,"")</f>
        <v>0.1</v>
      </c>
      <c r="V989" s="14" t="str">
        <f>+IF('Moloc Pokedex'!X182&lt;&gt;"",'Moloc Pokedex'!X182,"")</f>
        <v>Brown</v>
      </c>
      <c r="W989" s="14" t="str">
        <f>+IF('Moloc Pokedex'!Y182&lt;&gt;"",'Moloc Pokedex'!Y182,"")</f>
        <v/>
      </c>
      <c r="X989" s="14">
        <f>+IF('Moloc Pokedex'!Z182&lt;&gt;"",'Moloc Pokedex'!Z182,"")</f>
        <v>988</v>
      </c>
      <c r="Y989" s="14">
        <f>+IF('Moloc Pokedex'!AA182&lt;&gt;"",'Moloc Pokedex'!AA182,"")</f>
        <v>0</v>
      </c>
      <c r="Z989" s="14">
        <f>+IF('Moloc Pokedex'!AB182&lt;&gt;"",'Moloc Pokedex'!AB182,"")</f>
        <v>0</v>
      </c>
      <c r="AA989" s="14">
        <f>+IF('Moloc Pokedex'!AC182&lt;&gt;"",'Moloc Pokedex'!AC182,"")</f>
        <v>0</v>
      </c>
      <c r="AB989" s="14">
        <f>+IF('Moloc Pokedex'!AD182&lt;&gt;"",'Moloc Pokedex'!AD182,"")</f>
        <v>0</v>
      </c>
      <c r="AC989" s="14">
        <f>+IF('Moloc Pokedex'!AE182&lt;&gt;"",'Moloc Pokedex'!AE182,"")</f>
        <v>0</v>
      </c>
      <c r="AD989" s="14">
        <f>+IF('Moloc Pokedex'!AF182&lt;&gt;"",'Moloc Pokedex'!AF182,"")</f>
        <v>0</v>
      </c>
      <c r="AE989" s="14">
        <f>+IF('Moloc Pokedex'!AG182&lt;&gt;"",'Moloc Pokedex'!AG182,"")</f>
        <v>0</v>
      </c>
      <c r="AF989" s="14">
        <f>+IF('Moloc Pokedex'!AH182&lt;&gt;"",'Moloc Pokedex'!AH182,"")</f>
        <v>0</v>
      </c>
      <c r="AG989" s="14">
        <f>+IF('Moloc Pokedex'!AI182&lt;&gt;"",'Moloc Pokedex'!AI182,"")</f>
        <v>0</v>
      </c>
      <c r="AH989" s="14" t="str">
        <f>+IF('Moloc Pokedex'!AJ182&lt;&gt;"",'Moloc Pokedex'!AJ182,"")</f>
        <v>988,0,0,0,0,0,0,0,0,0</v>
      </c>
      <c r="AI989" s="14" t="str">
        <f>+IF('Moloc Pokedex'!AK182&lt;&gt;"",'Moloc Pokedex'!AK182,"")</f>
        <v>TODO</v>
      </c>
      <c r="AJ989" s="14" t="str">
        <f>+IF('Moloc Pokedex'!AL182&lt;&gt;"",'Moloc Pokedex'!AL182,"")</f>
        <v>"TO DO"</v>
      </c>
      <c r="AK989" s="14" t="str">
        <f>+IF('Moloc Pokedex'!AM182&lt;&gt;"",'Moloc Pokedex'!AM182,"")</f>
        <v/>
      </c>
      <c r="AL989" s="14" t="str">
        <f>+IF('Moloc Pokedex'!AN182&lt;&gt;"",'Moloc Pokedex'!AN182,"")</f>
        <v/>
      </c>
      <c r="AM989" s="14" t="str">
        <f>+IF('Moloc Pokedex'!AO182&lt;&gt;"",'Moloc Pokedex'!AO182,"")</f>
        <v/>
      </c>
      <c r="AN989" s="14" t="str">
        <f>+IF('Moloc Pokedex'!AP182&lt;&gt;"",'Moloc Pokedex'!AP182,"")</f>
        <v/>
      </c>
      <c r="AO989" s="14">
        <f>+IF('Moloc Pokedex'!AQ182&lt;&gt;"",'Moloc Pokedex'!AQ182,"")</f>
        <v>0</v>
      </c>
      <c r="AP989" s="14">
        <f>+IF('Moloc Pokedex'!AR182&lt;&gt;"",'Moloc Pokedex'!AR182,"")</f>
        <v>25</v>
      </c>
      <c r="AQ989" s="14">
        <f>+IF('Moloc Pokedex'!AS182&lt;&gt;"",'Moloc Pokedex'!AS182,"")</f>
        <v>0</v>
      </c>
      <c r="AR989" s="14" t="str">
        <f>+IF('Moloc Pokedex'!AT182&lt;&gt;"",'Moloc Pokedex'!AT182,"")</f>
        <v>LUVDISC,HappinessDay,,ALOMOMOLA,HappinessNight,,ALOMODISC,HasMove,ATTRACT</v>
      </c>
      <c r="AS989" s="14" t="str">
        <f>+IF('Moloc Pokedex'!AU182&lt;&gt;"",'Moloc Pokedex'!AU182,"")</f>
        <v>FAIRYINCENSE</v>
      </c>
      <c r="AU989" s="14"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
      <c r="A990" s="13">
        <v>989</v>
      </c>
      <c r="C990" s="14" t="str">
        <f>+IF('Moloc Pokedex'!E183&lt;&gt;"",'Moloc Pokedex'!E183,"")</f>
        <v>Alomodisc</v>
      </c>
      <c r="D990" s="14" t="str">
        <f>+IF('Moloc Pokedex'!F183&lt;&gt;"",'Moloc Pokedex'!F183,"")</f>
        <v>ALOMODISC</v>
      </c>
      <c r="E990" s="14" t="str">
        <f>+IF('Moloc Pokedex'!G183&lt;&gt;"",'Moloc Pokedex'!G183,"")</f>
        <v>WATER</v>
      </c>
      <c r="F990" s="14" t="str">
        <f>+IF('Moloc Pokedex'!H183&lt;&gt;"",'Moloc Pokedex'!H183,"")</f>
        <v/>
      </c>
      <c r="G990" s="14" t="str">
        <f>+IF('Moloc Pokedex'!I183&lt;&gt;"",'Moloc Pokedex'!I183,"")</f>
        <v>30,30,30,30,30,30</v>
      </c>
      <c r="H990" s="14" t="str">
        <f>+IF('Moloc Pokedex'!J183&lt;&gt;"",'Moloc Pokedex'!J183,"")</f>
        <v>Female50Percent</v>
      </c>
      <c r="I990" s="14" t="str">
        <f>+IF('Moloc Pokedex'!K183&lt;&gt;"",'Moloc Pokedex'!K183,"")</f>
        <v>Medium</v>
      </c>
      <c r="J990" s="14">
        <f>+IF('Moloc Pokedex'!L183&lt;&gt;"",'Moloc Pokedex'!L183,"")</f>
        <v>0</v>
      </c>
      <c r="K990" s="14" t="str">
        <f>+IF('Moloc Pokedex'!M183&lt;&gt;"",'Moloc Pokedex'!M183,"")</f>
        <v>0,0,0,0,0,0</v>
      </c>
      <c r="L990" s="14">
        <f>+IF('Moloc Pokedex'!N183&lt;&gt;"",'Moloc Pokedex'!N183,"")</f>
        <v>255</v>
      </c>
      <c r="M990" s="14">
        <f>+IF('Moloc Pokedex'!O183&lt;&gt;"",'Moloc Pokedex'!O183,"")</f>
        <v>70</v>
      </c>
      <c r="N990" s="14" t="str">
        <f>+IF('Moloc Pokedex'!P183&lt;&gt;"",'Moloc Pokedex'!P183,"")</f>
        <v>RUNAWAY</v>
      </c>
      <c r="O990" s="14" t="str">
        <f>+IF('Moloc Pokedex'!Q183&lt;&gt;"",'Moloc Pokedex'!Q183,"")</f>
        <v/>
      </c>
      <c r="P990" s="14" t="str">
        <f>+IF('Moloc Pokedex'!R183&lt;&gt;"",'Moloc Pokedex'!R183,"")</f>
        <v>1,TACKLE,1,LEER,1,GROWL,1,SCARYFACE</v>
      </c>
      <c r="Q990" s="14" t="str">
        <f>+IF('Moloc Pokedex'!S183&lt;&gt;"",'Moloc Pokedex'!S183,"")</f>
        <v>FIREPUNCH,THUNDERPUNCH,ICEPUNCH,SWORDSDANCE,TAUNT,TRICK,GRASSYTERRAIN</v>
      </c>
      <c r="R990" s="14" t="str">
        <f>+IF('Moloc Pokedex'!T183&lt;&gt;"",'Moloc Pokedex'!T183,"")</f>
        <v>Field</v>
      </c>
      <c r="S990" s="14">
        <f>+IF('Moloc Pokedex'!U183&lt;&gt;"",'Moloc Pokedex'!U183,"")</f>
        <v>4080</v>
      </c>
      <c r="T990" s="14">
        <f>+IF('Moloc Pokedex'!V183&lt;&gt;"",'Moloc Pokedex'!V183,"")</f>
        <v>0.1</v>
      </c>
      <c r="U990" s="14">
        <f>+IF('Moloc Pokedex'!W183&lt;&gt;"",'Moloc Pokedex'!W183,"")</f>
        <v>0.1</v>
      </c>
      <c r="V990" s="14" t="str">
        <f>+IF('Moloc Pokedex'!X183&lt;&gt;"",'Moloc Pokedex'!X183,"")</f>
        <v>Brown</v>
      </c>
      <c r="W990" s="14" t="str">
        <f>+IF('Moloc Pokedex'!Y183&lt;&gt;"",'Moloc Pokedex'!Y183,"")</f>
        <v/>
      </c>
      <c r="X990" s="14">
        <f>+IF('Moloc Pokedex'!Z183&lt;&gt;"",'Moloc Pokedex'!Z183,"")</f>
        <v>989</v>
      </c>
      <c r="Y990" s="14">
        <f>+IF('Moloc Pokedex'!AA183&lt;&gt;"",'Moloc Pokedex'!AA183,"")</f>
        <v>0</v>
      </c>
      <c r="Z990" s="14">
        <f>+IF('Moloc Pokedex'!AB183&lt;&gt;"",'Moloc Pokedex'!AB183,"")</f>
        <v>0</v>
      </c>
      <c r="AA990" s="14">
        <f>+IF('Moloc Pokedex'!AC183&lt;&gt;"",'Moloc Pokedex'!AC183,"")</f>
        <v>0</v>
      </c>
      <c r="AB990" s="14">
        <f>+IF('Moloc Pokedex'!AD183&lt;&gt;"",'Moloc Pokedex'!AD183,"")</f>
        <v>0</v>
      </c>
      <c r="AC990" s="14">
        <f>+IF('Moloc Pokedex'!AE183&lt;&gt;"",'Moloc Pokedex'!AE183,"")</f>
        <v>0</v>
      </c>
      <c r="AD990" s="14">
        <f>+IF('Moloc Pokedex'!AF183&lt;&gt;"",'Moloc Pokedex'!AF183,"")</f>
        <v>0</v>
      </c>
      <c r="AE990" s="14">
        <f>+IF('Moloc Pokedex'!AG183&lt;&gt;"",'Moloc Pokedex'!AG183,"")</f>
        <v>0</v>
      </c>
      <c r="AF990" s="14">
        <f>+IF('Moloc Pokedex'!AH183&lt;&gt;"",'Moloc Pokedex'!AH183,"")</f>
        <v>0</v>
      </c>
      <c r="AG990" s="14">
        <f>+IF('Moloc Pokedex'!AI183&lt;&gt;"",'Moloc Pokedex'!AI183,"")</f>
        <v>0</v>
      </c>
      <c r="AH990" s="14" t="str">
        <f>+IF('Moloc Pokedex'!AJ183&lt;&gt;"",'Moloc Pokedex'!AJ183,"")</f>
        <v>989,0,0,0,0,0,0,0,0,0</v>
      </c>
      <c r="AI990" s="14" t="str">
        <f>+IF('Moloc Pokedex'!AK183&lt;&gt;"",'Moloc Pokedex'!AK183,"")</f>
        <v>TODO</v>
      </c>
      <c r="AJ990" s="14" t="str">
        <f>+IF('Moloc Pokedex'!AL183&lt;&gt;"",'Moloc Pokedex'!AL183,"")</f>
        <v>"TO DO"</v>
      </c>
      <c r="AK990" s="14" t="str">
        <f>+IF('Moloc Pokedex'!AM183&lt;&gt;"",'Moloc Pokedex'!AM183,"")</f>
        <v/>
      </c>
      <c r="AL990" s="14" t="str">
        <f>+IF('Moloc Pokedex'!AN183&lt;&gt;"",'Moloc Pokedex'!AN183,"")</f>
        <v/>
      </c>
      <c r="AM990" s="14" t="str">
        <f>+IF('Moloc Pokedex'!AO183&lt;&gt;"",'Moloc Pokedex'!AO183,"")</f>
        <v/>
      </c>
      <c r="AN990" s="14" t="str">
        <f>+IF('Moloc Pokedex'!AP183&lt;&gt;"",'Moloc Pokedex'!AP183,"")</f>
        <v/>
      </c>
      <c r="AO990" s="14">
        <f>+IF('Moloc Pokedex'!AQ183&lt;&gt;"",'Moloc Pokedex'!AQ183,"")</f>
        <v>0</v>
      </c>
      <c r="AP990" s="14">
        <f>+IF('Moloc Pokedex'!AR183&lt;&gt;"",'Moloc Pokedex'!AR183,"")</f>
        <v>25</v>
      </c>
      <c r="AQ990" s="14">
        <f>+IF('Moloc Pokedex'!AS183&lt;&gt;"",'Moloc Pokedex'!AS183,"")</f>
        <v>0</v>
      </c>
      <c r="AR990" s="14" t="str">
        <f>+IF('Moloc Pokedex'!AT183&lt;&gt;"",'Moloc Pokedex'!AT183,"")</f>
        <v/>
      </c>
      <c r="AS990" s="14" t="str">
        <f>+IF('Moloc Pokedex'!AU183&lt;&gt;"",'Moloc Pokedex'!AU183,"")</f>
        <v/>
      </c>
      <c r="AU990" s="14"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
      <c r="A991" s="13">
        <v>990</v>
      </c>
      <c r="C991" s="14" t="str">
        <f>+IF('Moloc Pokedex'!E184&lt;&gt;"",'Moloc Pokedex'!E184,"")</f>
        <v>Raichirisu</v>
      </c>
      <c r="D991" s="14" t="str">
        <f>+IF('Moloc Pokedex'!F184&lt;&gt;"",'Moloc Pokedex'!F184,"")</f>
        <v>RAICHIRISU</v>
      </c>
      <c r="E991" s="14" t="str">
        <f>+IF('Moloc Pokedex'!G184&lt;&gt;"",'Moloc Pokedex'!G184,"")</f>
        <v>ELECTRIC</v>
      </c>
      <c r="F991" s="14" t="str">
        <f>+IF('Moloc Pokedex'!H184&lt;&gt;"",'Moloc Pokedex'!H184,"")</f>
        <v/>
      </c>
      <c r="G991" s="14" t="str">
        <f>+IF('Moloc Pokedex'!I184&lt;&gt;"",'Moloc Pokedex'!I184,"")</f>
        <v>30,30,30,30,30,30</v>
      </c>
      <c r="H991" s="14" t="str">
        <f>+IF('Moloc Pokedex'!J184&lt;&gt;"",'Moloc Pokedex'!J184,"")</f>
        <v>Female50Percent</v>
      </c>
      <c r="I991" s="14" t="str">
        <f>+IF('Moloc Pokedex'!K184&lt;&gt;"",'Moloc Pokedex'!K184,"")</f>
        <v>Medium</v>
      </c>
      <c r="J991" s="14">
        <f>+IF('Moloc Pokedex'!L184&lt;&gt;"",'Moloc Pokedex'!L184,"")</f>
        <v>0</v>
      </c>
      <c r="K991" s="14" t="str">
        <f>+IF('Moloc Pokedex'!M184&lt;&gt;"",'Moloc Pokedex'!M184,"")</f>
        <v>0,0,0,0,0,0</v>
      </c>
      <c r="L991" s="14">
        <f>+IF('Moloc Pokedex'!N184&lt;&gt;"",'Moloc Pokedex'!N184,"")</f>
        <v>255</v>
      </c>
      <c r="M991" s="14">
        <f>+IF('Moloc Pokedex'!O184&lt;&gt;"",'Moloc Pokedex'!O184,"")</f>
        <v>70</v>
      </c>
      <c r="N991" s="14" t="str">
        <f>+IF('Moloc Pokedex'!P184&lt;&gt;"",'Moloc Pokedex'!P184,"")</f>
        <v>RUNAWAY</v>
      </c>
      <c r="O991" s="14" t="str">
        <f>+IF('Moloc Pokedex'!Q184&lt;&gt;"",'Moloc Pokedex'!Q184,"")</f>
        <v/>
      </c>
      <c r="P991" s="14" t="str">
        <f>+IF('Moloc Pokedex'!R184&lt;&gt;"",'Moloc Pokedex'!R184,"")</f>
        <v>1,TACKLE,1,LEER,1,GROWL,1,SCARYFACE</v>
      </c>
      <c r="Q991" s="14" t="str">
        <f>+IF('Moloc Pokedex'!S184&lt;&gt;"",'Moloc Pokedex'!S184,"")</f>
        <v>FIREPUNCH,THUNDERPUNCH,ICEPUNCH,SWORDSDANCE,TAUNT,TRICK,GRASSYTERRAIN</v>
      </c>
      <c r="R991" s="14" t="str">
        <f>+IF('Moloc Pokedex'!T184&lt;&gt;"",'Moloc Pokedex'!T184,"")</f>
        <v>Field</v>
      </c>
      <c r="S991" s="14">
        <f>+IF('Moloc Pokedex'!U184&lt;&gt;"",'Moloc Pokedex'!U184,"")</f>
        <v>4080</v>
      </c>
      <c r="T991" s="14">
        <f>+IF('Moloc Pokedex'!V184&lt;&gt;"",'Moloc Pokedex'!V184,"")</f>
        <v>0.1</v>
      </c>
      <c r="U991" s="14">
        <f>+IF('Moloc Pokedex'!W184&lt;&gt;"",'Moloc Pokedex'!W184,"")</f>
        <v>0.1</v>
      </c>
      <c r="V991" s="14" t="str">
        <f>+IF('Moloc Pokedex'!X184&lt;&gt;"",'Moloc Pokedex'!X184,"")</f>
        <v>Brown</v>
      </c>
      <c r="W991" s="14" t="str">
        <f>+IF('Moloc Pokedex'!Y184&lt;&gt;"",'Moloc Pokedex'!Y184,"")</f>
        <v/>
      </c>
      <c r="X991" s="14">
        <f>+IF('Moloc Pokedex'!Z184&lt;&gt;"",'Moloc Pokedex'!Z184,"")</f>
        <v>990</v>
      </c>
      <c r="Y991" s="14">
        <f>+IF('Moloc Pokedex'!AA184&lt;&gt;"",'Moloc Pokedex'!AA184,"")</f>
        <v>0</v>
      </c>
      <c r="Z991" s="14">
        <f>+IF('Moloc Pokedex'!AB184&lt;&gt;"",'Moloc Pokedex'!AB184,"")</f>
        <v>0</v>
      </c>
      <c r="AA991" s="14">
        <f>+IF('Moloc Pokedex'!AC184&lt;&gt;"",'Moloc Pokedex'!AC184,"")</f>
        <v>0</v>
      </c>
      <c r="AB991" s="14">
        <f>+IF('Moloc Pokedex'!AD184&lt;&gt;"",'Moloc Pokedex'!AD184,"")</f>
        <v>0</v>
      </c>
      <c r="AC991" s="14">
        <f>+IF('Moloc Pokedex'!AE184&lt;&gt;"",'Moloc Pokedex'!AE184,"")</f>
        <v>0</v>
      </c>
      <c r="AD991" s="14">
        <f>+IF('Moloc Pokedex'!AF184&lt;&gt;"",'Moloc Pokedex'!AF184,"")</f>
        <v>0</v>
      </c>
      <c r="AE991" s="14">
        <f>+IF('Moloc Pokedex'!AG184&lt;&gt;"",'Moloc Pokedex'!AG184,"")</f>
        <v>0</v>
      </c>
      <c r="AF991" s="14">
        <f>+IF('Moloc Pokedex'!AH184&lt;&gt;"",'Moloc Pokedex'!AH184,"")</f>
        <v>0</v>
      </c>
      <c r="AG991" s="14">
        <f>+IF('Moloc Pokedex'!AI184&lt;&gt;"",'Moloc Pokedex'!AI184,"")</f>
        <v>0</v>
      </c>
      <c r="AH991" s="14" t="str">
        <f>+IF('Moloc Pokedex'!AJ184&lt;&gt;"",'Moloc Pokedex'!AJ184,"")</f>
        <v>990,0,0,0,0,0,0,0,0,0</v>
      </c>
      <c r="AI991" s="14" t="str">
        <f>+IF('Moloc Pokedex'!AK184&lt;&gt;"",'Moloc Pokedex'!AK184,"")</f>
        <v>TODO</v>
      </c>
      <c r="AJ991" s="14" t="str">
        <f>+IF('Moloc Pokedex'!AL184&lt;&gt;"",'Moloc Pokedex'!AL184,"")</f>
        <v>"TO DO"</v>
      </c>
      <c r="AK991" s="14" t="str">
        <f>+IF('Moloc Pokedex'!AM184&lt;&gt;"",'Moloc Pokedex'!AM184,"")</f>
        <v/>
      </c>
      <c r="AL991" s="14" t="str">
        <f>+IF('Moloc Pokedex'!AN184&lt;&gt;"",'Moloc Pokedex'!AN184,"")</f>
        <v/>
      </c>
      <c r="AM991" s="14" t="str">
        <f>+IF('Moloc Pokedex'!AO184&lt;&gt;"",'Moloc Pokedex'!AO184,"")</f>
        <v/>
      </c>
      <c r="AN991" s="14" t="str">
        <f>+IF('Moloc Pokedex'!AP184&lt;&gt;"",'Moloc Pokedex'!AP184,"")</f>
        <v/>
      </c>
      <c r="AO991" s="14">
        <f>+IF('Moloc Pokedex'!AQ184&lt;&gt;"",'Moloc Pokedex'!AQ184,"")</f>
        <v>0</v>
      </c>
      <c r="AP991" s="14">
        <f>+IF('Moloc Pokedex'!AR184&lt;&gt;"",'Moloc Pokedex'!AR184,"")</f>
        <v>25</v>
      </c>
      <c r="AQ991" s="14">
        <f>+IF('Moloc Pokedex'!AS184&lt;&gt;"",'Moloc Pokedex'!AS184,"")</f>
        <v>0</v>
      </c>
      <c r="AR991" s="14" t="str">
        <f>+IF('Moloc Pokedex'!AT184&lt;&gt;"",'Moloc Pokedex'!AT184,"")</f>
        <v/>
      </c>
      <c r="AS991" s="14" t="str">
        <f>+IF('Moloc Pokedex'!AU184&lt;&gt;"",'Moloc Pokedex'!AU184,"")</f>
        <v/>
      </c>
      <c r="AU991" s="14"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
      <c r="A992" s="13">
        <v>991</v>
      </c>
      <c r="C992" s="14" t="str">
        <f>+IF('Moloc Pokedex'!E185&lt;&gt;"",'Moloc Pokedex'!E185,"")</f>
        <v>Chatone</v>
      </c>
      <c r="D992" s="14" t="str">
        <f>+IF('Moloc Pokedex'!F185&lt;&gt;"",'Moloc Pokedex'!F185,"")</f>
        <v>CHATONE</v>
      </c>
      <c r="E992" s="14" t="str">
        <f>+IF('Moloc Pokedex'!G185&lt;&gt;"",'Moloc Pokedex'!G185,"")</f>
        <v>NORMAL</v>
      </c>
      <c r="F992" s="14" t="str">
        <f>+IF('Moloc Pokedex'!H185&lt;&gt;"",'Moloc Pokedex'!H185,"")</f>
        <v>FLYING</v>
      </c>
      <c r="G992" s="14" t="str">
        <f>+IF('Moloc Pokedex'!I185&lt;&gt;"",'Moloc Pokedex'!I185,"")</f>
        <v>30,30,30,30,30,30</v>
      </c>
      <c r="H992" s="14" t="str">
        <f>+IF('Moloc Pokedex'!J185&lt;&gt;"",'Moloc Pokedex'!J185,"")</f>
        <v>Female50Percent</v>
      </c>
      <c r="I992" s="14" t="str">
        <f>+IF('Moloc Pokedex'!K185&lt;&gt;"",'Moloc Pokedex'!K185,"")</f>
        <v>Medium</v>
      </c>
      <c r="J992" s="14">
        <f>+IF('Moloc Pokedex'!L185&lt;&gt;"",'Moloc Pokedex'!L185,"")</f>
        <v>0</v>
      </c>
      <c r="K992" s="14" t="str">
        <f>+IF('Moloc Pokedex'!M185&lt;&gt;"",'Moloc Pokedex'!M185,"")</f>
        <v>0,0,0,0,0,0</v>
      </c>
      <c r="L992" s="14">
        <f>+IF('Moloc Pokedex'!N185&lt;&gt;"",'Moloc Pokedex'!N185,"")</f>
        <v>255</v>
      </c>
      <c r="M992" s="14">
        <f>+IF('Moloc Pokedex'!O185&lt;&gt;"",'Moloc Pokedex'!O185,"")</f>
        <v>70</v>
      </c>
      <c r="N992" s="14" t="str">
        <f>+IF('Moloc Pokedex'!P185&lt;&gt;"",'Moloc Pokedex'!P185,"")</f>
        <v>RUNAWAY</v>
      </c>
      <c r="O992" s="14" t="str">
        <f>+IF('Moloc Pokedex'!Q185&lt;&gt;"",'Moloc Pokedex'!Q185,"")</f>
        <v/>
      </c>
      <c r="P992" s="14" t="str">
        <f>+IF('Moloc Pokedex'!R185&lt;&gt;"",'Moloc Pokedex'!R185,"")</f>
        <v>1,TACKLE,1,LEER,1,GROWL,1,SCARYFACE</v>
      </c>
      <c r="Q992" s="14" t="str">
        <f>+IF('Moloc Pokedex'!S185&lt;&gt;"",'Moloc Pokedex'!S185,"")</f>
        <v>FIREPUNCH,THUNDERPUNCH,ICEPUNCH,SWORDSDANCE,TAUNT,TRICK,GRASSYTERRAIN</v>
      </c>
      <c r="R992" s="14" t="str">
        <f>+IF('Moloc Pokedex'!T185&lt;&gt;"",'Moloc Pokedex'!T185,"")</f>
        <v>Field</v>
      </c>
      <c r="S992" s="14">
        <f>+IF('Moloc Pokedex'!U185&lt;&gt;"",'Moloc Pokedex'!U185,"")</f>
        <v>4080</v>
      </c>
      <c r="T992" s="14">
        <f>+IF('Moloc Pokedex'!V185&lt;&gt;"",'Moloc Pokedex'!V185,"")</f>
        <v>0.1</v>
      </c>
      <c r="U992" s="14">
        <f>+IF('Moloc Pokedex'!W185&lt;&gt;"",'Moloc Pokedex'!W185,"")</f>
        <v>0.1</v>
      </c>
      <c r="V992" s="14" t="str">
        <f>+IF('Moloc Pokedex'!X185&lt;&gt;"",'Moloc Pokedex'!X185,"")</f>
        <v>Brown</v>
      </c>
      <c r="W992" s="14" t="str">
        <f>+IF('Moloc Pokedex'!Y185&lt;&gt;"",'Moloc Pokedex'!Y185,"")</f>
        <v/>
      </c>
      <c r="X992" s="14">
        <f>+IF('Moloc Pokedex'!Z185&lt;&gt;"",'Moloc Pokedex'!Z185,"")</f>
        <v>991</v>
      </c>
      <c r="Y992" s="14">
        <f>+IF('Moloc Pokedex'!AA185&lt;&gt;"",'Moloc Pokedex'!AA185,"")</f>
        <v>0</v>
      </c>
      <c r="Z992" s="14">
        <f>+IF('Moloc Pokedex'!AB185&lt;&gt;"",'Moloc Pokedex'!AB185,"")</f>
        <v>0</v>
      </c>
      <c r="AA992" s="14">
        <f>+IF('Moloc Pokedex'!AC185&lt;&gt;"",'Moloc Pokedex'!AC185,"")</f>
        <v>0</v>
      </c>
      <c r="AB992" s="14">
        <f>+IF('Moloc Pokedex'!AD185&lt;&gt;"",'Moloc Pokedex'!AD185,"")</f>
        <v>0</v>
      </c>
      <c r="AC992" s="14">
        <f>+IF('Moloc Pokedex'!AE185&lt;&gt;"",'Moloc Pokedex'!AE185,"")</f>
        <v>0</v>
      </c>
      <c r="AD992" s="14">
        <f>+IF('Moloc Pokedex'!AF185&lt;&gt;"",'Moloc Pokedex'!AF185,"")</f>
        <v>0</v>
      </c>
      <c r="AE992" s="14">
        <f>+IF('Moloc Pokedex'!AG185&lt;&gt;"",'Moloc Pokedex'!AG185,"")</f>
        <v>0</v>
      </c>
      <c r="AF992" s="14">
        <f>+IF('Moloc Pokedex'!AH185&lt;&gt;"",'Moloc Pokedex'!AH185,"")</f>
        <v>0</v>
      </c>
      <c r="AG992" s="14">
        <f>+IF('Moloc Pokedex'!AI185&lt;&gt;"",'Moloc Pokedex'!AI185,"")</f>
        <v>0</v>
      </c>
      <c r="AH992" s="14" t="str">
        <f>+IF('Moloc Pokedex'!AJ185&lt;&gt;"",'Moloc Pokedex'!AJ185,"")</f>
        <v>991,0,0,0,0,0,0,0,0,0</v>
      </c>
      <c r="AI992" s="14" t="str">
        <f>+IF('Moloc Pokedex'!AK185&lt;&gt;"",'Moloc Pokedex'!AK185,"")</f>
        <v>TODO</v>
      </c>
      <c r="AJ992" s="14" t="str">
        <f>+IF('Moloc Pokedex'!AL185&lt;&gt;"",'Moloc Pokedex'!AL185,"")</f>
        <v>"TO DO"</v>
      </c>
      <c r="AK992" s="14" t="str">
        <f>+IF('Moloc Pokedex'!AM185&lt;&gt;"",'Moloc Pokedex'!AM185,"")</f>
        <v/>
      </c>
      <c r="AL992" s="14" t="str">
        <f>+IF('Moloc Pokedex'!AN185&lt;&gt;"",'Moloc Pokedex'!AN185,"")</f>
        <v/>
      </c>
      <c r="AM992" s="14" t="str">
        <f>+IF('Moloc Pokedex'!AO185&lt;&gt;"",'Moloc Pokedex'!AO185,"")</f>
        <v/>
      </c>
      <c r="AN992" s="14" t="str">
        <f>+IF('Moloc Pokedex'!AP185&lt;&gt;"",'Moloc Pokedex'!AP185,"")</f>
        <v/>
      </c>
      <c r="AO992" s="14">
        <f>+IF('Moloc Pokedex'!AQ185&lt;&gt;"",'Moloc Pokedex'!AQ185,"")</f>
        <v>0</v>
      </c>
      <c r="AP992" s="14">
        <f>+IF('Moloc Pokedex'!AR185&lt;&gt;"",'Moloc Pokedex'!AR185,"")</f>
        <v>25</v>
      </c>
      <c r="AQ992" s="14">
        <f>+IF('Moloc Pokedex'!AS185&lt;&gt;"",'Moloc Pokedex'!AS185,"")</f>
        <v>0</v>
      </c>
      <c r="AR992" s="14" t="str">
        <f>+IF('Moloc Pokedex'!AT185&lt;&gt;"",'Moloc Pokedex'!AT185,"")</f>
        <v/>
      </c>
      <c r="AS992" s="14" t="str">
        <f>+IF('Moloc Pokedex'!AU185&lt;&gt;"",'Moloc Pokedex'!AU185,"")</f>
        <v/>
      </c>
      <c r="AU992" s="14"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
      <c r="A993" s="13">
        <v>992</v>
      </c>
      <c r="C993" s="14" t="str">
        <f>+IF('Moloc Pokedex'!E186&lt;&gt;"",'Moloc Pokedex'!E186,"")</f>
        <v>Soultomb</v>
      </c>
      <c r="D993" s="14" t="str">
        <f>+IF('Moloc Pokedex'!F186&lt;&gt;"",'Moloc Pokedex'!F186,"")</f>
        <v>SOULTOMB</v>
      </c>
      <c r="E993" s="14" t="str">
        <f>+IF('Moloc Pokedex'!G186&lt;&gt;"",'Moloc Pokedex'!G186,"")</f>
        <v>GHOST</v>
      </c>
      <c r="F993" s="14" t="str">
        <f>+IF('Moloc Pokedex'!H186&lt;&gt;"",'Moloc Pokedex'!H186,"")</f>
        <v>DARK</v>
      </c>
      <c r="G993" s="14" t="str">
        <f>+IF('Moloc Pokedex'!I186&lt;&gt;"",'Moloc Pokedex'!I186,"")</f>
        <v>30,30,30,30,30,30</v>
      </c>
      <c r="H993" s="14" t="str">
        <f>+IF('Moloc Pokedex'!J186&lt;&gt;"",'Moloc Pokedex'!J186,"")</f>
        <v>Female50Percent</v>
      </c>
      <c r="I993" s="14" t="str">
        <f>+IF('Moloc Pokedex'!K186&lt;&gt;"",'Moloc Pokedex'!K186,"")</f>
        <v>Medium</v>
      </c>
      <c r="J993" s="14">
        <f>+IF('Moloc Pokedex'!L186&lt;&gt;"",'Moloc Pokedex'!L186,"")</f>
        <v>0</v>
      </c>
      <c r="K993" s="14" t="str">
        <f>+IF('Moloc Pokedex'!M186&lt;&gt;"",'Moloc Pokedex'!M186,"")</f>
        <v>0,0,0,0,0,0</v>
      </c>
      <c r="L993" s="14">
        <f>+IF('Moloc Pokedex'!N186&lt;&gt;"",'Moloc Pokedex'!N186,"")</f>
        <v>255</v>
      </c>
      <c r="M993" s="14">
        <f>+IF('Moloc Pokedex'!O186&lt;&gt;"",'Moloc Pokedex'!O186,"")</f>
        <v>70</v>
      </c>
      <c r="N993" s="14" t="str">
        <f>+IF('Moloc Pokedex'!P186&lt;&gt;"",'Moloc Pokedex'!P186,"")</f>
        <v>RUNAWAY</v>
      </c>
      <c r="O993" s="14" t="str">
        <f>+IF('Moloc Pokedex'!Q186&lt;&gt;"",'Moloc Pokedex'!Q186,"")</f>
        <v/>
      </c>
      <c r="P993" s="14" t="str">
        <f>+IF('Moloc Pokedex'!R186&lt;&gt;"",'Moloc Pokedex'!R186,"")</f>
        <v>1,TACKLE,1,LEER,1,GROWL,1,SCARYFACE</v>
      </c>
      <c r="Q993" s="14" t="str">
        <f>+IF('Moloc Pokedex'!S186&lt;&gt;"",'Moloc Pokedex'!S186,"")</f>
        <v>FIREPUNCH,THUNDERPUNCH,ICEPUNCH,SWORDSDANCE,TAUNT,TRICK,GRASSYTERRAIN</v>
      </c>
      <c r="R993" s="14" t="str">
        <f>+IF('Moloc Pokedex'!T186&lt;&gt;"",'Moloc Pokedex'!T186,"")</f>
        <v>Field</v>
      </c>
      <c r="S993" s="14">
        <f>+IF('Moloc Pokedex'!U186&lt;&gt;"",'Moloc Pokedex'!U186,"")</f>
        <v>4080</v>
      </c>
      <c r="T993" s="14">
        <f>+IF('Moloc Pokedex'!V186&lt;&gt;"",'Moloc Pokedex'!V186,"")</f>
        <v>0.1</v>
      </c>
      <c r="U993" s="14">
        <f>+IF('Moloc Pokedex'!W186&lt;&gt;"",'Moloc Pokedex'!W186,"")</f>
        <v>0.1</v>
      </c>
      <c r="V993" s="14" t="str">
        <f>+IF('Moloc Pokedex'!X186&lt;&gt;"",'Moloc Pokedex'!X186,"")</f>
        <v>Brown</v>
      </c>
      <c r="W993" s="14" t="str">
        <f>+IF('Moloc Pokedex'!Y186&lt;&gt;"",'Moloc Pokedex'!Y186,"")</f>
        <v/>
      </c>
      <c r="X993" s="14">
        <f>+IF('Moloc Pokedex'!Z186&lt;&gt;"",'Moloc Pokedex'!Z186,"")</f>
        <v>992</v>
      </c>
      <c r="Y993" s="14">
        <f>+IF('Moloc Pokedex'!AA186&lt;&gt;"",'Moloc Pokedex'!AA186,"")</f>
        <v>0</v>
      </c>
      <c r="Z993" s="14">
        <f>+IF('Moloc Pokedex'!AB186&lt;&gt;"",'Moloc Pokedex'!AB186,"")</f>
        <v>0</v>
      </c>
      <c r="AA993" s="14">
        <f>+IF('Moloc Pokedex'!AC186&lt;&gt;"",'Moloc Pokedex'!AC186,"")</f>
        <v>0</v>
      </c>
      <c r="AB993" s="14">
        <f>+IF('Moloc Pokedex'!AD186&lt;&gt;"",'Moloc Pokedex'!AD186,"")</f>
        <v>0</v>
      </c>
      <c r="AC993" s="14">
        <f>+IF('Moloc Pokedex'!AE186&lt;&gt;"",'Moloc Pokedex'!AE186,"")</f>
        <v>0</v>
      </c>
      <c r="AD993" s="14">
        <f>+IF('Moloc Pokedex'!AF186&lt;&gt;"",'Moloc Pokedex'!AF186,"")</f>
        <v>0</v>
      </c>
      <c r="AE993" s="14">
        <f>+IF('Moloc Pokedex'!AG186&lt;&gt;"",'Moloc Pokedex'!AG186,"")</f>
        <v>0</v>
      </c>
      <c r="AF993" s="14">
        <f>+IF('Moloc Pokedex'!AH186&lt;&gt;"",'Moloc Pokedex'!AH186,"")</f>
        <v>0</v>
      </c>
      <c r="AG993" s="14">
        <f>+IF('Moloc Pokedex'!AI186&lt;&gt;"",'Moloc Pokedex'!AI186,"")</f>
        <v>0</v>
      </c>
      <c r="AH993" s="14" t="str">
        <f>+IF('Moloc Pokedex'!AJ186&lt;&gt;"",'Moloc Pokedex'!AJ186,"")</f>
        <v>992,0,0,0,0,0,0,0,0,0</v>
      </c>
      <c r="AI993" s="14" t="str">
        <f>+IF('Moloc Pokedex'!AK186&lt;&gt;"",'Moloc Pokedex'!AK186,"")</f>
        <v>TODO</v>
      </c>
      <c r="AJ993" s="14" t="str">
        <f>+IF('Moloc Pokedex'!AL186&lt;&gt;"",'Moloc Pokedex'!AL186,"")</f>
        <v>"TO DO"</v>
      </c>
      <c r="AK993" s="14" t="str">
        <f>+IF('Moloc Pokedex'!AM186&lt;&gt;"",'Moloc Pokedex'!AM186,"")</f>
        <v/>
      </c>
      <c r="AL993" s="14" t="str">
        <f>+IF('Moloc Pokedex'!AN186&lt;&gt;"",'Moloc Pokedex'!AN186,"")</f>
        <v/>
      </c>
      <c r="AM993" s="14" t="str">
        <f>+IF('Moloc Pokedex'!AO186&lt;&gt;"",'Moloc Pokedex'!AO186,"")</f>
        <v/>
      </c>
      <c r="AN993" s="14" t="str">
        <f>+IF('Moloc Pokedex'!AP186&lt;&gt;"",'Moloc Pokedex'!AP186,"")</f>
        <v/>
      </c>
      <c r="AO993" s="14">
        <f>+IF('Moloc Pokedex'!AQ186&lt;&gt;"",'Moloc Pokedex'!AQ186,"")</f>
        <v>0</v>
      </c>
      <c r="AP993" s="14">
        <f>+IF('Moloc Pokedex'!AR186&lt;&gt;"",'Moloc Pokedex'!AR186,"")</f>
        <v>25</v>
      </c>
      <c r="AQ993" s="14">
        <f>+IF('Moloc Pokedex'!AS186&lt;&gt;"",'Moloc Pokedex'!AS186,"")</f>
        <v>0</v>
      </c>
      <c r="AR993" s="14" t="str">
        <f>+IF('Moloc Pokedex'!AT186&lt;&gt;"",'Moloc Pokedex'!AT186,"")</f>
        <v/>
      </c>
      <c r="AS993" s="14" t="str">
        <f>+IF('Moloc Pokedex'!AU186&lt;&gt;"",'Moloc Pokedex'!AU186,"")</f>
        <v/>
      </c>
      <c r="AU993" s="14"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
      <c r="A994" s="13">
        <v>993</v>
      </c>
      <c r="C994" s="14" t="str">
        <f>+IF('Moloc Pokedex'!E187&lt;&gt;"",'Moloc Pokedex'!E187,"")</f>
        <v>Fernivine</v>
      </c>
      <c r="D994" s="14" t="str">
        <f>+IF('Moloc Pokedex'!F187&lt;&gt;"",'Moloc Pokedex'!F187,"")</f>
        <v>FERNIVINE</v>
      </c>
      <c r="E994" s="14" t="str">
        <f>+IF('Moloc Pokedex'!G187&lt;&gt;"",'Moloc Pokedex'!G187,"")</f>
        <v>GRASS</v>
      </c>
      <c r="F994" s="14" t="str">
        <f>+IF('Moloc Pokedex'!H187&lt;&gt;"",'Moloc Pokedex'!H187,"")</f>
        <v>FERAL</v>
      </c>
      <c r="G994" s="14" t="str">
        <f>+IF('Moloc Pokedex'!I187&lt;&gt;"",'Moloc Pokedex'!I187,"")</f>
        <v>30,30,30,30,30,30</v>
      </c>
      <c r="H994" s="14" t="str">
        <f>+IF('Moloc Pokedex'!J187&lt;&gt;"",'Moloc Pokedex'!J187,"")</f>
        <v>Female50Percent</v>
      </c>
      <c r="I994" s="14" t="str">
        <f>+IF('Moloc Pokedex'!K187&lt;&gt;"",'Moloc Pokedex'!K187,"")</f>
        <v>Medium</v>
      </c>
      <c r="J994" s="14">
        <f>+IF('Moloc Pokedex'!L187&lt;&gt;"",'Moloc Pokedex'!L187,"")</f>
        <v>0</v>
      </c>
      <c r="K994" s="14" t="str">
        <f>+IF('Moloc Pokedex'!M187&lt;&gt;"",'Moloc Pokedex'!M187,"")</f>
        <v>0,0,0,0,0,0</v>
      </c>
      <c r="L994" s="14">
        <f>+IF('Moloc Pokedex'!N187&lt;&gt;"",'Moloc Pokedex'!N187,"")</f>
        <v>255</v>
      </c>
      <c r="M994" s="14">
        <f>+IF('Moloc Pokedex'!O187&lt;&gt;"",'Moloc Pokedex'!O187,"")</f>
        <v>70</v>
      </c>
      <c r="N994" s="14" t="str">
        <f>+IF('Moloc Pokedex'!P187&lt;&gt;"",'Moloc Pokedex'!P187,"")</f>
        <v>RUNAWAY</v>
      </c>
      <c r="O994" s="14" t="str">
        <f>+IF('Moloc Pokedex'!Q187&lt;&gt;"",'Moloc Pokedex'!Q187,"")</f>
        <v/>
      </c>
      <c r="P994" s="14" t="str">
        <f>+IF('Moloc Pokedex'!R187&lt;&gt;"",'Moloc Pokedex'!R187,"")</f>
        <v>1,TACKLE,1,LEER,1,GROWL,1,SCARYFACE</v>
      </c>
      <c r="Q994" s="14" t="str">
        <f>+IF('Moloc Pokedex'!S187&lt;&gt;"",'Moloc Pokedex'!S187,"")</f>
        <v>FIREPUNCH,THUNDERPUNCH,ICEPUNCH,SWORDSDANCE,TAUNT,TRICK,GRASSYTERRAIN</v>
      </c>
      <c r="R994" s="14" t="str">
        <f>+IF('Moloc Pokedex'!T187&lt;&gt;"",'Moloc Pokedex'!T187,"")</f>
        <v>Field</v>
      </c>
      <c r="S994" s="14">
        <f>+IF('Moloc Pokedex'!U187&lt;&gt;"",'Moloc Pokedex'!U187,"")</f>
        <v>4080</v>
      </c>
      <c r="T994" s="14">
        <f>+IF('Moloc Pokedex'!V187&lt;&gt;"",'Moloc Pokedex'!V187,"")</f>
        <v>0.1</v>
      </c>
      <c r="U994" s="14">
        <f>+IF('Moloc Pokedex'!W187&lt;&gt;"",'Moloc Pokedex'!W187,"")</f>
        <v>0.1</v>
      </c>
      <c r="V994" s="14" t="str">
        <f>+IF('Moloc Pokedex'!X187&lt;&gt;"",'Moloc Pokedex'!X187,"")</f>
        <v>Brown</v>
      </c>
      <c r="W994" s="14" t="str">
        <f>+IF('Moloc Pokedex'!Y187&lt;&gt;"",'Moloc Pokedex'!Y187,"")</f>
        <v/>
      </c>
      <c r="X994" s="14">
        <f>+IF('Moloc Pokedex'!Z187&lt;&gt;"",'Moloc Pokedex'!Z187,"")</f>
        <v>993</v>
      </c>
      <c r="Y994" s="14">
        <f>+IF('Moloc Pokedex'!AA187&lt;&gt;"",'Moloc Pokedex'!AA187,"")</f>
        <v>0</v>
      </c>
      <c r="Z994" s="14">
        <f>+IF('Moloc Pokedex'!AB187&lt;&gt;"",'Moloc Pokedex'!AB187,"")</f>
        <v>0</v>
      </c>
      <c r="AA994" s="14">
        <f>+IF('Moloc Pokedex'!AC187&lt;&gt;"",'Moloc Pokedex'!AC187,"")</f>
        <v>0</v>
      </c>
      <c r="AB994" s="14">
        <f>+IF('Moloc Pokedex'!AD187&lt;&gt;"",'Moloc Pokedex'!AD187,"")</f>
        <v>0</v>
      </c>
      <c r="AC994" s="14">
        <f>+IF('Moloc Pokedex'!AE187&lt;&gt;"",'Moloc Pokedex'!AE187,"")</f>
        <v>0</v>
      </c>
      <c r="AD994" s="14">
        <f>+IF('Moloc Pokedex'!AF187&lt;&gt;"",'Moloc Pokedex'!AF187,"")</f>
        <v>0</v>
      </c>
      <c r="AE994" s="14">
        <f>+IF('Moloc Pokedex'!AG187&lt;&gt;"",'Moloc Pokedex'!AG187,"")</f>
        <v>0</v>
      </c>
      <c r="AF994" s="14">
        <f>+IF('Moloc Pokedex'!AH187&lt;&gt;"",'Moloc Pokedex'!AH187,"")</f>
        <v>0</v>
      </c>
      <c r="AG994" s="14">
        <f>+IF('Moloc Pokedex'!AI187&lt;&gt;"",'Moloc Pokedex'!AI187,"")</f>
        <v>0</v>
      </c>
      <c r="AH994" s="14" t="str">
        <f>+IF('Moloc Pokedex'!AJ187&lt;&gt;"",'Moloc Pokedex'!AJ187,"")</f>
        <v>993,0,0,0,0,0,0,0,0,0</v>
      </c>
      <c r="AI994" s="14" t="str">
        <f>+IF('Moloc Pokedex'!AK187&lt;&gt;"",'Moloc Pokedex'!AK187,"")</f>
        <v>TODO</v>
      </c>
      <c r="AJ994" s="14" t="str">
        <f>+IF('Moloc Pokedex'!AL187&lt;&gt;"",'Moloc Pokedex'!AL187,"")</f>
        <v>"TO DO"</v>
      </c>
      <c r="AK994" s="14" t="str">
        <f>+IF('Moloc Pokedex'!AM187&lt;&gt;"",'Moloc Pokedex'!AM187,"")</f>
        <v/>
      </c>
      <c r="AL994" s="14" t="str">
        <f>+IF('Moloc Pokedex'!AN187&lt;&gt;"",'Moloc Pokedex'!AN187,"")</f>
        <v/>
      </c>
      <c r="AM994" s="14" t="str">
        <f>+IF('Moloc Pokedex'!AO187&lt;&gt;"",'Moloc Pokedex'!AO187,"")</f>
        <v/>
      </c>
      <c r="AN994" s="14" t="str">
        <f>+IF('Moloc Pokedex'!AP187&lt;&gt;"",'Moloc Pokedex'!AP187,"")</f>
        <v/>
      </c>
      <c r="AO994" s="14">
        <f>+IF('Moloc Pokedex'!AQ187&lt;&gt;"",'Moloc Pokedex'!AQ187,"")</f>
        <v>0</v>
      </c>
      <c r="AP994" s="14">
        <f>+IF('Moloc Pokedex'!AR187&lt;&gt;"",'Moloc Pokedex'!AR187,"")</f>
        <v>25</v>
      </c>
      <c r="AQ994" s="14">
        <f>+IF('Moloc Pokedex'!AS187&lt;&gt;"",'Moloc Pokedex'!AS187,"")</f>
        <v>0</v>
      </c>
      <c r="AR994" s="14" t="str">
        <f>+IF('Moloc Pokedex'!AT187&lt;&gt;"",'Moloc Pokedex'!AT187,"")</f>
        <v/>
      </c>
      <c r="AS994" s="14" t="str">
        <f>+IF('Moloc Pokedex'!AU187&lt;&gt;"",'Moloc Pokedex'!AU187,"")</f>
        <v/>
      </c>
      <c r="AU994" s="14"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
      <c r="A995" s="13">
        <v>994</v>
      </c>
      <c r="C995" s="14" t="str">
        <f>+IF('Moloc Pokedex'!E188&lt;&gt;"",'Moloc Pokedex'!E188,"")</f>
        <v>Rotoul</v>
      </c>
      <c r="D995" s="14" t="str">
        <f>+IF('Moloc Pokedex'!F188&lt;&gt;"",'Moloc Pokedex'!F188,"")</f>
        <v>ROTOUL</v>
      </c>
      <c r="E995" s="14" t="str">
        <f>+IF('Moloc Pokedex'!G188&lt;&gt;"",'Moloc Pokedex'!G188,"")</f>
        <v>ELECTRIC</v>
      </c>
      <c r="F995" s="14" t="str">
        <f>+IF('Moloc Pokedex'!H188&lt;&gt;"",'Moloc Pokedex'!H188,"")</f>
        <v>DARK</v>
      </c>
      <c r="G995" s="14" t="str">
        <f>+IF('Moloc Pokedex'!I188&lt;&gt;"",'Moloc Pokedex'!I188,"")</f>
        <v>30,30,30,30,30,30</v>
      </c>
      <c r="H995" s="14" t="str">
        <f>+IF('Moloc Pokedex'!J188&lt;&gt;"",'Moloc Pokedex'!J188,"")</f>
        <v>Female50Percent</v>
      </c>
      <c r="I995" s="14" t="str">
        <f>+IF('Moloc Pokedex'!K188&lt;&gt;"",'Moloc Pokedex'!K188,"")</f>
        <v>Medium</v>
      </c>
      <c r="J995" s="14">
        <f>+IF('Moloc Pokedex'!L188&lt;&gt;"",'Moloc Pokedex'!L188,"")</f>
        <v>0</v>
      </c>
      <c r="K995" s="14" t="str">
        <f>+IF('Moloc Pokedex'!M188&lt;&gt;"",'Moloc Pokedex'!M188,"")</f>
        <v>0,0,0,0,0,0</v>
      </c>
      <c r="L995" s="14">
        <f>+IF('Moloc Pokedex'!N188&lt;&gt;"",'Moloc Pokedex'!N188,"")</f>
        <v>255</v>
      </c>
      <c r="M995" s="14">
        <f>+IF('Moloc Pokedex'!O188&lt;&gt;"",'Moloc Pokedex'!O188,"")</f>
        <v>70</v>
      </c>
      <c r="N995" s="14" t="str">
        <f>+IF('Moloc Pokedex'!P188&lt;&gt;"",'Moloc Pokedex'!P188,"")</f>
        <v>RUNAWAY</v>
      </c>
      <c r="O995" s="14" t="str">
        <f>+IF('Moloc Pokedex'!Q188&lt;&gt;"",'Moloc Pokedex'!Q188,"")</f>
        <v/>
      </c>
      <c r="P995" s="14" t="str">
        <f>+IF('Moloc Pokedex'!R188&lt;&gt;"",'Moloc Pokedex'!R188,"")</f>
        <v>1,TACKLE,1,LEER,1,GROWL,1,SCARYFACE</v>
      </c>
      <c r="Q995" s="14" t="str">
        <f>+IF('Moloc Pokedex'!S188&lt;&gt;"",'Moloc Pokedex'!S188,"")</f>
        <v>FIREPUNCH,THUNDERPUNCH,ICEPUNCH,SWORDSDANCE,TAUNT,TRICK,GRASSYTERRAIN</v>
      </c>
      <c r="R995" s="14" t="str">
        <f>+IF('Moloc Pokedex'!T188&lt;&gt;"",'Moloc Pokedex'!T188,"")</f>
        <v>Field</v>
      </c>
      <c r="S995" s="14">
        <f>+IF('Moloc Pokedex'!U188&lt;&gt;"",'Moloc Pokedex'!U188,"")</f>
        <v>4080</v>
      </c>
      <c r="T995" s="14">
        <f>+IF('Moloc Pokedex'!V188&lt;&gt;"",'Moloc Pokedex'!V188,"")</f>
        <v>0.1</v>
      </c>
      <c r="U995" s="14">
        <f>+IF('Moloc Pokedex'!W188&lt;&gt;"",'Moloc Pokedex'!W188,"")</f>
        <v>0.1</v>
      </c>
      <c r="V995" s="14" t="str">
        <f>+IF('Moloc Pokedex'!X188&lt;&gt;"",'Moloc Pokedex'!X188,"")</f>
        <v>Brown</v>
      </c>
      <c r="W995" s="14" t="str">
        <f>+IF('Moloc Pokedex'!Y188&lt;&gt;"",'Moloc Pokedex'!Y188,"")</f>
        <v/>
      </c>
      <c r="X995" s="14">
        <f>+IF('Moloc Pokedex'!Z188&lt;&gt;"",'Moloc Pokedex'!Z188,"")</f>
        <v>994</v>
      </c>
      <c r="Y995" s="14">
        <f>+IF('Moloc Pokedex'!AA188&lt;&gt;"",'Moloc Pokedex'!AA188,"")</f>
        <v>0</v>
      </c>
      <c r="Z995" s="14">
        <f>+IF('Moloc Pokedex'!AB188&lt;&gt;"",'Moloc Pokedex'!AB188,"")</f>
        <v>0</v>
      </c>
      <c r="AA995" s="14">
        <f>+IF('Moloc Pokedex'!AC188&lt;&gt;"",'Moloc Pokedex'!AC188,"")</f>
        <v>0</v>
      </c>
      <c r="AB995" s="14">
        <f>+IF('Moloc Pokedex'!AD188&lt;&gt;"",'Moloc Pokedex'!AD188,"")</f>
        <v>0</v>
      </c>
      <c r="AC995" s="14">
        <f>+IF('Moloc Pokedex'!AE188&lt;&gt;"",'Moloc Pokedex'!AE188,"")</f>
        <v>0</v>
      </c>
      <c r="AD995" s="14">
        <f>+IF('Moloc Pokedex'!AF188&lt;&gt;"",'Moloc Pokedex'!AF188,"")</f>
        <v>0</v>
      </c>
      <c r="AE995" s="14">
        <f>+IF('Moloc Pokedex'!AG188&lt;&gt;"",'Moloc Pokedex'!AG188,"")</f>
        <v>0</v>
      </c>
      <c r="AF995" s="14">
        <f>+IF('Moloc Pokedex'!AH188&lt;&gt;"",'Moloc Pokedex'!AH188,"")</f>
        <v>0</v>
      </c>
      <c r="AG995" s="14">
        <f>+IF('Moloc Pokedex'!AI188&lt;&gt;"",'Moloc Pokedex'!AI188,"")</f>
        <v>0</v>
      </c>
      <c r="AH995" s="14" t="str">
        <f>+IF('Moloc Pokedex'!AJ188&lt;&gt;"",'Moloc Pokedex'!AJ188,"")</f>
        <v>994,0,0,0,0,0,0,0,0,0</v>
      </c>
      <c r="AI995" s="14" t="str">
        <f>+IF('Moloc Pokedex'!AK188&lt;&gt;"",'Moloc Pokedex'!AK188,"")</f>
        <v>TODO</v>
      </c>
      <c r="AJ995" s="14" t="str">
        <f>+IF('Moloc Pokedex'!AL188&lt;&gt;"",'Moloc Pokedex'!AL188,"")</f>
        <v>"TO DO"</v>
      </c>
      <c r="AK995" s="14" t="str">
        <f>+IF('Moloc Pokedex'!AM188&lt;&gt;"",'Moloc Pokedex'!AM188,"")</f>
        <v/>
      </c>
      <c r="AL995" s="14" t="str">
        <f>+IF('Moloc Pokedex'!AN188&lt;&gt;"",'Moloc Pokedex'!AN188,"")</f>
        <v/>
      </c>
      <c r="AM995" s="14" t="str">
        <f>+IF('Moloc Pokedex'!AO188&lt;&gt;"",'Moloc Pokedex'!AO188,"")</f>
        <v/>
      </c>
      <c r="AN995" s="14" t="str">
        <f>+IF('Moloc Pokedex'!AP188&lt;&gt;"",'Moloc Pokedex'!AP188,"")</f>
        <v/>
      </c>
      <c r="AO995" s="14">
        <f>+IF('Moloc Pokedex'!AQ188&lt;&gt;"",'Moloc Pokedex'!AQ188,"")</f>
        <v>0</v>
      </c>
      <c r="AP995" s="14">
        <f>+IF('Moloc Pokedex'!AR188&lt;&gt;"",'Moloc Pokedex'!AR188,"")</f>
        <v>25</v>
      </c>
      <c r="AQ995" s="14">
        <f>+IF('Moloc Pokedex'!AS188&lt;&gt;"",'Moloc Pokedex'!AS188,"")</f>
        <v>0</v>
      </c>
      <c r="AR995" s="14" t="str">
        <f>+IF('Moloc Pokedex'!AT188&lt;&gt;"",'Moloc Pokedex'!AT188,"")</f>
        <v/>
      </c>
      <c r="AS995" s="14" t="str">
        <f>+IF('Moloc Pokedex'!AU188&lt;&gt;"",'Moloc Pokedex'!AU188,"")</f>
        <v/>
      </c>
      <c r="AU995" s="14"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
      <c r="A996" s="13">
        <v>995</v>
      </c>
      <c r="C996" s="14" t="str">
        <f>+IF('Moloc Pokedex'!E189&lt;&gt;"",'Moloc Pokedex'!E189,"")</f>
        <v>Audi</v>
      </c>
      <c r="D996" s="14" t="str">
        <f>+IF('Moloc Pokedex'!F189&lt;&gt;"",'Moloc Pokedex'!F189,"")</f>
        <v>AUDI</v>
      </c>
      <c r="E996" s="14" t="str">
        <f>+IF('Moloc Pokedex'!G189&lt;&gt;"",'Moloc Pokedex'!G189,"")</f>
        <v>NORMAL</v>
      </c>
      <c r="F996" s="14" t="str">
        <f>+IF('Moloc Pokedex'!H189&lt;&gt;"",'Moloc Pokedex'!H189,"")</f>
        <v>FAIRY</v>
      </c>
      <c r="G996" s="14" t="str">
        <f>+IF('Moloc Pokedex'!I189&lt;&gt;"",'Moloc Pokedex'!I189,"")</f>
        <v>30,30,30,30,30,30</v>
      </c>
      <c r="H996" s="14" t="str">
        <f>+IF('Moloc Pokedex'!J189&lt;&gt;"",'Moloc Pokedex'!J189,"")</f>
        <v>Female50Percent</v>
      </c>
      <c r="I996" s="14" t="str">
        <f>+IF('Moloc Pokedex'!K189&lt;&gt;"",'Moloc Pokedex'!K189,"")</f>
        <v>Medium</v>
      </c>
      <c r="J996" s="14">
        <f>+IF('Moloc Pokedex'!L189&lt;&gt;"",'Moloc Pokedex'!L189,"")</f>
        <v>0</v>
      </c>
      <c r="K996" s="14" t="str">
        <f>+IF('Moloc Pokedex'!M189&lt;&gt;"",'Moloc Pokedex'!M189,"")</f>
        <v>0,0,0,0,0,0</v>
      </c>
      <c r="L996" s="14">
        <f>+IF('Moloc Pokedex'!N189&lt;&gt;"",'Moloc Pokedex'!N189,"")</f>
        <v>255</v>
      </c>
      <c r="M996" s="14">
        <f>+IF('Moloc Pokedex'!O189&lt;&gt;"",'Moloc Pokedex'!O189,"")</f>
        <v>70</v>
      </c>
      <c r="N996" s="14" t="str">
        <f>+IF('Moloc Pokedex'!P189&lt;&gt;"",'Moloc Pokedex'!P189,"")</f>
        <v>RUNAWAY</v>
      </c>
      <c r="O996" s="14" t="str">
        <f>+IF('Moloc Pokedex'!Q189&lt;&gt;"",'Moloc Pokedex'!Q189,"")</f>
        <v/>
      </c>
      <c r="P996" s="14" t="str">
        <f>+IF('Moloc Pokedex'!R189&lt;&gt;"",'Moloc Pokedex'!R189,"")</f>
        <v>1,TACKLE,1,LEER,1,GROWL,1,SCARYFACE</v>
      </c>
      <c r="Q996" s="14" t="str">
        <f>+IF('Moloc Pokedex'!S189&lt;&gt;"",'Moloc Pokedex'!S189,"")</f>
        <v>FIREPUNCH,THUNDERPUNCH,ICEPUNCH,SWORDSDANCE,TAUNT,TRICK,GRASSYTERRAIN</v>
      </c>
      <c r="R996" s="14" t="str">
        <f>+IF('Moloc Pokedex'!T189&lt;&gt;"",'Moloc Pokedex'!T189,"")</f>
        <v>Field</v>
      </c>
      <c r="S996" s="14">
        <f>+IF('Moloc Pokedex'!U189&lt;&gt;"",'Moloc Pokedex'!U189,"")</f>
        <v>4080</v>
      </c>
      <c r="T996" s="14">
        <f>+IF('Moloc Pokedex'!V189&lt;&gt;"",'Moloc Pokedex'!V189,"")</f>
        <v>0.1</v>
      </c>
      <c r="U996" s="14">
        <f>+IF('Moloc Pokedex'!W189&lt;&gt;"",'Moloc Pokedex'!W189,"")</f>
        <v>0.1</v>
      </c>
      <c r="V996" s="14" t="str">
        <f>+IF('Moloc Pokedex'!X189&lt;&gt;"",'Moloc Pokedex'!X189,"")</f>
        <v>Brown</v>
      </c>
      <c r="W996" s="14" t="str">
        <f>+IF('Moloc Pokedex'!Y189&lt;&gt;"",'Moloc Pokedex'!Y189,"")</f>
        <v/>
      </c>
      <c r="X996" s="14">
        <f>+IF('Moloc Pokedex'!Z189&lt;&gt;"",'Moloc Pokedex'!Z189,"")</f>
        <v>995</v>
      </c>
      <c r="Y996" s="14">
        <f>+IF('Moloc Pokedex'!AA189&lt;&gt;"",'Moloc Pokedex'!AA189,"")</f>
        <v>0</v>
      </c>
      <c r="Z996" s="14">
        <f>+IF('Moloc Pokedex'!AB189&lt;&gt;"",'Moloc Pokedex'!AB189,"")</f>
        <v>0</v>
      </c>
      <c r="AA996" s="14">
        <f>+IF('Moloc Pokedex'!AC189&lt;&gt;"",'Moloc Pokedex'!AC189,"")</f>
        <v>0</v>
      </c>
      <c r="AB996" s="14">
        <f>+IF('Moloc Pokedex'!AD189&lt;&gt;"",'Moloc Pokedex'!AD189,"")</f>
        <v>0</v>
      </c>
      <c r="AC996" s="14">
        <f>+IF('Moloc Pokedex'!AE189&lt;&gt;"",'Moloc Pokedex'!AE189,"")</f>
        <v>0</v>
      </c>
      <c r="AD996" s="14">
        <f>+IF('Moloc Pokedex'!AF189&lt;&gt;"",'Moloc Pokedex'!AF189,"")</f>
        <v>0</v>
      </c>
      <c r="AE996" s="14">
        <f>+IF('Moloc Pokedex'!AG189&lt;&gt;"",'Moloc Pokedex'!AG189,"")</f>
        <v>0</v>
      </c>
      <c r="AF996" s="14">
        <f>+IF('Moloc Pokedex'!AH189&lt;&gt;"",'Moloc Pokedex'!AH189,"")</f>
        <v>0</v>
      </c>
      <c r="AG996" s="14">
        <f>+IF('Moloc Pokedex'!AI189&lt;&gt;"",'Moloc Pokedex'!AI189,"")</f>
        <v>0</v>
      </c>
      <c r="AH996" s="14" t="str">
        <f>+IF('Moloc Pokedex'!AJ189&lt;&gt;"",'Moloc Pokedex'!AJ189,"")</f>
        <v>995,0,0,0,0,0,0,0,0,0</v>
      </c>
      <c r="AI996" s="14" t="str">
        <f>+IF('Moloc Pokedex'!AK189&lt;&gt;"",'Moloc Pokedex'!AK189,"")</f>
        <v>TODO</v>
      </c>
      <c r="AJ996" s="14" t="str">
        <f>+IF('Moloc Pokedex'!AL189&lt;&gt;"",'Moloc Pokedex'!AL189,"")</f>
        <v>"TO DO"</v>
      </c>
      <c r="AK996" s="14" t="str">
        <f>+IF('Moloc Pokedex'!AM189&lt;&gt;"",'Moloc Pokedex'!AM189,"")</f>
        <v/>
      </c>
      <c r="AL996" s="14" t="str">
        <f>+IF('Moloc Pokedex'!AN189&lt;&gt;"",'Moloc Pokedex'!AN189,"")</f>
        <v/>
      </c>
      <c r="AM996" s="14" t="str">
        <f>+IF('Moloc Pokedex'!AO189&lt;&gt;"",'Moloc Pokedex'!AO189,"")</f>
        <v/>
      </c>
      <c r="AN996" s="14" t="str">
        <f>+IF('Moloc Pokedex'!AP189&lt;&gt;"",'Moloc Pokedex'!AP189,"")</f>
        <v/>
      </c>
      <c r="AO996" s="14">
        <f>+IF('Moloc Pokedex'!AQ189&lt;&gt;"",'Moloc Pokedex'!AQ189,"")</f>
        <v>0</v>
      </c>
      <c r="AP996" s="14">
        <f>+IF('Moloc Pokedex'!AR189&lt;&gt;"",'Moloc Pokedex'!AR189,"")</f>
        <v>25</v>
      </c>
      <c r="AQ996" s="14">
        <f>+IF('Moloc Pokedex'!AS189&lt;&gt;"",'Moloc Pokedex'!AS189,"")</f>
        <v>0</v>
      </c>
      <c r="AR996" s="14" t="str">
        <f>+IF('Moloc Pokedex'!AT189&lt;&gt;"",'Moloc Pokedex'!AT189,"")</f>
        <v/>
      </c>
      <c r="AS996" s="14" t="str">
        <f>+IF('Moloc Pokedex'!AU189&lt;&gt;"",'Moloc Pokedex'!AU189,"")</f>
        <v/>
      </c>
      <c r="AU996" s="14"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
      <c r="A997" s="13">
        <v>996</v>
      </c>
      <c r="C997" s="14" t="str">
        <f>+IF('Moloc Pokedex'!E190&lt;&gt;"",'Moloc Pokedex'!E190,"")</f>
        <v>Yudo</v>
      </c>
      <c r="D997" s="14" t="str">
        <f>+IF('Moloc Pokedex'!F190&lt;&gt;"",'Moloc Pokedex'!F190,"")</f>
        <v>YUDO</v>
      </c>
      <c r="E997" s="14" t="str">
        <f>+IF('Moloc Pokedex'!G190&lt;&gt;"",'Moloc Pokedex'!G190,"")</f>
        <v>FIGHTING</v>
      </c>
      <c r="F997" s="14" t="str">
        <f>+IF('Moloc Pokedex'!H190&lt;&gt;"",'Moloc Pokedex'!H190,"")</f>
        <v/>
      </c>
      <c r="G997" s="14" t="str">
        <f>+IF('Moloc Pokedex'!I190&lt;&gt;"",'Moloc Pokedex'!I190,"")</f>
        <v>30,30,30,30,30,30</v>
      </c>
      <c r="H997" s="14" t="str">
        <f>+IF('Moloc Pokedex'!J190&lt;&gt;"",'Moloc Pokedex'!J190,"")</f>
        <v>Female50Percent</v>
      </c>
      <c r="I997" s="14" t="str">
        <f>+IF('Moloc Pokedex'!K190&lt;&gt;"",'Moloc Pokedex'!K190,"")</f>
        <v>Medium</v>
      </c>
      <c r="J997" s="14">
        <f>+IF('Moloc Pokedex'!L190&lt;&gt;"",'Moloc Pokedex'!L190,"")</f>
        <v>0</v>
      </c>
      <c r="K997" s="14" t="str">
        <f>+IF('Moloc Pokedex'!M190&lt;&gt;"",'Moloc Pokedex'!M190,"")</f>
        <v>0,0,0,0,0,0</v>
      </c>
      <c r="L997" s="14">
        <f>+IF('Moloc Pokedex'!N190&lt;&gt;"",'Moloc Pokedex'!N190,"")</f>
        <v>255</v>
      </c>
      <c r="M997" s="14">
        <f>+IF('Moloc Pokedex'!O190&lt;&gt;"",'Moloc Pokedex'!O190,"")</f>
        <v>70</v>
      </c>
      <c r="N997" s="14" t="str">
        <f>+IF('Moloc Pokedex'!P190&lt;&gt;"",'Moloc Pokedex'!P190,"")</f>
        <v>RUNAWAY</v>
      </c>
      <c r="O997" s="14" t="str">
        <f>+IF('Moloc Pokedex'!Q190&lt;&gt;"",'Moloc Pokedex'!Q190,"")</f>
        <v/>
      </c>
      <c r="P997" s="14" t="str">
        <f>+IF('Moloc Pokedex'!R190&lt;&gt;"",'Moloc Pokedex'!R190,"")</f>
        <v>1,TACKLE,1,LEER,1,GROWL,1,SCARYFACE</v>
      </c>
      <c r="Q997" s="14" t="str">
        <f>+IF('Moloc Pokedex'!S190&lt;&gt;"",'Moloc Pokedex'!S190,"")</f>
        <v>FIREPUNCH,THUNDERPUNCH,ICEPUNCH,SWORDSDANCE,TAUNT,TRICK,GRASSYTERRAIN</v>
      </c>
      <c r="R997" s="14" t="str">
        <f>+IF('Moloc Pokedex'!T190&lt;&gt;"",'Moloc Pokedex'!T190,"")</f>
        <v>Field</v>
      </c>
      <c r="S997" s="14">
        <f>+IF('Moloc Pokedex'!U190&lt;&gt;"",'Moloc Pokedex'!U190,"")</f>
        <v>4080</v>
      </c>
      <c r="T997" s="14">
        <f>+IF('Moloc Pokedex'!V190&lt;&gt;"",'Moloc Pokedex'!V190,"")</f>
        <v>0.1</v>
      </c>
      <c r="U997" s="14">
        <f>+IF('Moloc Pokedex'!W190&lt;&gt;"",'Moloc Pokedex'!W190,"")</f>
        <v>0.1</v>
      </c>
      <c r="V997" s="14" t="str">
        <f>+IF('Moloc Pokedex'!X190&lt;&gt;"",'Moloc Pokedex'!X190,"")</f>
        <v>Brown</v>
      </c>
      <c r="W997" s="14" t="str">
        <f>+IF('Moloc Pokedex'!Y190&lt;&gt;"",'Moloc Pokedex'!Y190,"")</f>
        <v/>
      </c>
      <c r="X997" s="14">
        <f>+IF('Moloc Pokedex'!Z190&lt;&gt;"",'Moloc Pokedex'!Z190,"")</f>
        <v>996</v>
      </c>
      <c r="Y997" s="14">
        <f>+IF('Moloc Pokedex'!AA190&lt;&gt;"",'Moloc Pokedex'!AA190,"")</f>
        <v>0</v>
      </c>
      <c r="Z997" s="14">
        <f>+IF('Moloc Pokedex'!AB190&lt;&gt;"",'Moloc Pokedex'!AB190,"")</f>
        <v>0</v>
      </c>
      <c r="AA997" s="14">
        <f>+IF('Moloc Pokedex'!AC190&lt;&gt;"",'Moloc Pokedex'!AC190,"")</f>
        <v>0</v>
      </c>
      <c r="AB997" s="14">
        <f>+IF('Moloc Pokedex'!AD190&lt;&gt;"",'Moloc Pokedex'!AD190,"")</f>
        <v>0</v>
      </c>
      <c r="AC997" s="14">
        <f>+IF('Moloc Pokedex'!AE190&lt;&gt;"",'Moloc Pokedex'!AE190,"")</f>
        <v>0</v>
      </c>
      <c r="AD997" s="14">
        <f>+IF('Moloc Pokedex'!AF190&lt;&gt;"",'Moloc Pokedex'!AF190,"")</f>
        <v>0</v>
      </c>
      <c r="AE997" s="14">
        <f>+IF('Moloc Pokedex'!AG190&lt;&gt;"",'Moloc Pokedex'!AG190,"")</f>
        <v>0</v>
      </c>
      <c r="AF997" s="14">
        <f>+IF('Moloc Pokedex'!AH190&lt;&gt;"",'Moloc Pokedex'!AH190,"")</f>
        <v>0</v>
      </c>
      <c r="AG997" s="14">
        <f>+IF('Moloc Pokedex'!AI190&lt;&gt;"",'Moloc Pokedex'!AI190,"")</f>
        <v>0</v>
      </c>
      <c r="AH997" s="14" t="str">
        <f>+IF('Moloc Pokedex'!AJ190&lt;&gt;"",'Moloc Pokedex'!AJ190,"")</f>
        <v>996,0,0,0,0,0,0,0,0,0</v>
      </c>
      <c r="AI997" s="14" t="str">
        <f>+IF('Moloc Pokedex'!AK190&lt;&gt;"",'Moloc Pokedex'!AK190,"")</f>
        <v>TODO</v>
      </c>
      <c r="AJ997" s="14" t="str">
        <f>+IF('Moloc Pokedex'!AL190&lt;&gt;"",'Moloc Pokedex'!AL190,"")</f>
        <v>"TO DO"</v>
      </c>
      <c r="AK997" s="14" t="str">
        <f>+IF('Moloc Pokedex'!AM190&lt;&gt;"",'Moloc Pokedex'!AM190,"")</f>
        <v/>
      </c>
      <c r="AL997" s="14" t="str">
        <f>+IF('Moloc Pokedex'!AN190&lt;&gt;"",'Moloc Pokedex'!AN190,"")</f>
        <v/>
      </c>
      <c r="AM997" s="14" t="str">
        <f>+IF('Moloc Pokedex'!AO190&lt;&gt;"",'Moloc Pokedex'!AO190,"")</f>
        <v/>
      </c>
      <c r="AN997" s="14" t="str">
        <f>+IF('Moloc Pokedex'!AP190&lt;&gt;"",'Moloc Pokedex'!AP190,"")</f>
        <v/>
      </c>
      <c r="AO997" s="14">
        <f>+IF('Moloc Pokedex'!AQ190&lt;&gt;"",'Moloc Pokedex'!AQ190,"")</f>
        <v>0</v>
      </c>
      <c r="AP997" s="14">
        <f>+IF('Moloc Pokedex'!AR190&lt;&gt;"",'Moloc Pokedex'!AR190,"")</f>
        <v>25</v>
      </c>
      <c r="AQ997" s="14">
        <f>+IF('Moloc Pokedex'!AS190&lt;&gt;"",'Moloc Pokedex'!AS190,"")</f>
        <v>0</v>
      </c>
      <c r="AR997" s="14" t="str">
        <f>+IF('Moloc Pokedex'!AT190&lt;&gt;"",'Moloc Pokedex'!AT190,"")</f>
        <v>SAWK,AttackGreater,20,THROH,DefenseGreater,20,HOLDON,AtkDefEqual,20</v>
      </c>
      <c r="AS997" s="14" t="str">
        <f>+IF('Moloc Pokedex'!AU190&lt;&gt;"",'Moloc Pokedex'!AU190,"")</f>
        <v>GYMINCENSE</v>
      </c>
      <c r="AU997" s="14"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
      <c r="A998" s="13">
        <v>997</v>
      </c>
      <c r="C998" s="14" t="str">
        <f>+IF('Moloc Pokedex'!E191&lt;&gt;"",'Moloc Pokedex'!E191,"")</f>
        <v>Holdon</v>
      </c>
      <c r="D998" s="14" t="str">
        <f>+IF('Moloc Pokedex'!F191&lt;&gt;"",'Moloc Pokedex'!F191,"")</f>
        <v>HOLDON</v>
      </c>
      <c r="E998" s="14" t="str">
        <f>+IF('Moloc Pokedex'!G191&lt;&gt;"",'Moloc Pokedex'!G191,"")</f>
        <v>FIGHTING</v>
      </c>
      <c r="F998" s="14" t="str">
        <f>+IF('Moloc Pokedex'!H191&lt;&gt;"",'Moloc Pokedex'!H191,"")</f>
        <v/>
      </c>
      <c r="G998" s="14" t="str">
        <f>+IF('Moloc Pokedex'!I191&lt;&gt;"",'Moloc Pokedex'!I191,"")</f>
        <v>30,30,30,30,30,30</v>
      </c>
      <c r="H998" s="14" t="str">
        <f>+IF('Moloc Pokedex'!J191&lt;&gt;"",'Moloc Pokedex'!J191,"")</f>
        <v>Female50Percent</v>
      </c>
      <c r="I998" s="14" t="str">
        <f>+IF('Moloc Pokedex'!K191&lt;&gt;"",'Moloc Pokedex'!K191,"")</f>
        <v>Medium</v>
      </c>
      <c r="J998" s="14">
        <f>+IF('Moloc Pokedex'!L191&lt;&gt;"",'Moloc Pokedex'!L191,"")</f>
        <v>0</v>
      </c>
      <c r="K998" s="14" t="str">
        <f>+IF('Moloc Pokedex'!M191&lt;&gt;"",'Moloc Pokedex'!M191,"")</f>
        <v>0,0,0,0,0,0</v>
      </c>
      <c r="L998" s="14">
        <f>+IF('Moloc Pokedex'!N191&lt;&gt;"",'Moloc Pokedex'!N191,"")</f>
        <v>255</v>
      </c>
      <c r="M998" s="14">
        <f>+IF('Moloc Pokedex'!O191&lt;&gt;"",'Moloc Pokedex'!O191,"")</f>
        <v>70</v>
      </c>
      <c r="N998" s="14" t="str">
        <f>+IF('Moloc Pokedex'!P191&lt;&gt;"",'Moloc Pokedex'!P191,"")</f>
        <v>RUNAWAY</v>
      </c>
      <c r="O998" s="14" t="str">
        <f>+IF('Moloc Pokedex'!Q191&lt;&gt;"",'Moloc Pokedex'!Q191,"")</f>
        <v/>
      </c>
      <c r="P998" s="14" t="str">
        <f>+IF('Moloc Pokedex'!R191&lt;&gt;"",'Moloc Pokedex'!R191,"")</f>
        <v>1,TACKLE,1,LEER,1,GROWL,1,SCARYFACE</v>
      </c>
      <c r="Q998" s="14" t="str">
        <f>+IF('Moloc Pokedex'!S191&lt;&gt;"",'Moloc Pokedex'!S191,"")</f>
        <v>FIREPUNCH,THUNDERPUNCH,ICEPUNCH,SWORDSDANCE,TAUNT,TRICK,GRASSYTERRAIN</v>
      </c>
      <c r="R998" s="14" t="str">
        <f>+IF('Moloc Pokedex'!T191&lt;&gt;"",'Moloc Pokedex'!T191,"")</f>
        <v>Field</v>
      </c>
      <c r="S998" s="14">
        <f>+IF('Moloc Pokedex'!U191&lt;&gt;"",'Moloc Pokedex'!U191,"")</f>
        <v>4080</v>
      </c>
      <c r="T998" s="14">
        <f>+IF('Moloc Pokedex'!V191&lt;&gt;"",'Moloc Pokedex'!V191,"")</f>
        <v>0.1</v>
      </c>
      <c r="U998" s="14">
        <f>+IF('Moloc Pokedex'!W191&lt;&gt;"",'Moloc Pokedex'!W191,"")</f>
        <v>0.1</v>
      </c>
      <c r="V998" s="14" t="str">
        <f>+IF('Moloc Pokedex'!X191&lt;&gt;"",'Moloc Pokedex'!X191,"")</f>
        <v>Brown</v>
      </c>
      <c r="W998" s="14" t="str">
        <f>+IF('Moloc Pokedex'!Y191&lt;&gt;"",'Moloc Pokedex'!Y191,"")</f>
        <v/>
      </c>
      <c r="X998" s="14">
        <f>+IF('Moloc Pokedex'!Z191&lt;&gt;"",'Moloc Pokedex'!Z191,"")</f>
        <v>997</v>
      </c>
      <c r="Y998" s="14">
        <f>+IF('Moloc Pokedex'!AA191&lt;&gt;"",'Moloc Pokedex'!AA191,"")</f>
        <v>0</v>
      </c>
      <c r="Z998" s="14">
        <f>+IF('Moloc Pokedex'!AB191&lt;&gt;"",'Moloc Pokedex'!AB191,"")</f>
        <v>0</v>
      </c>
      <c r="AA998" s="14">
        <f>+IF('Moloc Pokedex'!AC191&lt;&gt;"",'Moloc Pokedex'!AC191,"")</f>
        <v>0</v>
      </c>
      <c r="AB998" s="14">
        <f>+IF('Moloc Pokedex'!AD191&lt;&gt;"",'Moloc Pokedex'!AD191,"")</f>
        <v>0</v>
      </c>
      <c r="AC998" s="14">
        <f>+IF('Moloc Pokedex'!AE191&lt;&gt;"",'Moloc Pokedex'!AE191,"")</f>
        <v>0</v>
      </c>
      <c r="AD998" s="14">
        <f>+IF('Moloc Pokedex'!AF191&lt;&gt;"",'Moloc Pokedex'!AF191,"")</f>
        <v>0</v>
      </c>
      <c r="AE998" s="14">
        <f>+IF('Moloc Pokedex'!AG191&lt;&gt;"",'Moloc Pokedex'!AG191,"")</f>
        <v>0</v>
      </c>
      <c r="AF998" s="14">
        <f>+IF('Moloc Pokedex'!AH191&lt;&gt;"",'Moloc Pokedex'!AH191,"")</f>
        <v>0</v>
      </c>
      <c r="AG998" s="14">
        <f>+IF('Moloc Pokedex'!AI191&lt;&gt;"",'Moloc Pokedex'!AI191,"")</f>
        <v>0</v>
      </c>
      <c r="AH998" s="14" t="str">
        <f>+IF('Moloc Pokedex'!AJ191&lt;&gt;"",'Moloc Pokedex'!AJ191,"")</f>
        <v>997,0,0,0,0,0,0,0,0,0</v>
      </c>
      <c r="AI998" s="14" t="str">
        <f>+IF('Moloc Pokedex'!AK191&lt;&gt;"",'Moloc Pokedex'!AK191,"")</f>
        <v>TODO</v>
      </c>
      <c r="AJ998" s="14" t="str">
        <f>+IF('Moloc Pokedex'!AL191&lt;&gt;"",'Moloc Pokedex'!AL191,"")</f>
        <v>"TO DO"</v>
      </c>
      <c r="AK998" s="14" t="str">
        <f>+IF('Moloc Pokedex'!AM191&lt;&gt;"",'Moloc Pokedex'!AM191,"")</f>
        <v/>
      </c>
      <c r="AL998" s="14" t="str">
        <f>+IF('Moloc Pokedex'!AN191&lt;&gt;"",'Moloc Pokedex'!AN191,"")</f>
        <v/>
      </c>
      <c r="AM998" s="14" t="str">
        <f>+IF('Moloc Pokedex'!AO191&lt;&gt;"",'Moloc Pokedex'!AO191,"")</f>
        <v/>
      </c>
      <c r="AN998" s="14" t="str">
        <f>+IF('Moloc Pokedex'!AP191&lt;&gt;"",'Moloc Pokedex'!AP191,"")</f>
        <v/>
      </c>
      <c r="AO998" s="14">
        <f>+IF('Moloc Pokedex'!AQ191&lt;&gt;"",'Moloc Pokedex'!AQ191,"")</f>
        <v>0</v>
      </c>
      <c r="AP998" s="14">
        <f>+IF('Moloc Pokedex'!AR191&lt;&gt;"",'Moloc Pokedex'!AR191,"")</f>
        <v>25</v>
      </c>
      <c r="AQ998" s="14">
        <f>+IF('Moloc Pokedex'!AS191&lt;&gt;"",'Moloc Pokedex'!AS191,"")</f>
        <v>0</v>
      </c>
      <c r="AR998" s="14" t="str">
        <f>+IF('Moloc Pokedex'!AT191&lt;&gt;"",'Moloc Pokedex'!AT191,"")</f>
        <v/>
      </c>
      <c r="AS998" s="14" t="str">
        <f>+IF('Moloc Pokedex'!AU191&lt;&gt;"",'Moloc Pokedex'!AU191,"")</f>
        <v/>
      </c>
      <c r="AU998" s="14"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
      <c r="A999" s="13">
        <v>998</v>
      </c>
      <c r="C999" s="14" t="str">
        <f>+IF('Moloc Pokedex'!E192&lt;&gt;"",'Moloc Pokedex'!E192,"")</f>
        <v>Kaimculin</v>
      </c>
      <c r="D999" s="14" t="str">
        <f>+IF('Moloc Pokedex'!F192&lt;&gt;"",'Moloc Pokedex'!F192,"")</f>
        <v>KAIMCULIN</v>
      </c>
      <c r="E999" s="14" t="str">
        <f>+IF('Moloc Pokedex'!G192&lt;&gt;"",'Moloc Pokedex'!G192,"")</f>
        <v>WATER</v>
      </c>
      <c r="F999" s="14" t="str">
        <f>+IF('Moloc Pokedex'!H192&lt;&gt;"",'Moloc Pokedex'!H192,"")</f>
        <v>FERAL</v>
      </c>
      <c r="G999" s="14" t="str">
        <f>+IF('Moloc Pokedex'!I192&lt;&gt;"",'Moloc Pokedex'!I192,"")</f>
        <v>30,30,30,30,30,30</v>
      </c>
      <c r="H999" s="14" t="str">
        <f>+IF('Moloc Pokedex'!J192&lt;&gt;"",'Moloc Pokedex'!J192,"")</f>
        <v>Female50Percent</v>
      </c>
      <c r="I999" s="14" t="str">
        <f>+IF('Moloc Pokedex'!K192&lt;&gt;"",'Moloc Pokedex'!K192,"")</f>
        <v>Medium</v>
      </c>
      <c r="J999" s="14">
        <f>+IF('Moloc Pokedex'!L192&lt;&gt;"",'Moloc Pokedex'!L192,"")</f>
        <v>0</v>
      </c>
      <c r="K999" s="14" t="str">
        <f>+IF('Moloc Pokedex'!M192&lt;&gt;"",'Moloc Pokedex'!M192,"")</f>
        <v>0,0,0,0,0,0</v>
      </c>
      <c r="L999" s="14">
        <f>+IF('Moloc Pokedex'!N192&lt;&gt;"",'Moloc Pokedex'!N192,"")</f>
        <v>255</v>
      </c>
      <c r="M999" s="14">
        <f>+IF('Moloc Pokedex'!O192&lt;&gt;"",'Moloc Pokedex'!O192,"")</f>
        <v>70</v>
      </c>
      <c r="N999" s="14" t="str">
        <f>+IF('Moloc Pokedex'!P192&lt;&gt;"",'Moloc Pokedex'!P192,"")</f>
        <v>RUNAWAY</v>
      </c>
      <c r="O999" s="14" t="str">
        <f>+IF('Moloc Pokedex'!Q192&lt;&gt;"",'Moloc Pokedex'!Q192,"")</f>
        <v/>
      </c>
      <c r="P999" s="14" t="str">
        <f>+IF('Moloc Pokedex'!R192&lt;&gt;"",'Moloc Pokedex'!R192,"")</f>
        <v>1,TACKLE,1,LEER,1,GROWL,1,SCARYFACE</v>
      </c>
      <c r="Q999" s="14" t="str">
        <f>+IF('Moloc Pokedex'!S192&lt;&gt;"",'Moloc Pokedex'!S192,"")</f>
        <v>FIREPUNCH,THUNDERPUNCH,ICEPUNCH,SWORDSDANCE,TAUNT,TRICK,GRASSYTERRAIN</v>
      </c>
      <c r="R999" s="14" t="str">
        <f>+IF('Moloc Pokedex'!T192&lt;&gt;"",'Moloc Pokedex'!T192,"")</f>
        <v>Field</v>
      </c>
      <c r="S999" s="14">
        <f>+IF('Moloc Pokedex'!U192&lt;&gt;"",'Moloc Pokedex'!U192,"")</f>
        <v>4080</v>
      </c>
      <c r="T999" s="14">
        <f>+IF('Moloc Pokedex'!V192&lt;&gt;"",'Moloc Pokedex'!V192,"")</f>
        <v>0.1</v>
      </c>
      <c r="U999" s="14">
        <f>+IF('Moloc Pokedex'!W192&lt;&gt;"",'Moloc Pokedex'!W192,"")</f>
        <v>0.1</v>
      </c>
      <c r="V999" s="14" t="str">
        <f>+IF('Moloc Pokedex'!X192&lt;&gt;"",'Moloc Pokedex'!X192,"")</f>
        <v>Brown</v>
      </c>
      <c r="W999" s="14" t="str">
        <f>+IF('Moloc Pokedex'!Y192&lt;&gt;"",'Moloc Pokedex'!Y192,"")</f>
        <v/>
      </c>
      <c r="X999" s="14">
        <f>+IF('Moloc Pokedex'!Z192&lt;&gt;"",'Moloc Pokedex'!Z192,"")</f>
        <v>998</v>
      </c>
      <c r="Y999" s="14">
        <f>+IF('Moloc Pokedex'!AA192&lt;&gt;"",'Moloc Pokedex'!AA192,"")</f>
        <v>0</v>
      </c>
      <c r="Z999" s="14">
        <f>+IF('Moloc Pokedex'!AB192&lt;&gt;"",'Moloc Pokedex'!AB192,"")</f>
        <v>0</v>
      </c>
      <c r="AA999" s="14">
        <f>+IF('Moloc Pokedex'!AC192&lt;&gt;"",'Moloc Pokedex'!AC192,"")</f>
        <v>0</v>
      </c>
      <c r="AB999" s="14">
        <f>+IF('Moloc Pokedex'!AD192&lt;&gt;"",'Moloc Pokedex'!AD192,"")</f>
        <v>0</v>
      </c>
      <c r="AC999" s="14">
        <f>+IF('Moloc Pokedex'!AE192&lt;&gt;"",'Moloc Pokedex'!AE192,"")</f>
        <v>0</v>
      </c>
      <c r="AD999" s="14">
        <f>+IF('Moloc Pokedex'!AF192&lt;&gt;"",'Moloc Pokedex'!AF192,"")</f>
        <v>0</v>
      </c>
      <c r="AE999" s="14">
        <f>+IF('Moloc Pokedex'!AG192&lt;&gt;"",'Moloc Pokedex'!AG192,"")</f>
        <v>0</v>
      </c>
      <c r="AF999" s="14">
        <f>+IF('Moloc Pokedex'!AH192&lt;&gt;"",'Moloc Pokedex'!AH192,"")</f>
        <v>0</v>
      </c>
      <c r="AG999" s="14">
        <f>+IF('Moloc Pokedex'!AI192&lt;&gt;"",'Moloc Pokedex'!AI192,"")</f>
        <v>0</v>
      </c>
      <c r="AH999" s="14" t="str">
        <f>+IF('Moloc Pokedex'!AJ192&lt;&gt;"",'Moloc Pokedex'!AJ192,"")</f>
        <v>998,0,0,0,0,0,0,0,0,0</v>
      </c>
      <c r="AI999" s="14" t="str">
        <f>+IF('Moloc Pokedex'!AK192&lt;&gt;"",'Moloc Pokedex'!AK192,"")</f>
        <v>TODO</v>
      </c>
      <c r="AJ999" s="14" t="str">
        <f>+IF('Moloc Pokedex'!AL192&lt;&gt;"",'Moloc Pokedex'!AL192,"")</f>
        <v>"TO DO"</v>
      </c>
      <c r="AK999" s="14" t="str">
        <f>+IF('Moloc Pokedex'!AM192&lt;&gt;"",'Moloc Pokedex'!AM192,"")</f>
        <v/>
      </c>
      <c r="AL999" s="14" t="str">
        <f>+IF('Moloc Pokedex'!AN192&lt;&gt;"",'Moloc Pokedex'!AN192,"")</f>
        <v/>
      </c>
      <c r="AM999" s="14" t="str">
        <f>+IF('Moloc Pokedex'!AO192&lt;&gt;"",'Moloc Pokedex'!AO192,"")</f>
        <v/>
      </c>
      <c r="AN999" s="14" t="str">
        <f>+IF('Moloc Pokedex'!AP192&lt;&gt;"",'Moloc Pokedex'!AP192,"")</f>
        <v/>
      </c>
      <c r="AO999" s="14">
        <f>+IF('Moloc Pokedex'!AQ192&lt;&gt;"",'Moloc Pokedex'!AQ192,"")</f>
        <v>0</v>
      </c>
      <c r="AP999" s="14">
        <f>+IF('Moloc Pokedex'!AR192&lt;&gt;"",'Moloc Pokedex'!AR192,"")</f>
        <v>25</v>
      </c>
      <c r="AQ999" s="14">
        <f>+IF('Moloc Pokedex'!AS192&lt;&gt;"",'Moloc Pokedex'!AS192,"")</f>
        <v>0</v>
      </c>
      <c r="AR999" s="14" t="str">
        <f>+IF('Moloc Pokedex'!AT192&lt;&gt;"",'Moloc Pokedex'!AT192,"")</f>
        <v/>
      </c>
      <c r="AS999" s="14" t="str">
        <f>+IF('Moloc Pokedex'!AU192&lt;&gt;"",'Moloc Pokedex'!AU192,"")</f>
        <v/>
      </c>
      <c r="AU999" s="14"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
      <c r="A1000" s="13">
        <v>999</v>
      </c>
      <c r="C1000" s="14" t="str">
        <f>+IF('Moloc Pokedex'!E193&lt;&gt;"",'Moloc Pokedex'!E193,"")</f>
        <v>Ranchactus</v>
      </c>
      <c r="D1000" s="14" t="str">
        <f>+IF('Moloc Pokedex'!F193&lt;&gt;"",'Moloc Pokedex'!F193,"")</f>
        <v>RANCHACTUS</v>
      </c>
      <c r="E1000" s="14" t="str">
        <f>+IF('Moloc Pokedex'!G193&lt;&gt;"",'Moloc Pokedex'!G193,"")</f>
        <v>ELECTRIC</v>
      </c>
      <c r="F1000" s="14" t="str">
        <f>+IF('Moloc Pokedex'!H193&lt;&gt;"",'Moloc Pokedex'!H193,"")</f>
        <v>GRASS</v>
      </c>
      <c r="G1000" s="14" t="str">
        <f>+IF('Moloc Pokedex'!I193&lt;&gt;"",'Moloc Pokedex'!I193,"")</f>
        <v>30,30,30,30,30,30</v>
      </c>
      <c r="H1000" s="14" t="str">
        <f>+IF('Moloc Pokedex'!J193&lt;&gt;"",'Moloc Pokedex'!J193,"")</f>
        <v>Female50Percent</v>
      </c>
      <c r="I1000" s="14" t="str">
        <f>+IF('Moloc Pokedex'!K193&lt;&gt;"",'Moloc Pokedex'!K193,"")</f>
        <v>Medium</v>
      </c>
      <c r="J1000" s="14">
        <f>+IF('Moloc Pokedex'!L193&lt;&gt;"",'Moloc Pokedex'!L193,"")</f>
        <v>0</v>
      </c>
      <c r="K1000" s="14" t="str">
        <f>+IF('Moloc Pokedex'!M193&lt;&gt;"",'Moloc Pokedex'!M193,"")</f>
        <v>0,0,0,0,0,0</v>
      </c>
      <c r="L1000" s="14">
        <f>+IF('Moloc Pokedex'!N193&lt;&gt;"",'Moloc Pokedex'!N193,"")</f>
        <v>255</v>
      </c>
      <c r="M1000" s="14">
        <f>+IF('Moloc Pokedex'!O193&lt;&gt;"",'Moloc Pokedex'!O193,"")</f>
        <v>70</v>
      </c>
      <c r="N1000" s="14" t="str">
        <f>+IF('Moloc Pokedex'!P193&lt;&gt;"",'Moloc Pokedex'!P193,"")</f>
        <v>RUNAWAY</v>
      </c>
      <c r="O1000" s="14" t="str">
        <f>+IF('Moloc Pokedex'!Q193&lt;&gt;"",'Moloc Pokedex'!Q193,"")</f>
        <v/>
      </c>
      <c r="P1000" s="14" t="str">
        <f>+IF('Moloc Pokedex'!R193&lt;&gt;"",'Moloc Pokedex'!R193,"")</f>
        <v>1,TACKLE,1,LEER,1,GROWL,1,SCARYFACE</v>
      </c>
      <c r="Q1000" s="14" t="str">
        <f>+IF('Moloc Pokedex'!S193&lt;&gt;"",'Moloc Pokedex'!S193,"")</f>
        <v>FIREPUNCH,THUNDERPUNCH,ICEPUNCH,SWORDSDANCE,TAUNT,TRICK,GRASSYTERRAIN</v>
      </c>
      <c r="R1000" s="14" t="str">
        <f>+IF('Moloc Pokedex'!T193&lt;&gt;"",'Moloc Pokedex'!T193,"")</f>
        <v>Field</v>
      </c>
      <c r="S1000" s="14">
        <f>+IF('Moloc Pokedex'!U193&lt;&gt;"",'Moloc Pokedex'!U193,"")</f>
        <v>4080</v>
      </c>
      <c r="T1000" s="14">
        <f>+IF('Moloc Pokedex'!V193&lt;&gt;"",'Moloc Pokedex'!V193,"")</f>
        <v>0.1</v>
      </c>
      <c r="U1000" s="14">
        <f>+IF('Moloc Pokedex'!W193&lt;&gt;"",'Moloc Pokedex'!W193,"")</f>
        <v>0.1</v>
      </c>
      <c r="V1000" s="14" t="str">
        <f>+IF('Moloc Pokedex'!X193&lt;&gt;"",'Moloc Pokedex'!X193,"")</f>
        <v>Brown</v>
      </c>
      <c r="W1000" s="14" t="str">
        <f>+IF('Moloc Pokedex'!Y193&lt;&gt;"",'Moloc Pokedex'!Y193,"")</f>
        <v/>
      </c>
      <c r="X1000" s="14">
        <f>+IF('Moloc Pokedex'!Z193&lt;&gt;"",'Moloc Pokedex'!Z193,"")</f>
        <v>999</v>
      </c>
      <c r="Y1000" s="14">
        <f>+IF('Moloc Pokedex'!AA193&lt;&gt;"",'Moloc Pokedex'!AA193,"")</f>
        <v>0</v>
      </c>
      <c r="Z1000" s="14">
        <f>+IF('Moloc Pokedex'!AB193&lt;&gt;"",'Moloc Pokedex'!AB193,"")</f>
        <v>0</v>
      </c>
      <c r="AA1000" s="14">
        <f>+IF('Moloc Pokedex'!AC193&lt;&gt;"",'Moloc Pokedex'!AC193,"")</f>
        <v>0</v>
      </c>
      <c r="AB1000" s="14">
        <f>+IF('Moloc Pokedex'!AD193&lt;&gt;"",'Moloc Pokedex'!AD193,"")</f>
        <v>0</v>
      </c>
      <c r="AC1000" s="14">
        <f>+IF('Moloc Pokedex'!AE193&lt;&gt;"",'Moloc Pokedex'!AE193,"")</f>
        <v>0</v>
      </c>
      <c r="AD1000" s="14">
        <f>+IF('Moloc Pokedex'!AF193&lt;&gt;"",'Moloc Pokedex'!AF193,"")</f>
        <v>0</v>
      </c>
      <c r="AE1000" s="14">
        <f>+IF('Moloc Pokedex'!AG193&lt;&gt;"",'Moloc Pokedex'!AG193,"")</f>
        <v>0</v>
      </c>
      <c r="AF1000" s="14">
        <f>+IF('Moloc Pokedex'!AH193&lt;&gt;"",'Moloc Pokedex'!AH193,"")</f>
        <v>0</v>
      </c>
      <c r="AG1000" s="14">
        <f>+IF('Moloc Pokedex'!AI193&lt;&gt;"",'Moloc Pokedex'!AI193,"")</f>
        <v>0</v>
      </c>
      <c r="AH1000" s="14" t="str">
        <f>+IF('Moloc Pokedex'!AJ193&lt;&gt;"",'Moloc Pokedex'!AJ193,"")</f>
        <v>999,0,0,0,0,0,0,0,0,0</v>
      </c>
      <c r="AI1000" s="14" t="str">
        <f>+IF('Moloc Pokedex'!AK193&lt;&gt;"",'Moloc Pokedex'!AK193,"")</f>
        <v>TODO</v>
      </c>
      <c r="AJ1000" s="14" t="str">
        <f>+IF('Moloc Pokedex'!AL193&lt;&gt;"",'Moloc Pokedex'!AL193,"")</f>
        <v>"TO DO"</v>
      </c>
      <c r="AK1000" s="14" t="str">
        <f>+IF('Moloc Pokedex'!AM193&lt;&gt;"",'Moloc Pokedex'!AM193,"")</f>
        <v/>
      </c>
      <c r="AL1000" s="14" t="str">
        <f>+IF('Moloc Pokedex'!AN193&lt;&gt;"",'Moloc Pokedex'!AN193,"")</f>
        <v/>
      </c>
      <c r="AM1000" s="14" t="str">
        <f>+IF('Moloc Pokedex'!AO193&lt;&gt;"",'Moloc Pokedex'!AO193,"")</f>
        <v/>
      </c>
      <c r="AN1000" s="14" t="str">
        <f>+IF('Moloc Pokedex'!AP193&lt;&gt;"",'Moloc Pokedex'!AP193,"")</f>
        <v/>
      </c>
      <c r="AO1000" s="14">
        <f>+IF('Moloc Pokedex'!AQ193&lt;&gt;"",'Moloc Pokedex'!AQ193,"")</f>
        <v>0</v>
      </c>
      <c r="AP1000" s="14">
        <f>+IF('Moloc Pokedex'!AR193&lt;&gt;"",'Moloc Pokedex'!AR193,"")</f>
        <v>25</v>
      </c>
      <c r="AQ1000" s="14">
        <f>+IF('Moloc Pokedex'!AS193&lt;&gt;"",'Moloc Pokedex'!AS193,"")</f>
        <v>0</v>
      </c>
      <c r="AR1000" s="14" t="str">
        <f>+IF('Moloc Pokedex'!AT193&lt;&gt;"",'Moloc Pokedex'!AT193,"")</f>
        <v/>
      </c>
      <c r="AS1000" s="14" t="str">
        <f>+IF('Moloc Pokedex'!AU193&lt;&gt;"",'Moloc Pokedex'!AU193,"")</f>
        <v/>
      </c>
      <c r="AU1000" s="14"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
      <c r="A1001" s="13">
        <v>1000</v>
      </c>
      <c r="C1001" s="14" t="str">
        <f>+IF('Moloc Pokedex'!E194&lt;&gt;"",'Moloc Pokedex'!E194,"")</f>
        <v>Pictoglyph</v>
      </c>
      <c r="D1001" s="14" t="str">
        <f>+IF('Moloc Pokedex'!F194&lt;&gt;"",'Moloc Pokedex'!F194,"")</f>
        <v>PICTOGLYPH</v>
      </c>
      <c r="E1001" s="14" t="str">
        <f>+IF('Moloc Pokedex'!G194&lt;&gt;"",'Moloc Pokedex'!G194,"")</f>
        <v>PSYCHIC</v>
      </c>
      <c r="F1001" s="14" t="str">
        <f>+IF('Moloc Pokedex'!H194&lt;&gt;"",'Moloc Pokedex'!H194,"")</f>
        <v>FLYING</v>
      </c>
      <c r="G1001" s="14" t="str">
        <f>+IF('Moloc Pokedex'!I194&lt;&gt;"",'Moloc Pokedex'!I194,"")</f>
        <v>30,30,30,30,30,30</v>
      </c>
      <c r="H1001" s="14" t="str">
        <f>+IF('Moloc Pokedex'!J194&lt;&gt;"",'Moloc Pokedex'!J194,"")</f>
        <v>Female50Percent</v>
      </c>
      <c r="I1001" s="14" t="str">
        <f>+IF('Moloc Pokedex'!K194&lt;&gt;"",'Moloc Pokedex'!K194,"")</f>
        <v>Medium</v>
      </c>
      <c r="J1001" s="14">
        <f>+IF('Moloc Pokedex'!L194&lt;&gt;"",'Moloc Pokedex'!L194,"")</f>
        <v>0</v>
      </c>
      <c r="K1001" s="14" t="str">
        <f>+IF('Moloc Pokedex'!M194&lt;&gt;"",'Moloc Pokedex'!M194,"")</f>
        <v>0,0,0,0,0,0</v>
      </c>
      <c r="L1001" s="14">
        <f>+IF('Moloc Pokedex'!N194&lt;&gt;"",'Moloc Pokedex'!N194,"")</f>
        <v>255</v>
      </c>
      <c r="M1001" s="14">
        <f>+IF('Moloc Pokedex'!O194&lt;&gt;"",'Moloc Pokedex'!O194,"")</f>
        <v>70</v>
      </c>
      <c r="N1001" s="14" t="str">
        <f>+IF('Moloc Pokedex'!P194&lt;&gt;"",'Moloc Pokedex'!P194,"")</f>
        <v>RUNAWAY</v>
      </c>
      <c r="O1001" s="14" t="str">
        <f>+IF('Moloc Pokedex'!Q194&lt;&gt;"",'Moloc Pokedex'!Q194,"")</f>
        <v/>
      </c>
      <c r="P1001" s="14" t="str">
        <f>+IF('Moloc Pokedex'!R194&lt;&gt;"",'Moloc Pokedex'!R194,"")</f>
        <v>1,TACKLE,1,LEER,1,GROWL,1,SCARYFACE</v>
      </c>
      <c r="Q1001" s="14" t="str">
        <f>+IF('Moloc Pokedex'!S194&lt;&gt;"",'Moloc Pokedex'!S194,"")</f>
        <v>FIREPUNCH,THUNDERPUNCH,ICEPUNCH,SWORDSDANCE,TAUNT,TRICK,GRASSYTERRAIN</v>
      </c>
      <c r="R1001" s="14" t="str">
        <f>+IF('Moloc Pokedex'!T194&lt;&gt;"",'Moloc Pokedex'!T194,"")</f>
        <v>Field</v>
      </c>
      <c r="S1001" s="14">
        <f>+IF('Moloc Pokedex'!U194&lt;&gt;"",'Moloc Pokedex'!U194,"")</f>
        <v>4080</v>
      </c>
      <c r="T1001" s="14">
        <f>+IF('Moloc Pokedex'!V194&lt;&gt;"",'Moloc Pokedex'!V194,"")</f>
        <v>0.1</v>
      </c>
      <c r="U1001" s="14">
        <f>+IF('Moloc Pokedex'!W194&lt;&gt;"",'Moloc Pokedex'!W194,"")</f>
        <v>0.1</v>
      </c>
      <c r="V1001" s="14" t="str">
        <f>+IF('Moloc Pokedex'!X194&lt;&gt;"",'Moloc Pokedex'!X194,"")</f>
        <v>Brown</v>
      </c>
      <c r="W1001" s="14" t="str">
        <f>+IF('Moloc Pokedex'!Y194&lt;&gt;"",'Moloc Pokedex'!Y194,"")</f>
        <v/>
      </c>
      <c r="X1001" s="14">
        <f>+IF('Moloc Pokedex'!Z194&lt;&gt;"",'Moloc Pokedex'!Z194,"")</f>
        <v>1000</v>
      </c>
      <c r="Y1001" s="14">
        <f>+IF('Moloc Pokedex'!AA194&lt;&gt;"",'Moloc Pokedex'!AA194,"")</f>
        <v>0</v>
      </c>
      <c r="Z1001" s="14">
        <f>+IF('Moloc Pokedex'!AB194&lt;&gt;"",'Moloc Pokedex'!AB194,"")</f>
        <v>0</v>
      </c>
      <c r="AA1001" s="14">
        <f>+IF('Moloc Pokedex'!AC194&lt;&gt;"",'Moloc Pokedex'!AC194,"")</f>
        <v>0</v>
      </c>
      <c r="AB1001" s="14">
        <f>+IF('Moloc Pokedex'!AD194&lt;&gt;"",'Moloc Pokedex'!AD194,"")</f>
        <v>0</v>
      </c>
      <c r="AC1001" s="14">
        <f>+IF('Moloc Pokedex'!AE194&lt;&gt;"",'Moloc Pokedex'!AE194,"")</f>
        <v>0</v>
      </c>
      <c r="AD1001" s="14">
        <f>+IF('Moloc Pokedex'!AF194&lt;&gt;"",'Moloc Pokedex'!AF194,"")</f>
        <v>0</v>
      </c>
      <c r="AE1001" s="14">
        <f>+IF('Moloc Pokedex'!AG194&lt;&gt;"",'Moloc Pokedex'!AG194,"")</f>
        <v>0</v>
      </c>
      <c r="AF1001" s="14">
        <f>+IF('Moloc Pokedex'!AH194&lt;&gt;"",'Moloc Pokedex'!AH194,"")</f>
        <v>0</v>
      </c>
      <c r="AG1001" s="14">
        <f>+IF('Moloc Pokedex'!AI194&lt;&gt;"",'Moloc Pokedex'!AI194,"")</f>
        <v>0</v>
      </c>
      <c r="AH1001" s="14" t="str">
        <f>+IF('Moloc Pokedex'!AJ194&lt;&gt;"",'Moloc Pokedex'!AJ194,"")</f>
        <v>1000,0,0,0,0,0,0,0,0,0</v>
      </c>
      <c r="AI1001" s="14" t="str">
        <f>+IF('Moloc Pokedex'!AK194&lt;&gt;"",'Moloc Pokedex'!AK194,"")</f>
        <v>TODO</v>
      </c>
      <c r="AJ1001" s="14" t="str">
        <f>+IF('Moloc Pokedex'!AL194&lt;&gt;"",'Moloc Pokedex'!AL194,"")</f>
        <v>"TO DO"</v>
      </c>
      <c r="AK1001" s="14" t="str">
        <f>+IF('Moloc Pokedex'!AM194&lt;&gt;"",'Moloc Pokedex'!AM194,"")</f>
        <v/>
      </c>
      <c r="AL1001" s="14" t="str">
        <f>+IF('Moloc Pokedex'!AN194&lt;&gt;"",'Moloc Pokedex'!AN194,"")</f>
        <v/>
      </c>
      <c r="AM1001" s="14" t="str">
        <f>+IF('Moloc Pokedex'!AO194&lt;&gt;"",'Moloc Pokedex'!AO194,"")</f>
        <v/>
      </c>
      <c r="AN1001" s="14" t="str">
        <f>+IF('Moloc Pokedex'!AP194&lt;&gt;"",'Moloc Pokedex'!AP194,"")</f>
        <v/>
      </c>
      <c r="AO1001" s="14">
        <f>+IF('Moloc Pokedex'!AQ194&lt;&gt;"",'Moloc Pokedex'!AQ194,"")</f>
        <v>0</v>
      </c>
      <c r="AP1001" s="14">
        <f>+IF('Moloc Pokedex'!AR194&lt;&gt;"",'Moloc Pokedex'!AR194,"")</f>
        <v>25</v>
      </c>
      <c r="AQ1001" s="14">
        <f>+IF('Moloc Pokedex'!AS194&lt;&gt;"",'Moloc Pokedex'!AS194,"")</f>
        <v>0</v>
      </c>
      <c r="AR1001" s="14" t="str">
        <f>+IF('Moloc Pokedex'!AT194&lt;&gt;"",'Moloc Pokedex'!AT194,"")</f>
        <v/>
      </c>
      <c r="AS1001" s="14" t="str">
        <f>+IF('Moloc Pokedex'!AU194&lt;&gt;"",'Moloc Pokedex'!AU194,"")</f>
        <v/>
      </c>
      <c r="AU1001" s="14"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
      <c r="A1002" s="13">
        <v>1001</v>
      </c>
      <c r="C1002" s="14" t="str">
        <f>+IF('Moloc Pokedex'!E195&lt;&gt;"",'Moloc Pokedex'!E195,"")</f>
        <v>Raicholga</v>
      </c>
      <c r="D1002" s="14" t="str">
        <f>+IF('Moloc Pokedex'!F195&lt;&gt;"",'Moloc Pokedex'!F195,"")</f>
        <v>RAICHOLGA</v>
      </c>
      <c r="E1002" s="14" t="str">
        <f>+IF('Moloc Pokedex'!G195&lt;&gt;"",'Moloc Pokedex'!G195,"")</f>
        <v>ELECTRIC</v>
      </c>
      <c r="F1002" s="14" t="str">
        <f>+IF('Moloc Pokedex'!H195&lt;&gt;"",'Moloc Pokedex'!H195,"")</f>
        <v>FLYING</v>
      </c>
      <c r="G1002" s="14" t="str">
        <f>+IF('Moloc Pokedex'!I195&lt;&gt;"",'Moloc Pokedex'!I195,"")</f>
        <v>30,30,30,30,30,30</v>
      </c>
      <c r="H1002" s="14" t="str">
        <f>+IF('Moloc Pokedex'!J195&lt;&gt;"",'Moloc Pokedex'!J195,"")</f>
        <v>Female50Percent</v>
      </c>
      <c r="I1002" s="14" t="str">
        <f>+IF('Moloc Pokedex'!K195&lt;&gt;"",'Moloc Pokedex'!K195,"")</f>
        <v>Medium</v>
      </c>
      <c r="J1002" s="14">
        <f>+IF('Moloc Pokedex'!L195&lt;&gt;"",'Moloc Pokedex'!L195,"")</f>
        <v>0</v>
      </c>
      <c r="K1002" s="14" t="str">
        <f>+IF('Moloc Pokedex'!M195&lt;&gt;"",'Moloc Pokedex'!M195,"")</f>
        <v>0,0,0,0,0,0</v>
      </c>
      <c r="L1002" s="14">
        <f>+IF('Moloc Pokedex'!N195&lt;&gt;"",'Moloc Pokedex'!N195,"")</f>
        <v>255</v>
      </c>
      <c r="M1002" s="14">
        <f>+IF('Moloc Pokedex'!O195&lt;&gt;"",'Moloc Pokedex'!O195,"")</f>
        <v>70</v>
      </c>
      <c r="N1002" s="14" t="str">
        <f>+IF('Moloc Pokedex'!P195&lt;&gt;"",'Moloc Pokedex'!P195,"")</f>
        <v>RUNAWAY</v>
      </c>
      <c r="O1002" s="14" t="str">
        <f>+IF('Moloc Pokedex'!Q195&lt;&gt;"",'Moloc Pokedex'!Q195,"")</f>
        <v/>
      </c>
      <c r="P1002" s="14" t="str">
        <f>+IF('Moloc Pokedex'!R195&lt;&gt;"",'Moloc Pokedex'!R195,"")</f>
        <v>1,TACKLE,1,LEER,1,GROWL,1,SCARYFACE</v>
      </c>
      <c r="Q1002" s="14" t="str">
        <f>+IF('Moloc Pokedex'!S195&lt;&gt;"",'Moloc Pokedex'!S195,"")</f>
        <v>FIREPUNCH,THUNDERPUNCH,ICEPUNCH,SWORDSDANCE,TAUNT,TRICK,GRASSYTERRAIN</v>
      </c>
      <c r="R1002" s="14" t="str">
        <f>+IF('Moloc Pokedex'!T195&lt;&gt;"",'Moloc Pokedex'!T195,"")</f>
        <v>Field</v>
      </c>
      <c r="S1002" s="14">
        <f>+IF('Moloc Pokedex'!U195&lt;&gt;"",'Moloc Pokedex'!U195,"")</f>
        <v>4080</v>
      </c>
      <c r="T1002" s="14">
        <f>+IF('Moloc Pokedex'!V195&lt;&gt;"",'Moloc Pokedex'!V195,"")</f>
        <v>0.1</v>
      </c>
      <c r="U1002" s="14">
        <f>+IF('Moloc Pokedex'!W195&lt;&gt;"",'Moloc Pokedex'!W195,"")</f>
        <v>0.1</v>
      </c>
      <c r="V1002" s="14" t="str">
        <f>+IF('Moloc Pokedex'!X195&lt;&gt;"",'Moloc Pokedex'!X195,"")</f>
        <v>Brown</v>
      </c>
      <c r="W1002" s="14" t="str">
        <f>+IF('Moloc Pokedex'!Y195&lt;&gt;"",'Moloc Pokedex'!Y195,"")</f>
        <v/>
      </c>
      <c r="X1002" s="14">
        <f>+IF('Moloc Pokedex'!Z195&lt;&gt;"",'Moloc Pokedex'!Z195,"")</f>
        <v>1001</v>
      </c>
      <c r="Y1002" s="14">
        <f>+IF('Moloc Pokedex'!AA195&lt;&gt;"",'Moloc Pokedex'!AA195,"")</f>
        <v>0</v>
      </c>
      <c r="Z1002" s="14">
        <f>+IF('Moloc Pokedex'!AB195&lt;&gt;"",'Moloc Pokedex'!AB195,"")</f>
        <v>0</v>
      </c>
      <c r="AA1002" s="14">
        <f>+IF('Moloc Pokedex'!AC195&lt;&gt;"",'Moloc Pokedex'!AC195,"")</f>
        <v>0</v>
      </c>
      <c r="AB1002" s="14">
        <f>+IF('Moloc Pokedex'!AD195&lt;&gt;"",'Moloc Pokedex'!AD195,"")</f>
        <v>0</v>
      </c>
      <c r="AC1002" s="14">
        <f>+IF('Moloc Pokedex'!AE195&lt;&gt;"",'Moloc Pokedex'!AE195,"")</f>
        <v>0</v>
      </c>
      <c r="AD1002" s="14">
        <f>+IF('Moloc Pokedex'!AF195&lt;&gt;"",'Moloc Pokedex'!AF195,"")</f>
        <v>0</v>
      </c>
      <c r="AE1002" s="14">
        <f>+IF('Moloc Pokedex'!AG195&lt;&gt;"",'Moloc Pokedex'!AG195,"")</f>
        <v>0</v>
      </c>
      <c r="AF1002" s="14">
        <f>+IF('Moloc Pokedex'!AH195&lt;&gt;"",'Moloc Pokedex'!AH195,"")</f>
        <v>0</v>
      </c>
      <c r="AG1002" s="14">
        <f>+IF('Moloc Pokedex'!AI195&lt;&gt;"",'Moloc Pokedex'!AI195,"")</f>
        <v>0</v>
      </c>
      <c r="AH1002" s="14" t="str">
        <f>+IF('Moloc Pokedex'!AJ195&lt;&gt;"",'Moloc Pokedex'!AJ195,"")</f>
        <v>1001,0,0,0,0,0,0,0,0,0</v>
      </c>
      <c r="AI1002" s="14" t="str">
        <f>+IF('Moloc Pokedex'!AK195&lt;&gt;"",'Moloc Pokedex'!AK195,"")</f>
        <v>TODO</v>
      </c>
      <c r="AJ1002" s="14" t="str">
        <f>+IF('Moloc Pokedex'!AL195&lt;&gt;"",'Moloc Pokedex'!AL195,"")</f>
        <v>"TO DO"</v>
      </c>
      <c r="AK1002" s="14" t="str">
        <f>+IF('Moloc Pokedex'!AM195&lt;&gt;"",'Moloc Pokedex'!AM195,"")</f>
        <v/>
      </c>
      <c r="AL1002" s="14" t="str">
        <f>+IF('Moloc Pokedex'!AN195&lt;&gt;"",'Moloc Pokedex'!AN195,"")</f>
        <v/>
      </c>
      <c r="AM1002" s="14" t="str">
        <f>+IF('Moloc Pokedex'!AO195&lt;&gt;"",'Moloc Pokedex'!AO195,"")</f>
        <v/>
      </c>
      <c r="AN1002" s="14" t="str">
        <f>+IF('Moloc Pokedex'!AP195&lt;&gt;"",'Moloc Pokedex'!AP195,"")</f>
        <v/>
      </c>
      <c r="AO1002" s="14">
        <f>+IF('Moloc Pokedex'!AQ195&lt;&gt;"",'Moloc Pokedex'!AQ195,"")</f>
        <v>0</v>
      </c>
      <c r="AP1002" s="14">
        <f>+IF('Moloc Pokedex'!AR195&lt;&gt;"",'Moloc Pokedex'!AR195,"")</f>
        <v>25</v>
      </c>
      <c r="AQ1002" s="14">
        <f>+IF('Moloc Pokedex'!AS195&lt;&gt;"",'Moloc Pokedex'!AS195,"")</f>
        <v>0</v>
      </c>
      <c r="AR1002" s="14" t="str">
        <f>+IF('Moloc Pokedex'!AT195&lt;&gt;"",'Moloc Pokedex'!AT195,"")</f>
        <v/>
      </c>
      <c r="AS1002" s="14" t="str">
        <f>+IF('Moloc Pokedex'!AU195&lt;&gt;"",'Moloc Pokedex'!AU195,"")</f>
        <v/>
      </c>
      <c r="AU1002" s="14"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
      <c r="A1003" s="13">
        <v>1002</v>
      </c>
      <c r="C1003" s="14" t="str">
        <f>+IF('Moloc Pokedex'!E196&lt;&gt;"",'Moloc Pokedex'!E196,"")</f>
        <v>Cryoligon</v>
      </c>
      <c r="D1003" s="14" t="str">
        <f>+IF('Moloc Pokedex'!F196&lt;&gt;"",'Moloc Pokedex'!F196,"")</f>
        <v>CRYOLIGON</v>
      </c>
      <c r="E1003" s="14" t="str">
        <f>+IF('Moloc Pokedex'!G196&lt;&gt;"",'Moloc Pokedex'!G196,"")</f>
        <v>ICE</v>
      </c>
      <c r="F1003" s="14" t="str">
        <f>+IF('Moloc Pokedex'!H196&lt;&gt;"",'Moloc Pokedex'!H196,"")</f>
        <v>FERAL</v>
      </c>
      <c r="G1003" s="14" t="str">
        <f>+IF('Moloc Pokedex'!I196&lt;&gt;"",'Moloc Pokedex'!I196,"")</f>
        <v>30,30,30,30,30,30</v>
      </c>
      <c r="H1003" s="14" t="str">
        <f>+IF('Moloc Pokedex'!J196&lt;&gt;"",'Moloc Pokedex'!J196,"")</f>
        <v>Female50Percent</v>
      </c>
      <c r="I1003" s="14" t="str">
        <f>+IF('Moloc Pokedex'!K196&lt;&gt;"",'Moloc Pokedex'!K196,"")</f>
        <v>Medium</v>
      </c>
      <c r="J1003" s="14">
        <f>+IF('Moloc Pokedex'!L196&lt;&gt;"",'Moloc Pokedex'!L196,"")</f>
        <v>0</v>
      </c>
      <c r="K1003" s="14" t="str">
        <f>+IF('Moloc Pokedex'!M196&lt;&gt;"",'Moloc Pokedex'!M196,"")</f>
        <v>0,0,0,0,0,0</v>
      </c>
      <c r="L1003" s="14">
        <f>+IF('Moloc Pokedex'!N196&lt;&gt;"",'Moloc Pokedex'!N196,"")</f>
        <v>255</v>
      </c>
      <c r="M1003" s="14">
        <f>+IF('Moloc Pokedex'!O196&lt;&gt;"",'Moloc Pokedex'!O196,"")</f>
        <v>70</v>
      </c>
      <c r="N1003" s="14" t="str">
        <f>+IF('Moloc Pokedex'!P196&lt;&gt;"",'Moloc Pokedex'!P196,"")</f>
        <v>RUNAWAY</v>
      </c>
      <c r="O1003" s="14" t="str">
        <f>+IF('Moloc Pokedex'!Q196&lt;&gt;"",'Moloc Pokedex'!Q196,"")</f>
        <v/>
      </c>
      <c r="P1003" s="14" t="str">
        <f>+IF('Moloc Pokedex'!R196&lt;&gt;"",'Moloc Pokedex'!R196,"")</f>
        <v>1,TACKLE,1,LEER,1,GROWL,1,SCARYFACE</v>
      </c>
      <c r="Q1003" s="14" t="str">
        <f>+IF('Moloc Pokedex'!S196&lt;&gt;"",'Moloc Pokedex'!S196,"")</f>
        <v>FIREPUNCH,THUNDERPUNCH,ICEPUNCH,SWORDSDANCE,TAUNT,TRICK,GRASSYTERRAIN</v>
      </c>
      <c r="R1003" s="14" t="str">
        <f>+IF('Moloc Pokedex'!T196&lt;&gt;"",'Moloc Pokedex'!T196,"")</f>
        <v>Field</v>
      </c>
      <c r="S1003" s="14">
        <f>+IF('Moloc Pokedex'!U196&lt;&gt;"",'Moloc Pokedex'!U196,"")</f>
        <v>4080</v>
      </c>
      <c r="T1003" s="14">
        <f>+IF('Moloc Pokedex'!V196&lt;&gt;"",'Moloc Pokedex'!V196,"")</f>
        <v>0.1</v>
      </c>
      <c r="U1003" s="14">
        <f>+IF('Moloc Pokedex'!W196&lt;&gt;"",'Moloc Pokedex'!W196,"")</f>
        <v>0.1</v>
      </c>
      <c r="V1003" s="14" t="str">
        <f>+IF('Moloc Pokedex'!X196&lt;&gt;"",'Moloc Pokedex'!X196,"")</f>
        <v>Brown</v>
      </c>
      <c r="W1003" s="14" t="str">
        <f>+IF('Moloc Pokedex'!Y196&lt;&gt;"",'Moloc Pokedex'!Y196,"")</f>
        <v/>
      </c>
      <c r="X1003" s="14">
        <f>+IF('Moloc Pokedex'!Z196&lt;&gt;"",'Moloc Pokedex'!Z196,"")</f>
        <v>1002</v>
      </c>
      <c r="Y1003" s="14">
        <f>+IF('Moloc Pokedex'!AA196&lt;&gt;"",'Moloc Pokedex'!AA196,"")</f>
        <v>0</v>
      </c>
      <c r="Z1003" s="14">
        <f>+IF('Moloc Pokedex'!AB196&lt;&gt;"",'Moloc Pokedex'!AB196,"")</f>
        <v>0</v>
      </c>
      <c r="AA1003" s="14">
        <f>+IF('Moloc Pokedex'!AC196&lt;&gt;"",'Moloc Pokedex'!AC196,"")</f>
        <v>0</v>
      </c>
      <c r="AB1003" s="14">
        <f>+IF('Moloc Pokedex'!AD196&lt;&gt;"",'Moloc Pokedex'!AD196,"")</f>
        <v>0</v>
      </c>
      <c r="AC1003" s="14">
        <f>+IF('Moloc Pokedex'!AE196&lt;&gt;"",'Moloc Pokedex'!AE196,"")</f>
        <v>0</v>
      </c>
      <c r="AD1003" s="14">
        <f>+IF('Moloc Pokedex'!AF196&lt;&gt;"",'Moloc Pokedex'!AF196,"")</f>
        <v>0</v>
      </c>
      <c r="AE1003" s="14">
        <f>+IF('Moloc Pokedex'!AG196&lt;&gt;"",'Moloc Pokedex'!AG196,"")</f>
        <v>0</v>
      </c>
      <c r="AF1003" s="14">
        <f>+IF('Moloc Pokedex'!AH196&lt;&gt;"",'Moloc Pokedex'!AH196,"")</f>
        <v>0</v>
      </c>
      <c r="AG1003" s="14">
        <f>+IF('Moloc Pokedex'!AI196&lt;&gt;"",'Moloc Pokedex'!AI196,"")</f>
        <v>0</v>
      </c>
      <c r="AH1003" s="14" t="str">
        <f>+IF('Moloc Pokedex'!AJ196&lt;&gt;"",'Moloc Pokedex'!AJ196,"")</f>
        <v>1002,0,0,0,0,0,0,0,0,0</v>
      </c>
      <c r="AI1003" s="14" t="str">
        <f>+IF('Moloc Pokedex'!AK196&lt;&gt;"",'Moloc Pokedex'!AK196,"")</f>
        <v>TODO</v>
      </c>
      <c r="AJ1003" s="14" t="str">
        <f>+IF('Moloc Pokedex'!AL196&lt;&gt;"",'Moloc Pokedex'!AL196,"")</f>
        <v>"TO DO"</v>
      </c>
      <c r="AK1003" s="14" t="str">
        <f>+IF('Moloc Pokedex'!AM196&lt;&gt;"",'Moloc Pokedex'!AM196,"")</f>
        <v/>
      </c>
      <c r="AL1003" s="14" t="str">
        <f>+IF('Moloc Pokedex'!AN196&lt;&gt;"",'Moloc Pokedex'!AN196,"")</f>
        <v/>
      </c>
      <c r="AM1003" s="14" t="str">
        <f>+IF('Moloc Pokedex'!AO196&lt;&gt;"",'Moloc Pokedex'!AO196,"")</f>
        <v/>
      </c>
      <c r="AN1003" s="14" t="str">
        <f>+IF('Moloc Pokedex'!AP196&lt;&gt;"",'Moloc Pokedex'!AP196,"")</f>
        <v/>
      </c>
      <c r="AO1003" s="14">
        <f>+IF('Moloc Pokedex'!AQ196&lt;&gt;"",'Moloc Pokedex'!AQ196,"")</f>
        <v>0</v>
      </c>
      <c r="AP1003" s="14">
        <f>+IF('Moloc Pokedex'!AR196&lt;&gt;"",'Moloc Pokedex'!AR196,"")</f>
        <v>25</v>
      </c>
      <c r="AQ1003" s="14">
        <f>+IF('Moloc Pokedex'!AS196&lt;&gt;"",'Moloc Pokedex'!AS196,"")</f>
        <v>0</v>
      </c>
      <c r="AR1003" s="14" t="str">
        <f>+IF('Moloc Pokedex'!AT196&lt;&gt;"",'Moloc Pokedex'!AT196,"")</f>
        <v/>
      </c>
      <c r="AS1003" s="14" t="str">
        <f>+IF('Moloc Pokedex'!AU196&lt;&gt;"",'Moloc Pokedex'!AU196,"")</f>
        <v/>
      </c>
      <c r="AU1003" s="14"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
      <c r="A1004" s="13">
        <v>1003</v>
      </c>
      <c r="C1004" s="14" t="str">
        <f>+IF('Moloc Pokedex'!E197&lt;&gt;"",'Moloc Pokedex'!E197,"")</f>
        <v>Stunkish</v>
      </c>
      <c r="D1004" s="14" t="str">
        <f>+IF('Moloc Pokedex'!F197&lt;&gt;"",'Moloc Pokedex'!F197,"")</f>
        <v>STUNKISH</v>
      </c>
      <c r="E1004" s="14" t="str">
        <f>+IF('Moloc Pokedex'!G197&lt;&gt;"",'Moloc Pokedex'!G197,"")</f>
        <v>ELECTRIC</v>
      </c>
      <c r="F1004" s="14" t="str">
        <f>+IF('Moloc Pokedex'!H197&lt;&gt;"",'Moloc Pokedex'!H197,"")</f>
        <v>GROUND</v>
      </c>
      <c r="G1004" s="14" t="str">
        <f>+IF('Moloc Pokedex'!I197&lt;&gt;"",'Moloc Pokedex'!I197,"")</f>
        <v>30,30,30,30,30,30</v>
      </c>
      <c r="H1004" s="14" t="str">
        <f>+IF('Moloc Pokedex'!J197&lt;&gt;"",'Moloc Pokedex'!J197,"")</f>
        <v>Female50Percent</v>
      </c>
      <c r="I1004" s="14" t="str">
        <f>+IF('Moloc Pokedex'!K197&lt;&gt;"",'Moloc Pokedex'!K197,"")</f>
        <v>Medium</v>
      </c>
      <c r="J1004" s="14">
        <f>+IF('Moloc Pokedex'!L197&lt;&gt;"",'Moloc Pokedex'!L197,"")</f>
        <v>0</v>
      </c>
      <c r="K1004" s="14" t="str">
        <f>+IF('Moloc Pokedex'!M197&lt;&gt;"",'Moloc Pokedex'!M197,"")</f>
        <v>0,0,0,0,0,0</v>
      </c>
      <c r="L1004" s="14">
        <f>+IF('Moloc Pokedex'!N197&lt;&gt;"",'Moloc Pokedex'!N197,"")</f>
        <v>255</v>
      </c>
      <c r="M1004" s="14">
        <f>+IF('Moloc Pokedex'!O197&lt;&gt;"",'Moloc Pokedex'!O197,"")</f>
        <v>70</v>
      </c>
      <c r="N1004" s="14" t="str">
        <f>+IF('Moloc Pokedex'!P197&lt;&gt;"",'Moloc Pokedex'!P197,"")</f>
        <v>RUNAWAY</v>
      </c>
      <c r="O1004" s="14" t="str">
        <f>+IF('Moloc Pokedex'!Q197&lt;&gt;"",'Moloc Pokedex'!Q197,"")</f>
        <v/>
      </c>
      <c r="P1004" s="14" t="str">
        <f>+IF('Moloc Pokedex'!R197&lt;&gt;"",'Moloc Pokedex'!R197,"")</f>
        <v>1,TACKLE,1,LEER,1,GROWL,1,SCARYFACE</v>
      </c>
      <c r="Q1004" s="14" t="str">
        <f>+IF('Moloc Pokedex'!S197&lt;&gt;"",'Moloc Pokedex'!S197,"")</f>
        <v>FIREPUNCH,THUNDERPUNCH,ICEPUNCH,SWORDSDANCE,TAUNT,TRICK,GRASSYTERRAIN</v>
      </c>
      <c r="R1004" s="14" t="str">
        <f>+IF('Moloc Pokedex'!T197&lt;&gt;"",'Moloc Pokedex'!T197,"")</f>
        <v>Field</v>
      </c>
      <c r="S1004" s="14">
        <f>+IF('Moloc Pokedex'!U197&lt;&gt;"",'Moloc Pokedex'!U197,"")</f>
        <v>4080</v>
      </c>
      <c r="T1004" s="14">
        <f>+IF('Moloc Pokedex'!V197&lt;&gt;"",'Moloc Pokedex'!V197,"")</f>
        <v>0.1</v>
      </c>
      <c r="U1004" s="14">
        <f>+IF('Moloc Pokedex'!W197&lt;&gt;"",'Moloc Pokedex'!W197,"")</f>
        <v>0.1</v>
      </c>
      <c r="V1004" s="14" t="str">
        <f>+IF('Moloc Pokedex'!X197&lt;&gt;"",'Moloc Pokedex'!X197,"")</f>
        <v>Brown</v>
      </c>
      <c r="W1004" s="14" t="str">
        <f>+IF('Moloc Pokedex'!Y197&lt;&gt;"",'Moloc Pokedex'!Y197,"")</f>
        <v/>
      </c>
      <c r="X1004" s="14">
        <f>+IF('Moloc Pokedex'!Z197&lt;&gt;"",'Moloc Pokedex'!Z197,"")</f>
        <v>1003</v>
      </c>
      <c r="Y1004" s="14">
        <f>+IF('Moloc Pokedex'!AA197&lt;&gt;"",'Moloc Pokedex'!AA197,"")</f>
        <v>0</v>
      </c>
      <c r="Z1004" s="14">
        <f>+IF('Moloc Pokedex'!AB197&lt;&gt;"",'Moloc Pokedex'!AB197,"")</f>
        <v>0</v>
      </c>
      <c r="AA1004" s="14">
        <f>+IF('Moloc Pokedex'!AC197&lt;&gt;"",'Moloc Pokedex'!AC197,"")</f>
        <v>0</v>
      </c>
      <c r="AB1004" s="14">
        <f>+IF('Moloc Pokedex'!AD197&lt;&gt;"",'Moloc Pokedex'!AD197,"")</f>
        <v>0</v>
      </c>
      <c r="AC1004" s="14">
        <f>+IF('Moloc Pokedex'!AE197&lt;&gt;"",'Moloc Pokedex'!AE197,"")</f>
        <v>0</v>
      </c>
      <c r="AD1004" s="14">
        <f>+IF('Moloc Pokedex'!AF197&lt;&gt;"",'Moloc Pokedex'!AF197,"")</f>
        <v>0</v>
      </c>
      <c r="AE1004" s="14">
        <f>+IF('Moloc Pokedex'!AG197&lt;&gt;"",'Moloc Pokedex'!AG197,"")</f>
        <v>0</v>
      </c>
      <c r="AF1004" s="14">
        <f>+IF('Moloc Pokedex'!AH197&lt;&gt;"",'Moloc Pokedex'!AH197,"")</f>
        <v>0</v>
      </c>
      <c r="AG1004" s="14">
        <f>+IF('Moloc Pokedex'!AI197&lt;&gt;"",'Moloc Pokedex'!AI197,"")</f>
        <v>0</v>
      </c>
      <c r="AH1004" s="14" t="str">
        <f>+IF('Moloc Pokedex'!AJ197&lt;&gt;"",'Moloc Pokedex'!AJ197,"")</f>
        <v>1003,0,0,0,0,0,0,0,0,0</v>
      </c>
      <c r="AI1004" s="14" t="str">
        <f>+IF('Moloc Pokedex'!AK197&lt;&gt;"",'Moloc Pokedex'!AK197,"")</f>
        <v>TODO</v>
      </c>
      <c r="AJ1004" s="14" t="str">
        <f>+IF('Moloc Pokedex'!AL197&lt;&gt;"",'Moloc Pokedex'!AL197,"")</f>
        <v>"TO DO"</v>
      </c>
      <c r="AK1004" s="14" t="str">
        <f>+IF('Moloc Pokedex'!AM197&lt;&gt;"",'Moloc Pokedex'!AM197,"")</f>
        <v/>
      </c>
      <c r="AL1004" s="14" t="str">
        <f>+IF('Moloc Pokedex'!AN197&lt;&gt;"",'Moloc Pokedex'!AN197,"")</f>
        <v/>
      </c>
      <c r="AM1004" s="14" t="str">
        <f>+IF('Moloc Pokedex'!AO197&lt;&gt;"",'Moloc Pokedex'!AO197,"")</f>
        <v/>
      </c>
      <c r="AN1004" s="14" t="str">
        <f>+IF('Moloc Pokedex'!AP197&lt;&gt;"",'Moloc Pokedex'!AP197,"")</f>
        <v/>
      </c>
      <c r="AO1004" s="14">
        <f>+IF('Moloc Pokedex'!AQ197&lt;&gt;"",'Moloc Pokedex'!AQ197,"")</f>
        <v>0</v>
      </c>
      <c r="AP1004" s="14">
        <f>+IF('Moloc Pokedex'!AR197&lt;&gt;"",'Moloc Pokedex'!AR197,"")</f>
        <v>25</v>
      </c>
      <c r="AQ1004" s="14">
        <f>+IF('Moloc Pokedex'!AS197&lt;&gt;"",'Moloc Pokedex'!AS197,"")</f>
        <v>0</v>
      </c>
      <c r="AR1004" s="14" t="str">
        <f>+IF('Moloc Pokedex'!AT197&lt;&gt;"",'Moloc Pokedex'!AT197,"")</f>
        <v/>
      </c>
      <c r="AS1004" s="14" t="str">
        <f>+IF('Moloc Pokedex'!AU197&lt;&gt;"",'Moloc Pokedex'!AU197,"")</f>
        <v/>
      </c>
      <c r="AU1004" s="14"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
      <c r="A1005" s="13">
        <v>1004</v>
      </c>
      <c r="C1005" s="14" t="str">
        <f>+IF('Moloc Pokedex'!E198&lt;&gt;"",'Moloc Pokedex'!E198,"")</f>
        <v>Kelddigon</v>
      </c>
      <c r="D1005" s="14" t="str">
        <f>+IF('Moloc Pokedex'!F198&lt;&gt;"",'Moloc Pokedex'!F198,"")</f>
        <v>KELDDIGON</v>
      </c>
      <c r="E1005" s="14" t="str">
        <f>+IF('Moloc Pokedex'!G198&lt;&gt;"",'Moloc Pokedex'!G198,"")</f>
        <v>DRAGON</v>
      </c>
      <c r="F1005" s="14" t="str">
        <f>+IF('Moloc Pokedex'!H198&lt;&gt;"",'Moloc Pokedex'!H198,"")</f>
        <v>GRASS</v>
      </c>
      <c r="G1005" s="14" t="str">
        <f>+IF('Moloc Pokedex'!I198&lt;&gt;"",'Moloc Pokedex'!I198,"")</f>
        <v>30,30,30,30,30,30</v>
      </c>
      <c r="H1005" s="14" t="str">
        <f>+IF('Moloc Pokedex'!J198&lt;&gt;"",'Moloc Pokedex'!J198,"")</f>
        <v>Female50Percent</v>
      </c>
      <c r="I1005" s="14" t="str">
        <f>+IF('Moloc Pokedex'!K198&lt;&gt;"",'Moloc Pokedex'!K198,"")</f>
        <v>Medium</v>
      </c>
      <c r="J1005" s="14">
        <f>+IF('Moloc Pokedex'!L198&lt;&gt;"",'Moloc Pokedex'!L198,"")</f>
        <v>0</v>
      </c>
      <c r="K1005" s="14" t="str">
        <f>+IF('Moloc Pokedex'!M198&lt;&gt;"",'Moloc Pokedex'!M198,"")</f>
        <v>0,0,0,0,0,0</v>
      </c>
      <c r="L1005" s="14">
        <f>+IF('Moloc Pokedex'!N198&lt;&gt;"",'Moloc Pokedex'!N198,"")</f>
        <v>255</v>
      </c>
      <c r="M1005" s="14">
        <f>+IF('Moloc Pokedex'!O198&lt;&gt;"",'Moloc Pokedex'!O198,"")</f>
        <v>70</v>
      </c>
      <c r="N1005" s="14" t="str">
        <f>+IF('Moloc Pokedex'!P198&lt;&gt;"",'Moloc Pokedex'!P198,"")</f>
        <v>RUNAWAY</v>
      </c>
      <c r="O1005" s="14" t="str">
        <f>+IF('Moloc Pokedex'!Q198&lt;&gt;"",'Moloc Pokedex'!Q198,"")</f>
        <v/>
      </c>
      <c r="P1005" s="14" t="str">
        <f>+IF('Moloc Pokedex'!R198&lt;&gt;"",'Moloc Pokedex'!R198,"")</f>
        <v>1,TACKLE,1,LEER,1,GROWL,1,SCARYFACE</v>
      </c>
      <c r="Q1005" s="14" t="str">
        <f>+IF('Moloc Pokedex'!S198&lt;&gt;"",'Moloc Pokedex'!S198,"")</f>
        <v>FIREPUNCH,THUNDERPUNCH,ICEPUNCH,SWORDSDANCE,TAUNT,TRICK,GRASSYTERRAIN</v>
      </c>
      <c r="R1005" s="14" t="str">
        <f>+IF('Moloc Pokedex'!T198&lt;&gt;"",'Moloc Pokedex'!T198,"")</f>
        <v>Field</v>
      </c>
      <c r="S1005" s="14">
        <f>+IF('Moloc Pokedex'!U198&lt;&gt;"",'Moloc Pokedex'!U198,"")</f>
        <v>4080</v>
      </c>
      <c r="T1005" s="14">
        <f>+IF('Moloc Pokedex'!V198&lt;&gt;"",'Moloc Pokedex'!V198,"")</f>
        <v>0.1</v>
      </c>
      <c r="U1005" s="14">
        <f>+IF('Moloc Pokedex'!W198&lt;&gt;"",'Moloc Pokedex'!W198,"")</f>
        <v>0.1</v>
      </c>
      <c r="V1005" s="14" t="str">
        <f>+IF('Moloc Pokedex'!X198&lt;&gt;"",'Moloc Pokedex'!X198,"")</f>
        <v>Brown</v>
      </c>
      <c r="W1005" s="14" t="str">
        <f>+IF('Moloc Pokedex'!Y198&lt;&gt;"",'Moloc Pokedex'!Y198,"")</f>
        <v/>
      </c>
      <c r="X1005" s="14">
        <f>+IF('Moloc Pokedex'!Z198&lt;&gt;"",'Moloc Pokedex'!Z198,"")</f>
        <v>1004</v>
      </c>
      <c r="Y1005" s="14">
        <f>+IF('Moloc Pokedex'!AA198&lt;&gt;"",'Moloc Pokedex'!AA198,"")</f>
        <v>0</v>
      </c>
      <c r="Z1005" s="14">
        <f>+IF('Moloc Pokedex'!AB198&lt;&gt;"",'Moloc Pokedex'!AB198,"")</f>
        <v>0</v>
      </c>
      <c r="AA1005" s="14">
        <f>+IF('Moloc Pokedex'!AC198&lt;&gt;"",'Moloc Pokedex'!AC198,"")</f>
        <v>0</v>
      </c>
      <c r="AB1005" s="14">
        <f>+IF('Moloc Pokedex'!AD198&lt;&gt;"",'Moloc Pokedex'!AD198,"")</f>
        <v>0</v>
      </c>
      <c r="AC1005" s="14">
        <f>+IF('Moloc Pokedex'!AE198&lt;&gt;"",'Moloc Pokedex'!AE198,"")</f>
        <v>0</v>
      </c>
      <c r="AD1005" s="14">
        <f>+IF('Moloc Pokedex'!AF198&lt;&gt;"",'Moloc Pokedex'!AF198,"")</f>
        <v>0</v>
      </c>
      <c r="AE1005" s="14">
        <f>+IF('Moloc Pokedex'!AG198&lt;&gt;"",'Moloc Pokedex'!AG198,"")</f>
        <v>0</v>
      </c>
      <c r="AF1005" s="14">
        <f>+IF('Moloc Pokedex'!AH198&lt;&gt;"",'Moloc Pokedex'!AH198,"")</f>
        <v>0</v>
      </c>
      <c r="AG1005" s="14">
        <f>+IF('Moloc Pokedex'!AI198&lt;&gt;"",'Moloc Pokedex'!AI198,"")</f>
        <v>0</v>
      </c>
      <c r="AH1005" s="14" t="str">
        <f>+IF('Moloc Pokedex'!AJ198&lt;&gt;"",'Moloc Pokedex'!AJ198,"")</f>
        <v>1004,0,0,0,0,0,0,0,0,0</v>
      </c>
      <c r="AI1005" s="14" t="str">
        <f>+IF('Moloc Pokedex'!AK198&lt;&gt;"",'Moloc Pokedex'!AK198,"")</f>
        <v>TODO</v>
      </c>
      <c r="AJ1005" s="14" t="str">
        <f>+IF('Moloc Pokedex'!AL198&lt;&gt;"",'Moloc Pokedex'!AL198,"")</f>
        <v>"TO DO"</v>
      </c>
      <c r="AK1005" s="14" t="str">
        <f>+IF('Moloc Pokedex'!AM198&lt;&gt;"",'Moloc Pokedex'!AM198,"")</f>
        <v/>
      </c>
      <c r="AL1005" s="14" t="str">
        <f>+IF('Moloc Pokedex'!AN198&lt;&gt;"",'Moloc Pokedex'!AN198,"")</f>
        <v/>
      </c>
      <c r="AM1005" s="14" t="str">
        <f>+IF('Moloc Pokedex'!AO198&lt;&gt;"",'Moloc Pokedex'!AO198,"")</f>
        <v/>
      </c>
      <c r="AN1005" s="14" t="str">
        <f>+IF('Moloc Pokedex'!AP198&lt;&gt;"",'Moloc Pokedex'!AP198,"")</f>
        <v/>
      </c>
      <c r="AO1005" s="14">
        <f>+IF('Moloc Pokedex'!AQ198&lt;&gt;"",'Moloc Pokedex'!AQ198,"")</f>
        <v>0</v>
      </c>
      <c r="AP1005" s="14">
        <f>+IF('Moloc Pokedex'!AR198&lt;&gt;"",'Moloc Pokedex'!AR198,"")</f>
        <v>25</v>
      </c>
      <c r="AQ1005" s="14">
        <f>+IF('Moloc Pokedex'!AS198&lt;&gt;"",'Moloc Pokedex'!AS198,"")</f>
        <v>0</v>
      </c>
      <c r="AR1005" s="14" t="str">
        <f>+IF('Moloc Pokedex'!AT198&lt;&gt;"",'Moloc Pokedex'!AT198,"")</f>
        <v/>
      </c>
      <c r="AS1005" s="14" t="str">
        <f>+IF('Moloc Pokedex'!AU198&lt;&gt;"",'Moloc Pokedex'!AU198,"")</f>
        <v/>
      </c>
      <c r="AU1005" s="14"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
      <c r="A1006" s="13">
        <v>1005</v>
      </c>
      <c r="C1006" s="14" t="str">
        <f>+IF('Moloc Pokedex'!E199&lt;&gt;"",'Moloc Pokedex'!E199,"")</f>
        <v>Heantler</v>
      </c>
      <c r="D1006" s="14" t="str">
        <f>+IF('Moloc Pokedex'!F199&lt;&gt;"",'Moloc Pokedex'!F199,"")</f>
        <v>HEANTLER</v>
      </c>
      <c r="E1006" s="14" t="str">
        <f>+IF('Moloc Pokedex'!G199&lt;&gt;"",'Moloc Pokedex'!G199,"")</f>
        <v>FIRE</v>
      </c>
      <c r="F1006" s="14" t="str">
        <f>+IF('Moloc Pokedex'!H199&lt;&gt;"",'Moloc Pokedex'!H199,"")</f>
        <v/>
      </c>
      <c r="G1006" s="14" t="str">
        <f>+IF('Moloc Pokedex'!I199&lt;&gt;"",'Moloc Pokedex'!I199,"")</f>
        <v>30,30,30,30,30,30</v>
      </c>
      <c r="H1006" s="14" t="str">
        <f>+IF('Moloc Pokedex'!J199&lt;&gt;"",'Moloc Pokedex'!J199,"")</f>
        <v>Female50Percent</v>
      </c>
      <c r="I1006" s="14" t="str">
        <f>+IF('Moloc Pokedex'!K199&lt;&gt;"",'Moloc Pokedex'!K199,"")</f>
        <v>Medium</v>
      </c>
      <c r="J1006" s="14">
        <f>+IF('Moloc Pokedex'!L199&lt;&gt;"",'Moloc Pokedex'!L199,"")</f>
        <v>0</v>
      </c>
      <c r="K1006" s="14" t="str">
        <f>+IF('Moloc Pokedex'!M199&lt;&gt;"",'Moloc Pokedex'!M199,"")</f>
        <v>0,0,0,0,0,0</v>
      </c>
      <c r="L1006" s="14">
        <f>+IF('Moloc Pokedex'!N199&lt;&gt;"",'Moloc Pokedex'!N199,"")</f>
        <v>255</v>
      </c>
      <c r="M1006" s="14">
        <f>+IF('Moloc Pokedex'!O199&lt;&gt;"",'Moloc Pokedex'!O199,"")</f>
        <v>70</v>
      </c>
      <c r="N1006" s="14" t="str">
        <f>+IF('Moloc Pokedex'!P199&lt;&gt;"",'Moloc Pokedex'!P199,"")</f>
        <v>RUNAWAY</v>
      </c>
      <c r="O1006" s="14" t="str">
        <f>+IF('Moloc Pokedex'!Q199&lt;&gt;"",'Moloc Pokedex'!Q199,"")</f>
        <v/>
      </c>
      <c r="P1006" s="14" t="str">
        <f>+IF('Moloc Pokedex'!R199&lt;&gt;"",'Moloc Pokedex'!R199,"")</f>
        <v>1,TACKLE,1,LEER,1,GROWL,1,SCARYFACE</v>
      </c>
      <c r="Q1006" s="14" t="str">
        <f>+IF('Moloc Pokedex'!S199&lt;&gt;"",'Moloc Pokedex'!S199,"")</f>
        <v>FIREPUNCH,THUNDERPUNCH,ICEPUNCH,SWORDSDANCE,TAUNT,TRICK,GRASSYTERRAIN</v>
      </c>
      <c r="R1006" s="14" t="str">
        <f>+IF('Moloc Pokedex'!T199&lt;&gt;"",'Moloc Pokedex'!T199,"")</f>
        <v>Field</v>
      </c>
      <c r="S1006" s="14">
        <f>+IF('Moloc Pokedex'!U199&lt;&gt;"",'Moloc Pokedex'!U199,"")</f>
        <v>4080</v>
      </c>
      <c r="T1006" s="14">
        <f>+IF('Moloc Pokedex'!V199&lt;&gt;"",'Moloc Pokedex'!V199,"")</f>
        <v>0.1</v>
      </c>
      <c r="U1006" s="14">
        <f>+IF('Moloc Pokedex'!W199&lt;&gt;"",'Moloc Pokedex'!W199,"")</f>
        <v>0.1</v>
      </c>
      <c r="V1006" s="14" t="str">
        <f>+IF('Moloc Pokedex'!X199&lt;&gt;"",'Moloc Pokedex'!X199,"")</f>
        <v>Brown</v>
      </c>
      <c r="W1006" s="14" t="str">
        <f>+IF('Moloc Pokedex'!Y199&lt;&gt;"",'Moloc Pokedex'!Y199,"")</f>
        <v/>
      </c>
      <c r="X1006" s="14">
        <f>+IF('Moloc Pokedex'!Z199&lt;&gt;"",'Moloc Pokedex'!Z199,"")</f>
        <v>1005</v>
      </c>
      <c r="Y1006" s="14">
        <f>+IF('Moloc Pokedex'!AA199&lt;&gt;"",'Moloc Pokedex'!AA199,"")</f>
        <v>0</v>
      </c>
      <c r="Z1006" s="14">
        <f>+IF('Moloc Pokedex'!AB199&lt;&gt;"",'Moloc Pokedex'!AB199,"")</f>
        <v>0</v>
      </c>
      <c r="AA1006" s="14">
        <f>+IF('Moloc Pokedex'!AC199&lt;&gt;"",'Moloc Pokedex'!AC199,"")</f>
        <v>0</v>
      </c>
      <c r="AB1006" s="14">
        <f>+IF('Moloc Pokedex'!AD199&lt;&gt;"",'Moloc Pokedex'!AD199,"")</f>
        <v>0</v>
      </c>
      <c r="AC1006" s="14">
        <f>+IF('Moloc Pokedex'!AE199&lt;&gt;"",'Moloc Pokedex'!AE199,"")</f>
        <v>0</v>
      </c>
      <c r="AD1006" s="14">
        <f>+IF('Moloc Pokedex'!AF199&lt;&gt;"",'Moloc Pokedex'!AF199,"")</f>
        <v>0</v>
      </c>
      <c r="AE1006" s="14">
        <f>+IF('Moloc Pokedex'!AG199&lt;&gt;"",'Moloc Pokedex'!AG199,"")</f>
        <v>0</v>
      </c>
      <c r="AF1006" s="14">
        <f>+IF('Moloc Pokedex'!AH199&lt;&gt;"",'Moloc Pokedex'!AH199,"")</f>
        <v>0</v>
      </c>
      <c r="AG1006" s="14">
        <f>+IF('Moloc Pokedex'!AI199&lt;&gt;"",'Moloc Pokedex'!AI199,"")</f>
        <v>0</v>
      </c>
      <c r="AH1006" s="14" t="str">
        <f>+IF('Moloc Pokedex'!AJ199&lt;&gt;"",'Moloc Pokedex'!AJ199,"")</f>
        <v>1005,0,0,0,0,0,0,0,0,0</v>
      </c>
      <c r="AI1006" s="14" t="str">
        <f>+IF('Moloc Pokedex'!AK199&lt;&gt;"",'Moloc Pokedex'!AK199,"")</f>
        <v>TODO</v>
      </c>
      <c r="AJ1006" s="14" t="str">
        <f>+IF('Moloc Pokedex'!AL199&lt;&gt;"",'Moloc Pokedex'!AL199,"")</f>
        <v>"TO DO"</v>
      </c>
      <c r="AK1006" s="14" t="str">
        <f>+IF('Moloc Pokedex'!AM199&lt;&gt;"",'Moloc Pokedex'!AM199,"")</f>
        <v/>
      </c>
      <c r="AL1006" s="14" t="str">
        <f>+IF('Moloc Pokedex'!AN199&lt;&gt;"",'Moloc Pokedex'!AN199,"")</f>
        <v/>
      </c>
      <c r="AM1006" s="14" t="str">
        <f>+IF('Moloc Pokedex'!AO199&lt;&gt;"",'Moloc Pokedex'!AO199,"")</f>
        <v/>
      </c>
      <c r="AN1006" s="14" t="str">
        <f>+IF('Moloc Pokedex'!AP199&lt;&gt;"",'Moloc Pokedex'!AP199,"")</f>
        <v/>
      </c>
      <c r="AO1006" s="14">
        <f>+IF('Moloc Pokedex'!AQ199&lt;&gt;"",'Moloc Pokedex'!AQ199,"")</f>
        <v>0</v>
      </c>
      <c r="AP1006" s="14">
        <f>+IF('Moloc Pokedex'!AR199&lt;&gt;"",'Moloc Pokedex'!AR199,"")</f>
        <v>25</v>
      </c>
      <c r="AQ1006" s="14">
        <f>+IF('Moloc Pokedex'!AS199&lt;&gt;"",'Moloc Pokedex'!AS199,"")</f>
        <v>0</v>
      </c>
      <c r="AR1006" s="14" t="str">
        <f>+IF('Moloc Pokedex'!AT199&lt;&gt;"",'Moloc Pokedex'!AT199,"")</f>
        <v/>
      </c>
      <c r="AS1006" s="14" t="str">
        <f>+IF('Moloc Pokedex'!AU199&lt;&gt;"",'Moloc Pokedex'!AU199,"")</f>
        <v/>
      </c>
      <c r="AU1006" s="14"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
      <c r="A1007" s="13">
        <v>1006</v>
      </c>
      <c r="C1007" s="14" t="str">
        <f>+IF('Moloc Pokedex'!E200&lt;&gt;"",'Moloc Pokedex'!E200,"")</f>
        <v>Durarmor</v>
      </c>
      <c r="D1007" s="14" t="str">
        <f>+IF('Moloc Pokedex'!F200&lt;&gt;"",'Moloc Pokedex'!F200,"")</f>
        <v>DURARMOR</v>
      </c>
      <c r="E1007" s="14" t="str">
        <f>+IF('Moloc Pokedex'!G200&lt;&gt;"",'Moloc Pokedex'!G200,"")</f>
        <v>BUG</v>
      </c>
      <c r="F1007" s="14" t="str">
        <f>+IF('Moloc Pokedex'!H200&lt;&gt;"",'Moloc Pokedex'!H200,"")</f>
        <v>STEEL</v>
      </c>
      <c r="G1007" s="14" t="str">
        <f>+IF('Moloc Pokedex'!I200&lt;&gt;"",'Moloc Pokedex'!I200,"")</f>
        <v>30,30,30,30,30,30</v>
      </c>
      <c r="H1007" s="14" t="str">
        <f>+IF('Moloc Pokedex'!J200&lt;&gt;"",'Moloc Pokedex'!J200,"")</f>
        <v>Female50Percent</v>
      </c>
      <c r="I1007" s="14" t="str">
        <f>+IF('Moloc Pokedex'!K200&lt;&gt;"",'Moloc Pokedex'!K200,"")</f>
        <v>Medium</v>
      </c>
      <c r="J1007" s="14">
        <f>+IF('Moloc Pokedex'!L200&lt;&gt;"",'Moloc Pokedex'!L200,"")</f>
        <v>0</v>
      </c>
      <c r="K1007" s="14" t="str">
        <f>+IF('Moloc Pokedex'!M200&lt;&gt;"",'Moloc Pokedex'!M200,"")</f>
        <v>0,0,0,0,0,0</v>
      </c>
      <c r="L1007" s="14">
        <f>+IF('Moloc Pokedex'!N200&lt;&gt;"",'Moloc Pokedex'!N200,"")</f>
        <v>255</v>
      </c>
      <c r="M1007" s="14">
        <f>+IF('Moloc Pokedex'!O200&lt;&gt;"",'Moloc Pokedex'!O200,"")</f>
        <v>70</v>
      </c>
      <c r="N1007" s="14" t="str">
        <f>+IF('Moloc Pokedex'!P200&lt;&gt;"",'Moloc Pokedex'!P200,"")</f>
        <v>RUNAWAY</v>
      </c>
      <c r="O1007" s="14" t="str">
        <f>+IF('Moloc Pokedex'!Q200&lt;&gt;"",'Moloc Pokedex'!Q200,"")</f>
        <v/>
      </c>
      <c r="P1007" s="14" t="str">
        <f>+IF('Moloc Pokedex'!R200&lt;&gt;"",'Moloc Pokedex'!R200,"")</f>
        <v>1,TACKLE,1,LEER,1,GROWL,1,SCARYFACE</v>
      </c>
      <c r="Q1007" s="14" t="str">
        <f>+IF('Moloc Pokedex'!S200&lt;&gt;"",'Moloc Pokedex'!S200,"")</f>
        <v>FIREPUNCH,THUNDERPUNCH,ICEPUNCH,SWORDSDANCE,TAUNT,TRICK,GRASSYTERRAIN</v>
      </c>
      <c r="R1007" s="14" t="str">
        <f>+IF('Moloc Pokedex'!T200&lt;&gt;"",'Moloc Pokedex'!T200,"")</f>
        <v>Field</v>
      </c>
      <c r="S1007" s="14">
        <f>+IF('Moloc Pokedex'!U200&lt;&gt;"",'Moloc Pokedex'!U200,"")</f>
        <v>4080</v>
      </c>
      <c r="T1007" s="14">
        <f>+IF('Moloc Pokedex'!V200&lt;&gt;"",'Moloc Pokedex'!V200,"")</f>
        <v>0.1</v>
      </c>
      <c r="U1007" s="14">
        <f>+IF('Moloc Pokedex'!W200&lt;&gt;"",'Moloc Pokedex'!W200,"")</f>
        <v>0.1</v>
      </c>
      <c r="V1007" s="14" t="str">
        <f>+IF('Moloc Pokedex'!X200&lt;&gt;"",'Moloc Pokedex'!X200,"")</f>
        <v>Brown</v>
      </c>
      <c r="W1007" s="14" t="str">
        <f>+IF('Moloc Pokedex'!Y200&lt;&gt;"",'Moloc Pokedex'!Y200,"")</f>
        <v/>
      </c>
      <c r="X1007" s="14">
        <f>+IF('Moloc Pokedex'!Z200&lt;&gt;"",'Moloc Pokedex'!Z200,"")</f>
        <v>1006</v>
      </c>
      <c r="Y1007" s="14">
        <f>+IF('Moloc Pokedex'!AA200&lt;&gt;"",'Moloc Pokedex'!AA200,"")</f>
        <v>0</v>
      </c>
      <c r="Z1007" s="14">
        <f>+IF('Moloc Pokedex'!AB200&lt;&gt;"",'Moloc Pokedex'!AB200,"")</f>
        <v>0</v>
      </c>
      <c r="AA1007" s="14">
        <f>+IF('Moloc Pokedex'!AC200&lt;&gt;"",'Moloc Pokedex'!AC200,"")</f>
        <v>0</v>
      </c>
      <c r="AB1007" s="14">
        <f>+IF('Moloc Pokedex'!AD200&lt;&gt;"",'Moloc Pokedex'!AD200,"")</f>
        <v>0</v>
      </c>
      <c r="AC1007" s="14">
        <f>+IF('Moloc Pokedex'!AE200&lt;&gt;"",'Moloc Pokedex'!AE200,"")</f>
        <v>0</v>
      </c>
      <c r="AD1007" s="14">
        <f>+IF('Moloc Pokedex'!AF200&lt;&gt;"",'Moloc Pokedex'!AF200,"")</f>
        <v>0</v>
      </c>
      <c r="AE1007" s="14">
        <f>+IF('Moloc Pokedex'!AG200&lt;&gt;"",'Moloc Pokedex'!AG200,"")</f>
        <v>0</v>
      </c>
      <c r="AF1007" s="14">
        <f>+IF('Moloc Pokedex'!AH200&lt;&gt;"",'Moloc Pokedex'!AH200,"")</f>
        <v>0</v>
      </c>
      <c r="AG1007" s="14">
        <f>+IF('Moloc Pokedex'!AI200&lt;&gt;"",'Moloc Pokedex'!AI200,"")</f>
        <v>0</v>
      </c>
      <c r="AH1007" s="14" t="str">
        <f>+IF('Moloc Pokedex'!AJ200&lt;&gt;"",'Moloc Pokedex'!AJ200,"")</f>
        <v>1006,0,0,0,0,0,0,0,0,0</v>
      </c>
      <c r="AI1007" s="14" t="str">
        <f>+IF('Moloc Pokedex'!AK200&lt;&gt;"",'Moloc Pokedex'!AK200,"")</f>
        <v>TODO</v>
      </c>
      <c r="AJ1007" s="14" t="str">
        <f>+IF('Moloc Pokedex'!AL200&lt;&gt;"",'Moloc Pokedex'!AL200,"")</f>
        <v>"TO DO"</v>
      </c>
      <c r="AK1007" s="14" t="str">
        <f>+IF('Moloc Pokedex'!AM200&lt;&gt;"",'Moloc Pokedex'!AM200,"")</f>
        <v/>
      </c>
      <c r="AL1007" s="14" t="str">
        <f>+IF('Moloc Pokedex'!AN200&lt;&gt;"",'Moloc Pokedex'!AN200,"")</f>
        <v/>
      </c>
      <c r="AM1007" s="14" t="str">
        <f>+IF('Moloc Pokedex'!AO200&lt;&gt;"",'Moloc Pokedex'!AO200,"")</f>
        <v/>
      </c>
      <c r="AN1007" s="14" t="str">
        <f>+IF('Moloc Pokedex'!AP200&lt;&gt;"",'Moloc Pokedex'!AP200,"")</f>
        <v/>
      </c>
      <c r="AO1007" s="14">
        <f>+IF('Moloc Pokedex'!AQ200&lt;&gt;"",'Moloc Pokedex'!AQ200,"")</f>
        <v>0</v>
      </c>
      <c r="AP1007" s="14">
        <f>+IF('Moloc Pokedex'!AR200&lt;&gt;"",'Moloc Pokedex'!AR200,"")</f>
        <v>25</v>
      </c>
      <c r="AQ1007" s="14">
        <f>+IF('Moloc Pokedex'!AS200&lt;&gt;"",'Moloc Pokedex'!AS200,"")</f>
        <v>0</v>
      </c>
      <c r="AR1007" s="14" t="str">
        <f>+IF('Moloc Pokedex'!AT200&lt;&gt;"",'Moloc Pokedex'!AT200,"")</f>
        <v/>
      </c>
      <c r="AS1007" s="14" t="str">
        <f>+IF('Moloc Pokedex'!AU200&lt;&gt;"",'Moloc Pokedex'!AU200,"")</f>
        <v/>
      </c>
      <c r="AU1007" s="14"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
      <c r="A1008" s="13">
        <v>1007</v>
      </c>
      <c r="C1008" s="14" t="str">
        <f>+IF('Moloc Pokedex'!E201&lt;&gt;"",'Moloc Pokedex'!E201,"")</f>
        <v>Furdoole</v>
      </c>
      <c r="D1008" s="14" t="str">
        <f>+IF('Moloc Pokedex'!F201&lt;&gt;"",'Moloc Pokedex'!F201,"")</f>
        <v>FURDOOLE</v>
      </c>
      <c r="E1008" s="14" t="str">
        <f>+IF('Moloc Pokedex'!G201&lt;&gt;"",'Moloc Pokedex'!G201,"")</f>
        <v>NORMAL</v>
      </c>
      <c r="F1008" s="14" t="str">
        <f>+IF('Moloc Pokedex'!H201&lt;&gt;"",'Moloc Pokedex'!H201,"")</f>
        <v/>
      </c>
      <c r="G1008" s="14" t="str">
        <f>+IF('Moloc Pokedex'!I201&lt;&gt;"",'Moloc Pokedex'!I201,"")</f>
        <v>30,30,30,30,30,30</v>
      </c>
      <c r="H1008" s="14" t="str">
        <f>+IF('Moloc Pokedex'!J201&lt;&gt;"",'Moloc Pokedex'!J201,"")</f>
        <v>Female50Percent</v>
      </c>
      <c r="I1008" s="14" t="str">
        <f>+IF('Moloc Pokedex'!K201&lt;&gt;"",'Moloc Pokedex'!K201,"")</f>
        <v>Medium</v>
      </c>
      <c r="J1008" s="14">
        <f>+IF('Moloc Pokedex'!L201&lt;&gt;"",'Moloc Pokedex'!L201,"")</f>
        <v>0</v>
      </c>
      <c r="K1008" s="14" t="str">
        <f>+IF('Moloc Pokedex'!M201&lt;&gt;"",'Moloc Pokedex'!M201,"")</f>
        <v>0,0,0,0,0,0</v>
      </c>
      <c r="L1008" s="14">
        <f>+IF('Moloc Pokedex'!N201&lt;&gt;"",'Moloc Pokedex'!N201,"")</f>
        <v>255</v>
      </c>
      <c r="M1008" s="14">
        <f>+IF('Moloc Pokedex'!O201&lt;&gt;"",'Moloc Pokedex'!O201,"")</f>
        <v>70</v>
      </c>
      <c r="N1008" s="14" t="str">
        <f>+IF('Moloc Pokedex'!P201&lt;&gt;"",'Moloc Pokedex'!P201,"")</f>
        <v>RUNAWAY</v>
      </c>
      <c r="O1008" s="14" t="str">
        <f>+IF('Moloc Pokedex'!Q201&lt;&gt;"",'Moloc Pokedex'!Q201,"")</f>
        <v/>
      </c>
      <c r="P1008" s="14" t="str">
        <f>+IF('Moloc Pokedex'!R201&lt;&gt;"",'Moloc Pokedex'!R201,"")</f>
        <v>1,TACKLE,1,LEER,1,GROWL,1,SCARYFACE</v>
      </c>
      <c r="Q1008" s="14" t="str">
        <f>+IF('Moloc Pokedex'!S201&lt;&gt;"",'Moloc Pokedex'!S201,"")</f>
        <v>FIREPUNCH,THUNDERPUNCH,ICEPUNCH,SWORDSDANCE,TAUNT,TRICK,GRASSYTERRAIN</v>
      </c>
      <c r="R1008" s="14" t="str">
        <f>+IF('Moloc Pokedex'!T201&lt;&gt;"",'Moloc Pokedex'!T201,"")</f>
        <v>Field</v>
      </c>
      <c r="S1008" s="14">
        <f>+IF('Moloc Pokedex'!U201&lt;&gt;"",'Moloc Pokedex'!U201,"")</f>
        <v>4080</v>
      </c>
      <c r="T1008" s="14">
        <f>+IF('Moloc Pokedex'!V201&lt;&gt;"",'Moloc Pokedex'!V201,"")</f>
        <v>0.1</v>
      </c>
      <c r="U1008" s="14">
        <f>+IF('Moloc Pokedex'!W201&lt;&gt;"",'Moloc Pokedex'!W201,"")</f>
        <v>0.1</v>
      </c>
      <c r="V1008" s="14" t="str">
        <f>+IF('Moloc Pokedex'!X201&lt;&gt;"",'Moloc Pokedex'!X201,"")</f>
        <v>Brown</v>
      </c>
      <c r="W1008" s="14" t="str">
        <f>+IF('Moloc Pokedex'!Y201&lt;&gt;"",'Moloc Pokedex'!Y201,"")</f>
        <v/>
      </c>
      <c r="X1008" s="14">
        <f>+IF('Moloc Pokedex'!Z201&lt;&gt;"",'Moloc Pokedex'!Z201,"")</f>
        <v>1007</v>
      </c>
      <c r="Y1008" s="14">
        <f>+IF('Moloc Pokedex'!AA201&lt;&gt;"",'Moloc Pokedex'!AA201,"")</f>
        <v>0</v>
      </c>
      <c r="Z1008" s="14">
        <f>+IF('Moloc Pokedex'!AB201&lt;&gt;"",'Moloc Pokedex'!AB201,"")</f>
        <v>0</v>
      </c>
      <c r="AA1008" s="14">
        <f>+IF('Moloc Pokedex'!AC201&lt;&gt;"",'Moloc Pokedex'!AC201,"")</f>
        <v>0</v>
      </c>
      <c r="AB1008" s="14">
        <f>+IF('Moloc Pokedex'!AD201&lt;&gt;"",'Moloc Pokedex'!AD201,"")</f>
        <v>0</v>
      </c>
      <c r="AC1008" s="14">
        <f>+IF('Moloc Pokedex'!AE201&lt;&gt;"",'Moloc Pokedex'!AE201,"")</f>
        <v>0</v>
      </c>
      <c r="AD1008" s="14">
        <f>+IF('Moloc Pokedex'!AF201&lt;&gt;"",'Moloc Pokedex'!AF201,"")</f>
        <v>0</v>
      </c>
      <c r="AE1008" s="14">
        <f>+IF('Moloc Pokedex'!AG201&lt;&gt;"",'Moloc Pokedex'!AG201,"")</f>
        <v>0</v>
      </c>
      <c r="AF1008" s="14">
        <f>+IF('Moloc Pokedex'!AH201&lt;&gt;"",'Moloc Pokedex'!AH201,"")</f>
        <v>0</v>
      </c>
      <c r="AG1008" s="14">
        <f>+IF('Moloc Pokedex'!AI201&lt;&gt;"",'Moloc Pokedex'!AI201,"")</f>
        <v>0</v>
      </c>
      <c r="AH1008" s="14" t="str">
        <f>+IF('Moloc Pokedex'!AJ201&lt;&gt;"",'Moloc Pokedex'!AJ201,"")</f>
        <v>1007,0,0,0,0,0,0,0,0,0</v>
      </c>
      <c r="AI1008" s="14" t="str">
        <f>+IF('Moloc Pokedex'!AK201&lt;&gt;"",'Moloc Pokedex'!AK201,"")</f>
        <v>TODO</v>
      </c>
      <c r="AJ1008" s="14" t="str">
        <f>+IF('Moloc Pokedex'!AL201&lt;&gt;"",'Moloc Pokedex'!AL201,"")</f>
        <v>"TO DO"</v>
      </c>
      <c r="AK1008" s="14" t="str">
        <f>+IF('Moloc Pokedex'!AM201&lt;&gt;"",'Moloc Pokedex'!AM201,"")</f>
        <v/>
      </c>
      <c r="AL1008" s="14" t="str">
        <f>+IF('Moloc Pokedex'!AN201&lt;&gt;"",'Moloc Pokedex'!AN201,"")</f>
        <v/>
      </c>
      <c r="AM1008" s="14" t="str">
        <f>+IF('Moloc Pokedex'!AO201&lt;&gt;"",'Moloc Pokedex'!AO201,"")</f>
        <v/>
      </c>
      <c r="AN1008" s="14" t="str">
        <f>+IF('Moloc Pokedex'!AP201&lt;&gt;"",'Moloc Pokedex'!AP201,"")</f>
        <v/>
      </c>
      <c r="AO1008" s="14">
        <f>+IF('Moloc Pokedex'!AQ201&lt;&gt;"",'Moloc Pokedex'!AQ201,"")</f>
        <v>0</v>
      </c>
      <c r="AP1008" s="14">
        <f>+IF('Moloc Pokedex'!AR201&lt;&gt;"",'Moloc Pokedex'!AR201,"")</f>
        <v>25</v>
      </c>
      <c r="AQ1008" s="14">
        <f>+IF('Moloc Pokedex'!AS201&lt;&gt;"",'Moloc Pokedex'!AS201,"")</f>
        <v>0</v>
      </c>
      <c r="AR1008" s="14" t="str">
        <f>+IF('Moloc Pokedex'!AT201&lt;&gt;"",'Moloc Pokedex'!AT201,"")</f>
        <v/>
      </c>
      <c r="AS1008" s="14" t="str">
        <f>+IF('Moloc Pokedex'!AU201&lt;&gt;"",'Moloc Pokedex'!AU201,"")</f>
        <v/>
      </c>
      <c r="AU1008" s="14"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
      <c r="A1009" s="13">
        <v>1008</v>
      </c>
      <c r="C1009" s="14" t="str">
        <f>+IF('Moloc Pokedex'!E202&lt;&gt;"",'Moloc Pokedex'!E202,"")</f>
        <v>Eagleucha</v>
      </c>
      <c r="D1009" s="14" t="str">
        <f>+IF('Moloc Pokedex'!F202&lt;&gt;"",'Moloc Pokedex'!F202,"")</f>
        <v>EAGLEUCHA</v>
      </c>
      <c r="E1009" s="14" t="str">
        <f>+IF('Moloc Pokedex'!G202&lt;&gt;"",'Moloc Pokedex'!G202,"")</f>
        <v>FIGHTING</v>
      </c>
      <c r="F1009" s="14" t="str">
        <f>+IF('Moloc Pokedex'!H202&lt;&gt;"",'Moloc Pokedex'!H202,"")</f>
        <v>FLYING</v>
      </c>
      <c r="G1009" s="14" t="str">
        <f>+IF('Moloc Pokedex'!I202&lt;&gt;"",'Moloc Pokedex'!I202,"")</f>
        <v>30,30,30,30,30,30</v>
      </c>
      <c r="H1009" s="14" t="str">
        <f>+IF('Moloc Pokedex'!J202&lt;&gt;"",'Moloc Pokedex'!J202,"")</f>
        <v>Female50Percent</v>
      </c>
      <c r="I1009" s="14" t="str">
        <f>+IF('Moloc Pokedex'!K202&lt;&gt;"",'Moloc Pokedex'!K202,"")</f>
        <v>Medium</v>
      </c>
      <c r="J1009" s="14">
        <f>+IF('Moloc Pokedex'!L202&lt;&gt;"",'Moloc Pokedex'!L202,"")</f>
        <v>0</v>
      </c>
      <c r="K1009" s="14" t="str">
        <f>+IF('Moloc Pokedex'!M202&lt;&gt;"",'Moloc Pokedex'!M202,"")</f>
        <v>0,0,0,0,0,0</v>
      </c>
      <c r="L1009" s="14">
        <f>+IF('Moloc Pokedex'!N202&lt;&gt;"",'Moloc Pokedex'!N202,"")</f>
        <v>255</v>
      </c>
      <c r="M1009" s="14">
        <f>+IF('Moloc Pokedex'!O202&lt;&gt;"",'Moloc Pokedex'!O202,"")</f>
        <v>70</v>
      </c>
      <c r="N1009" s="14" t="str">
        <f>+IF('Moloc Pokedex'!P202&lt;&gt;"",'Moloc Pokedex'!P202,"")</f>
        <v>RUNAWAY</v>
      </c>
      <c r="O1009" s="14" t="str">
        <f>+IF('Moloc Pokedex'!Q202&lt;&gt;"",'Moloc Pokedex'!Q202,"")</f>
        <v/>
      </c>
      <c r="P1009" s="14" t="str">
        <f>+IF('Moloc Pokedex'!R202&lt;&gt;"",'Moloc Pokedex'!R202,"")</f>
        <v>1,TACKLE,1,LEER,1,GROWL,1,SCARYFACE</v>
      </c>
      <c r="Q1009" s="14" t="str">
        <f>+IF('Moloc Pokedex'!S202&lt;&gt;"",'Moloc Pokedex'!S202,"")</f>
        <v>FIREPUNCH,THUNDERPUNCH,ICEPUNCH,SWORDSDANCE,TAUNT,TRICK,GRASSYTERRAIN</v>
      </c>
      <c r="R1009" s="14" t="str">
        <f>+IF('Moloc Pokedex'!T202&lt;&gt;"",'Moloc Pokedex'!T202,"")</f>
        <v>Field</v>
      </c>
      <c r="S1009" s="14">
        <f>+IF('Moloc Pokedex'!U202&lt;&gt;"",'Moloc Pokedex'!U202,"")</f>
        <v>4080</v>
      </c>
      <c r="T1009" s="14">
        <f>+IF('Moloc Pokedex'!V202&lt;&gt;"",'Moloc Pokedex'!V202,"")</f>
        <v>0.1</v>
      </c>
      <c r="U1009" s="14">
        <f>+IF('Moloc Pokedex'!W202&lt;&gt;"",'Moloc Pokedex'!W202,"")</f>
        <v>0.1</v>
      </c>
      <c r="V1009" s="14" t="str">
        <f>+IF('Moloc Pokedex'!X202&lt;&gt;"",'Moloc Pokedex'!X202,"")</f>
        <v>Brown</v>
      </c>
      <c r="W1009" s="14" t="str">
        <f>+IF('Moloc Pokedex'!Y202&lt;&gt;"",'Moloc Pokedex'!Y202,"")</f>
        <v/>
      </c>
      <c r="X1009" s="14">
        <f>+IF('Moloc Pokedex'!Z202&lt;&gt;"",'Moloc Pokedex'!Z202,"")</f>
        <v>1008</v>
      </c>
      <c r="Y1009" s="14">
        <f>+IF('Moloc Pokedex'!AA202&lt;&gt;"",'Moloc Pokedex'!AA202,"")</f>
        <v>0</v>
      </c>
      <c r="Z1009" s="14">
        <f>+IF('Moloc Pokedex'!AB202&lt;&gt;"",'Moloc Pokedex'!AB202,"")</f>
        <v>0</v>
      </c>
      <c r="AA1009" s="14">
        <f>+IF('Moloc Pokedex'!AC202&lt;&gt;"",'Moloc Pokedex'!AC202,"")</f>
        <v>0</v>
      </c>
      <c r="AB1009" s="14">
        <f>+IF('Moloc Pokedex'!AD202&lt;&gt;"",'Moloc Pokedex'!AD202,"")</f>
        <v>0</v>
      </c>
      <c r="AC1009" s="14">
        <f>+IF('Moloc Pokedex'!AE202&lt;&gt;"",'Moloc Pokedex'!AE202,"")</f>
        <v>0</v>
      </c>
      <c r="AD1009" s="14">
        <f>+IF('Moloc Pokedex'!AF202&lt;&gt;"",'Moloc Pokedex'!AF202,"")</f>
        <v>0</v>
      </c>
      <c r="AE1009" s="14">
        <f>+IF('Moloc Pokedex'!AG202&lt;&gt;"",'Moloc Pokedex'!AG202,"")</f>
        <v>0</v>
      </c>
      <c r="AF1009" s="14">
        <f>+IF('Moloc Pokedex'!AH202&lt;&gt;"",'Moloc Pokedex'!AH202,"")</f>
        <v>0</v>
      </c>
      <c r="AG1009" s="14">
        <f>+IF('Moloc Pokedex'!AI202&lt;&gt;"",'Moloc Pokedex'!AI202,"")</f>
        <v>0</v>
      </c>
      <c r="AH1009" s="14" t="str">
        <f>+IF('Moloc Pokedex'!AJ202&lt;&gt;"",'Moloc Pokedex'!AJ202,"")</f>
        <v>1008,0,0,0,0,0,0,0,0,0</v>
      </c>
      <c r="AI1009" s="14" t="str">
        <f>+IF('Moloc Pokedex'!AK202&lt;&gt;"",'Moloc Pokedex'!AK202,"")</f>
        <v>TODO</v>
      </c>
      <c r="AJ1009" s="14" t="str">
        <f>+IF('Moloc Pokedex'!AL202&lt;&gt;"",'Moloc Pokedex'!AL202,"")</f>
        <v>"TO DO"</v>
      </c>
      <c r="AK1009" s="14" t="str">
        <f>+IF('Moloc Pokedex'!AM202&lt;&gt;"",'Moloc Pokedex'!AM202,"")</f>
        <v/>
      </c>
      <c r="AL1009" s="14" t="str">
        <f>+IF('Moloc Pokedex'!AN202&lt;&gt;"",'Moloc Pokedex'!AN202,"")</f>
        <v/>
      </c>
      <c r="AM1009" s="14" t="str">
        <f>+IF('Moloc Pokedex'!AO202&lt;&gt;"",'Moloc Pokedex'!AO202,"")</f>
        <v/>
      </c>
      <c r="AN1009" s="14" t="str">
        <f>+IF('Moloc Pokedex'!AP202&lt;&gt;"",'Moloc Pokedex'!AP202,"")</f>
        <v/>
      </c>
      <c r="AO1009" s="14">
        <f>+IF('Moloc Pokedex'!AQ202&lt;&gt;"",'Moloc Pokedex'!AQ202,"")</f>
        <v>0</v>
      </c>
      <c r="AP1009" s="14">
        <f>+IF('Moloc Pokedex'!AR202&lt;&gt;"",'Moloc Pokedex'!AR202,"")</f>
        <v>25</v>
      </c>
      <c r="AQ1009" s="14">
        <f>+IF('Moloc Pokedex'!AS202&lt;&gt;"",'Moloc Pokedex'!AS202,"")</f>
        <v>0</v>
      </c>
      <c r="AR1009" s="14" t="str">
        <f>+IF('Moloc Pokedex'!AT202&lt;&gt;"",'Moloc Pokedex'!AT202,"")</f>
        <v/>
      </c>
      <c r="AS1009" s="14" t="str">
        <f>+IF('Moloc Pokedex'!AU202&lt;&gt;"",'Moloc Pokedex'!AU202,"")</f>
        <v/>
      </c>
      <c r="AU1009" s="14"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
      <c r="A1010" s="13">
        <v>1009</v>
      </c>
      <c r="C1010" s="14" t="str">
        <f>+IF('Moloc Pokedex'!E203&lt;&gt;"",'Moloc Pokedex'!E203,"")</f>
        <v>Raidenne</v>
      </c>
      <c r="D1010" s="14" t="str">
        <f>+IF('Moloc Pokedex'!F203&lt;&gt;"",'Moloc Pokedex'!F203,"")</f>
        <v>RAIDENNE</v>
      </c>
      <c r="E1010" s="14" t="str">
        <f>+IF('Moloc Pokedex'!G203&lt;&gt;"",'Moloc Pokedex'!G203,"")</f>
        <v>ELECTRIC</v>
      </c>
      <c r="F1010" s="14" t="str">
        <f>+IF('Moloc Pokedex'!H203&lt;&gt;"",'Moloc Pokedex'!H203,"")</f>
        <v>FAIRY</v>
      </c>
      <c r="G1010" s="14" t="str">
        <f>+IF('Moloc Pokedex'!I203&lt;&gt;"",'Moloc Pokedex'!I203,"")</f>
        <v>30,30,30,30,30,30</v>
      </c>
      <c r="H1010" s="14" t="str">
        <f>+IF('Moloc Pokedex'!J203&lt;&gt;"",'Moloc Pokedex'!J203,"")</f>
        <v>Female50Percent</v>
      </c>
      <c r="I1010" s="14" t="str">
        <f>+IF('Moloc Pokedex'!K203&lt;&gt;"",'Moloc Pokedex'!K203,"")</f>
        <v>Medium</v>
      </c>
      <c r="J1010" s="14">
        <f>+IF('Moloc Pokedex'!L203&lt;&gt;"",'Moloc Pokedex'!L203,"")</f>
        <v>0</v>
      </c>
      <c r="K1010" s="14" t="str">
        <f>+IF('Moloc Pokedex'!M203&lt;&gt;"",'Moloc Pokedex'!M203,"")</f>
        <v>0,0,0,0,0,0</v>
      </c>
      <c r="L1010" s="14">
        <f>+IF('Moloc Pokedex'!N203&lt;&gt;"",'Moloc Pokedex'!N203,"")</f>
        <v>255</v>
      </c>
      <c r="M1010" s="14">
        <f>+IF('Moloc Pokedex'!O203&lt;&gt;"",'Moloc Pokedex'!O203,"")</f>
        <v>70</v>
      </c>
      <c r="N1010" s="14" t="str">
        <f>+IF('Moloc Pokedex'!P203&lt;&gt;"",'Moloc Pokedex'!P203,"")</f>
        <v>RUNAWAY</v>
      </c>
      <c r="O1010" s="14" t="str">
        <f>+IF('Moloc Pokedex'!Q203&lt;&gt;"",'Moloc Pokedex'!Q203,"")</f>
        <v/>
      </c>
      <c r="P1010" s="14" t="str">
        <f>+IF('Moloc Pokedex'!R203&lt;&gt;"",'Moloc Pokedex'!R203,"")</f>
        <v>1,TACKLE,1,LEER,1,GROWL,1,SCARYFACE</v>
      </c>
      <c r="Q1010" s="14" t="str">
        <f>+IF('Moloc Pokedex'!S203&lt;&gt;"",'Moloc Pokedex'!S203,"")</f>
        <v>FIREPUNCH,THUNDERPUNCH,ICEPUNCH,SWORDSDANCE,TAUNT,TRICK,GRASSYTERRAIN</v>
      </c>
      <c r="R1010" s="14" t="str">
        <f>+IF('Moloc Pokedex'!T203&lt;&gt;"",'Moloc Pokedex'!T203,"")</f>
        <v>Field</v>
      </c>
      <c r="S1010" s="14">
        <f>+IF('Moloc Pokedex'!U203&lt;&gt;"",'Moloc Pokedex'!U203,"")</f>
        <v>4080</v>
      </c>
      <c r="T1010" s="14">
        <f>+IF('Moloc Pokedex'!V203&lt;&gt;"",'Moloc Pokedex'!V203,"")</f>
        <v>0.1</v>
      </c>
      <c r="U1010" s="14">
        <f>+IF('Moloc Pokedex'!W203&lt;&gt;"",'Moloc Pokedex'!W203,"")</f>
        <v>0.1</v>
      </c>
      <c r="V1010" s="14" t="str">
        <f>+IF('Moloc Pokedex'!X203&lt;&gt;"",'Moloc Pokedex'!X203,"")</f>
        <v>Brown</v>
      </c>
      <c r="W1010" s="14" t="str">
        <f>+IF('Moloc Pokedex'!Y203&lt;&gt;"",'Moloc Pokedex'!Y203,"")</f>
        <v/>
      </c>
      <c r="X1010" s="14">
        <f>+IF('Moloc Pokedex'!Z203&lt;&gt;"",'Moloc Pokedex'!Z203,"")</f>
        <v>1009</v>
      </c>
      <c r="Y1010" s="14">
        <f>+IF('Moloc Pokedex'!AA203&lt;&gt;"",'Moloc Pokedex'!AA203,"")</f>
        <v>0</v>
      </c>
      <c r="Z1010" s="14">
        <f>+IF('Moloc Pokedex'!AB203&lt;&gt;"",'Moloc Pokedex'!AB203,"")</f>
        <v>0</v>
      </c>
      <c r="AA1010" s="14">
        <f>+IF('Moloc Pokedex'!AC203&lt;&gt;"",'Moloc Pokedex'!AC203,"")</f>
        <v>0</v>
      </c>
      <c r="AB1010" s="14">
        <f>+IF('Moloc Pokedex'!AD203&lt;&gt;"",'Moloc Pokedex'!AD203,"")</f>
        <v>0</v>
      </c>
      <c r="AC1010" s="14">
        <f>+IF('Moloc Pokedex'!AE203&lt;&gt;"",'Moloc Pokedex'!AE203,"")</f>
        <v>0</v>
      </c>
      <c r="AD1010" s="14">
        <f>+IF('Moloc Pokedex'!AF203&lt;&gt;"",'Moloc Pokedex'!AF203,"")</f>
        <v>0</v>
      </c>
      <c r="AE1010" s="14">
        <f>+IF('Moloc Pokedex'!AG203&lt;&gt;"",'Moloc Pokedex'!AG203,"")</f>
        <v>0</v>
      </c>
      <c r="AF1010" s="14">
        <f>+IF('Moloc Pokedex'!AH203&lt;&gt;"",'Moloc Pokedex'!AH203,"")</f>
        <v>0</v>
      </c>
      <c r="AG1010" s="14">
        <f>+IF('Moloc Pokedex'!AI203&lt;&gt;"",'Moloc Pokedex'!AI203,"")</f>
        <v>0</v>
      </c>
      <c r="AH1010" s="14" t="str">
        <f>+IF('Moloc Pokedex'!AJ203&lt;&gt;"",'Moloc Pokedex'!AJ203,"")</f>
        <v>1009,0,0,0,0,0,0,0,0,0</v>
      </c>
      <c r="AI1010" s="14" t="str">
        <f>+IF('Moloc Pokedex'!AK203&lt;&gt;"",'Moloc Pokedex'!AK203,"")</f>
        <v>TODO</v>
      </c>
      <c r="AJ1010" s="14" t="str">
        <f>+IF('Moloc Pokedex'!AL203&lt;&gt;"",'Moloc Pokedex'!AL203,"")</f>
        <v>"TO DO"</v>
      </c>
      <c r="AK1010" s="14" t="str">
        <f>+IF('Moloc Pokedex'!AM203&lt;&gt;"",'Moloc Pokedex'!AM203,"")</f>
        <v/>
      </c>
      <c r="AL1010" s="14" t="str">
        <f>+IF('Moloc Pokedex'!AN203&lt;&gt;"",'Moloc Pokedex'!AN203,"")</f>
        <v/>
      </c>
      <c r="AM1010" s="14" t="str">
        <f>+IF('Moloc Pokedex'!AO203&lt;&gt;"",'Moloc Pokedex'!AO203,"")</f>
        <v/>
      </c>
      <c r="AN1010" s="14" t="str">
        <f>+IF('Moloc Pokedex'!AP203&lt;&gt;"",'Moloc Pokedex'!AP203,"")</f>
        <v/>
      </c>
      <c r="AO1010" s="14">
        <f>+IF('Moloc Pokedex'!AQ203&lt;&gt;"",'Moloc Pokedex'!AQ203,"")</f>
        <v>0</v>
      </c>
      <c r="AP1010" s="14">
        <f>+IF('Moloc Pokedex'!AR203&lt;&gt;"",'Moloc Pokedex'!AR203,"")</f>
        <v>25</v>
      </c>
      <c r="AQ1010" s="14">
        <f>+IF('Moloc Pokedex'!AS203&lt;&gt;"",'Moloc Pokedex'!AS203,"")</f>
        <v>0</v>
      </c>
      <c r="AR1010" s="14" t="str">
        <f>+IF('Moloc Pokedex'!AT203&lt;&gt;"",'Moloc Pokedex'!AT203,"")</f>
        <v/>
      </c>
      <c r="AS1010" s="14" t="str">
        <f>+IF('Moloc Pokedex'!AU203&lt;&gt;"",'Moloc Pokedex'!AU203,"")</f>
        <v/>
      </c>
      <c r="AU1010" s="14"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
      <c r="A1011" s="13">
        <v>1010</v>
      </c>
      <c r="C1011" s="14" t="str">
        <f>+IF('Moloc Pokedex'!E204&lt;&gt;"",'Moloc Pokedex'!E204,"")</f>
        <v>Diamink</v>
      </c>
      <c r="D1011" s="14" t="str">
        <f>+IF('Moloc Pokedex'!F204&lt;&gt;"",'Moloc Pokedex'!F204,"")</f>
        <v>DIAMINK</v>
      </c>
      <c r="E1011" s="14" t="str">
        <f>+IF('Moloc Pokedex'!G204&lt;&gt;"",'Moloc Pokedex'!G204,"")</f>
        <v>ROCK</v>
      </c>
      <c r="F1011" s="14" t="str">
        <f>+IF('Moloc Pokedex'!H204&lt;&gt;"",'Moloc Pokedex'!H204,"")</f>
        <v>FAIRY</v>
      </c>
      <c r="G1011" s="14" t="str">
        <f>+IF('Moloc Pokedex'!I204&lt;&gt;"",'Moloc Pokedex'!I204,"")</f>
        <v>30,30,30,30,30,30</v>
      </c>
      <c r="H1011" s="14" t="str">
        <f>+IF('Moloc Pokedex'!J204&lt;&gt;"",'Moloc Pokedex'!J204,"")</f>
        <v>Female50Percent</v>
      </c>
      <c r="I1011" s="14" t="str">
        <f>+IF('Moloc Pokedex'!K204&lt;&gt;"",'Moloc Pokedex'!K204,"")</f>
        <v>Medium</v>
      </c>
      <c r="J1011" s="14">
        <f>+IF('Moloc Pokedex'!L204&lt;&gt;"",'Moloc Pokedex'!L204,"")</f>
        <v>0</v>
      </c>
      <c r="K1011" s="14" t="str">
        <f>+IF('Moloc Pokedex'!M204&lt;&gt;"",'Moloc Pokedex'!M204,"")</f>
        <v>0,0,0,0,0,0</v>
      </c>
      <c r="L1011" s="14">
        <f>+IF('Moloc Pokedex'!N204&lt;&gt;"",'Moloc Pokedex'!N204,"")</f>
        <v>255</v>
      </c>
      <c r="M1011" s="14">
        <f>+IF('Moloc Pokedex'!O204&lt;&gt;"",'Moloc Pokedex'!O204,"")</f>
        <v>70</v>
      </c>
      <c r="N1011" s="14" t="str">
        <f>+IF('Moloc Pokedex'!P204&lt;&gt;"",'Moloc Pokedex'!P204,"")</f>
        <v>RUNAWAY</v>
      </c>
      <c r="O1011" s="14" t="str">
        <f>+IF('Moloc Pokedex'!Q204&lt;&gt;"",'Moloc Pokedex'!Q204,"")</f>
        <v/>
      </c>
      <c r="P1011" s="14" t="str">
        <f>+IF('Moloc Pokedex'!R204&lt;&gt;"",'Moloc Pokedex'!R204,"")</f>
        <v>1,TACKLE,1,LEER,1,GROWL,1,SCARYFACE</v>
      </c>
      <c r="Q1011" s="14" t="str">
        <f>+IF('Moloc Pokedex'!S204&lt;&gt;"",'Moloc Pokedex'!S204,"")</f>
        <v>FIREPUNCH,THUNDERPUNCH,ICEPUNCH,SWORDSDANCE,TAUNT,TRICK,GRASSYTERRAIN</v>
      </c>
      <c r="R1011" s="14" t="str">
        <f>+IF('Moloc Pokedex'!T204&lt;&gt;"",'Moloc Pokedex'!T204,"")</f>
        <v>Field</v>
      </c>
      <c r="S1011" s="14">
        <f>+IF('Moloc Pokedex'!U204&lt;&gt;"",'Moloc Pokedex'!U204,"")</f>
        <v>4080</v>
      </c>
      <c r="T1011" s="14">
        <f>+IF('Moloc Pokedex'!V204&lt;&gt;"",'Moloc Pokedex'!V204,"")</f>
        <v>0.1</v>
      </c>
      <c r="U1011" s="14">
        <f>+IF('Moloc Pokedex'!W204&lt;&gt;"",'Moloc Pokedex'!W204,"")</f>
        <v>0.1</v>
      </c>
      <c r="V1011" s="14" t="str">
        <f>+IF('Moloc Pokedex'!X204&lt;&gt;"",'Moloc Pokedex'!X204,"")</f>
        <v>Brown</v>
      </c>
      <c r="W1011" s="14" t="str">
        <f>+IF('Moloc Pokedex'!Y204&lt;&gt;"",'Moloc Pokedex'!Y204,"")</f>
        <v/>
      </c>
      <c r="X1011" s="14">
        <f>+IF('Moloc Pokedex'!Z204&lt;&gt;"",'Moloc Pokedex'!Z204,"")</f>
        <v>1010</v>
      </c>
      <c r="Y1011" s="14">
        <f>+IF('Moloc Pokedex'!AA204&lt;&gt;"",'Moloc Pokedex'!AA204,"")</f>
        <v>0</v>
      </c>
      <c r="Z1011" s="14">
        <f>+IF('Moloc Pokedex'!AB204&lt;&gt;"",'Moloc Pokedex'!AB204,"")</f>
        <v>0</v>
      </c>
      <c r="AA1011" s="14">
        <f>+IF('Moloc Pokedex'!AC204&lt;&gt;"",'Moloc Pokedex'!AC204,"")</f>
        <v>0</v>
      </c>
      <c r="AB1011" s="14">
        <f>+IF('Moloc Pokedex'!AD204&lt;&gt;"",'Moloc Pokedex'!AD204,"")</f>
        <v>0</v>
      </c>
      <c r="AC1011" s="14">
        <f>+IF('Moloc Pokedex'!AE204&lt;&gt;"",'Moloc Pokedex'!AE204,"")</f>
        <v>0</v>
      </c>
      <c r="AD1011" s="14">
        <f>+IF('Moloc Pokedex'!AF204&lt;&gt;"",'Moloc Pokedex'!AF204,"")</f>
        <v>0</v>
      </c>
      <c r="AE1011" s="14">
        <f>+IF('Moloc Pokedex'!AG204&lt;&gt;"",'Moloc Pokedex'!AG204,"")</f>
        <v>0</v>
      </c>
      <c r="AF1011" s="14">
        <f>+IF('Moloc Pokedex'!AH204&lt;&gt;"",'Moloc Pokedex'!AH204,"")</f>
        <v>0</v>
      </c>
      <c r="AG1011" s="14">
        <f>+IF('Moloc Pokedex'!AI204&lt;&gt;"",'Moloc Pokedex'!AI204,"")</f>
        <v>0</v>
      </c>
      <c r="AH1011" s="14" t="str">
        <f>+IF('Moloc Pokedex'!AJ204&lt;&gt;"",'Moloc Pokedex'!AJ204,"")</f>
        <v>1010,0,0,0,0,0,0,0,0,0</v>
      </c>
      <c r="AI1011" s="14" t="str">
        <f>+IF('Moloc Pokedex'!AK204&lt;&gt;"",'Moloc Pokedex'!AK204,"")</f>
        <v>TODO</v>
      </c>
      <c r="AJ1011" s="14" t="str">
        <f>+IF('Moloc Pokedex'!AL204&lt;&gt;"",'Moloc Pokedex'!AL204,"")</f>
        <v>"TO DO"</v>
      </c>
      <c r="AK1011" s="14" t="str">
        <f>+IF('Moloc Pokedex'!AM204&lt;&gt;"",'Moloc Pokedex'!AM204,"")</f>
        <v/>
      </c>
      <c r="AL1011" s="14" t="str">
        <f>+IF('Moloc Pokedex'!AN204&lt;&gt;"",'Moloc Pokedex'!AN204,"")</f>
        <v/>
      </c>
      <c r="AM1011" s="14" t="str">
        <f>+IF('Moloc Pokedex'!AO204&lt;&gt;"",'Moloc Pokedex'!AO204,"")</f>
        <v/>
      </c>
      <c r="AN1011" s="14" t="str">
        <f>+IF('Moloc Pokedex'!AP204&lt;&gt;"",'Moloc Pokedex'!AP204,"")</f>
        <v/>
      </c>
      <c r="AO1011" s="14">
        <f>+IF('Moloc Pokedex'!AQ204&lt;&gt;"",'Moloc Pokedex'!AQ204,"")</f>
        <v>0</v>
      </c>
      <c r="AP1011" s="14">
        <f>+IF('Moloc Pokedex'!AR204&lt;&gt;"",'Moloc Pokedex'!AR204,"")</f>
        <v>25</v>
      </c>
      <c r="AQ1011" s="14">
        <f>+IF('Moloc Pokedex'!AS204&lt;&gt;"",'Moloc Pokedex'!AS204,"")</f>
        <v>0</v>
      </c>
      <c r="AR1011" s="14" t="str">
        <f>+IF('Moloc Pokedex'!AT204&lt;&gt;"",'Moloc Pokedex'!AT204,"")</f>
        <v/>
      </c>
      <c r="AS1011" s="14" t="str">
        <f>+IF('Moloc Pokedex'!AU204&lt;&gt;"",'Moloc Pokedex'!AU204,"")</f>
        <v/>
      </c>
      <c r="AU1011" s="14"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
      <c r="A1012" s="13">
        <v>1011</v>
      </c>
      <c r="C1012" s="14" t="str">
        <f>+IF('Moloc Pokedex'!E205&lt;&gt;"",'Moloc Pokedex'!E205,"")</f>
        <v>Locki</v>
      </c>
      <c r="D1012" s="14" t="str">
        <f>+IF('Moloc Pokedex'!F205&lt;&gt;"",'Moloc Pokedex'!F205,"")</f>
        <v>LOCKI</v>
      </c>
      <c r="E1012" s="14" t="str">
        <f>+IF('Moloc Pokedex'!G205&lt;&gt;"",'Moloc Pokedex'!G205,"")</f>
        <v>STEEL</v>
      </c>
      <c r="F1012" s="14" t="str">
        <f>+IF('Moloc Pokedex'!H205&lt;&gt;"",'Moloc Pokedex'!H205,"")</f>
        <v>FAIRY</v>
      </c>
      <c r="G1012" s="14" t="str">
        <f>+IF('Moloc Pokedex'!I205&lt;&gt;"",'Moloc Pokedex'!I205,"")</f>
        <v>30,30,30,30,30,30</v>
      </c>
      <c r="H1012" s="14" t="str">
        <f>+IF('Moloc Pokedex'!J205&lt;&gt;"",'Moloc Pokedex'!J205,"")</f>
        <v>Female50Percent</v>
      </c>
      <c r="I1012" s="14" t="str">
        <f>+IF('Moloc Pokedex'!K205&lt;&gt;"",'Moloc Pokedex'!K205,"")</f>
        <v>Medium</v>
      </c>
      <c r="J1012" s="14">
        <f>+IF('Moloc Pokedex'!L205&lt;&gt;"",'Moloc Pokedex'!L205,"")</f>
        <v>0</v>
      </c>
      <c r="K1012" s="14" t="str">
        <f>+IF('Moloc Pokedex'!M205&lt;&gt;"",'Moloc Pokedex'!M205,"")</f>
        <v>0,0,0,0,0,0</v>
      </c>
      <c r="L1012" s="14">
        <f>+IF('Moloc Pokedex'!N205&lt;&gt;"",'Moloc Pokedex'!N205,"")</f>
        <v>255</v>
      </c>
      <c r="M1012" s="14">
        <f>+IF('Moloc Pokedex'!O205&lt;&gt;"",'Moloc Pokedex'!O205,"")</f>
        <v>70</v>
      </c>
      <c r="N1012" s="14" t="str">
        <f>+IF('Moloc Pokedex'!P205&lt;&gt;"",'Moloc Pokedex'!P205,"")</f>
        <v>RUNAWAY</v>
      </c>
      <c r="O1012" s="14" t="str">
        <f>+IF('Moloc Pokedex'!Q205&lt;&gt;"",'Moloc Pokedex'!Q205,"")</f>
        <v/>
      </c>
      <c r="P1012" s="14" t="str">
        <f>+IF('Moloc Pokedex'!R205&lt;&gt;"",'Moloc Pokedex'!R205,"")</f>
        <v>1,TACKLE,1,LEER,1,GROWL,1,SCARYFACE</v>
      </c>
      <c r="Q1012" s="14" t="str">
        <f>+IF('Moloc Pokedex'!S205&lt;&gt;"",'Moloc Pokedex'!S205,"")</f>
        <v>FIREPUNCH,THUNDERPUNCH,ICEPUNCH,SWORDSDANCE,TAUNT,TRICK,GRASSYTERRAIN</v>
      </c>
      <c r="R1012" s="14" t="str">
        <f>+IF('Moloc Pokedex'!T205&lt;&gt;"",'Moloc Pokedex'!T205,"")</f>
        <v>Field</v>
      </c>
      <c r="S1012" s="14">
        <f>+IF('Moloc Pokedex'!U205&lt;&gt;"",'Moloc Pokedex'!U205,"")</f>
        <v>4080</v>
      </c>
      <c r="T1012" s="14">
        <f>+IF('Moloc Pokedex'!V205&lt;&gt;"",'Moloc Pokedex'!V205,"")</f>
        <v>0.1</v>
      </c>
      <c r="U1012" s="14">
        <f>+IF('Moloc Pokedex'!W205&lt;&gt;"",'Moloc Pokedex'!W205,"")</f>
        <v>0.1</v>
      </c>
      <c r="V1012" s="14" t="str">
        <f>+IF('Moloc Pokedex'!X205&lt;&gt;"",'Moloc Pokedex'!X205,"")</f>
        <v>Brown</v>
      </c>
      <c r="W1012" s="14" t="str">
        <f>+IF('Moloc Pokedex'!Y205&lt;&gt;"",'Moloc Pokedex'!Y205,"")</f>
        <v/>
      </c>
      <c r="X1012" s="14">
        <f>+IF('Moloc Pokedex'!Z205&lt;&gt;"",'Moloc Pokedex'!Z205,"")</f>
        <v>1011</v>
      </c>
      <c r="Y1012" s="14">
        <f>+IF('Moloc Pokedex'!AA205&lt;&gt;"",'Moloc Pokedex'!AA205,"")</f>
        <v>0</v>
      </c>
      <c r="Z1012" s="14">
        <f>+IF('Moloc Pokedex'!AB205&lt;&gt;"",'Moloc Pokedex'!AB205,"")</f>
        <v>0</v>
      </c>
      <c r="AA1012" s="14">
        <f>+IF('Moloc Pokedex'!AC205&lt;&gt;"",'Moloc Pokedex'!AC205,"")</f>
        <v>0</v>
      </c>
      <c r="AB1012" s="14">
        <f>+IF('Moloc Pokedex'!AD205&lt;&gt;"",'Moloc Pokedex'!AD205,"")</f>
        <v>0</v>
      </c>
      <c r="AC1012" s="14">
        <f>+IF('Moloc Pokedex'!AE205&lt;&gt;"",'Moloc Pokedex'!AE205,"")</f>
        <v>0</v>
      </c>
      <c r="AD1012" s="14">
        <f>+IF('Moloc Pokedex'!AF205&lt;&gt;"",'Moloc Pokedex'!AF205,"")</f>
        <v>0</v>
      </c>
      <c r="AE1012" s="14">
        <f>+IF('Moloc Pokedex'!AG205&lt;&gt;"",'Moloc Pokedex'!AG205,"")</f>
        <v>0</v>
      </c>
      <c r="AF1012" s="14">
        <f>+IF('Moloc Pokedex'!AH205&lt;&gt;"",'Moloc Pokedex'!AH205,"")</f>
        <v>0</v>
      </c>
      <c r="AG1012" s="14">
        <f>+IF('Moloc Pokedex'!AI205&lt;&gt;"",'Moloc Pokedex'!AI205,"")</f>
        <v>0</v>
      </c>
      <c r="AH1012" s="14" t="str">
        <f>+IF('Moloc Pokedex'!AJ205&lt;&gt;"",'Moloc Pokedex'!AJ205,"")</f>
        <v>1011,0,0,0,0,0,0,0,0,0</v>
      </c>
      <c r="AI1012" s="14" t="str">
        <f>+IF('Moloc Pokedex'!AK205&lt;&gt;"",'Moloc Pokedex'!AK205,"")</f>
        <v>TODO</v>
      </c>
      <c r="AJ1012" s="14" t="str">
        <f>+IF('Moloc Pokedex'!AL205&lt;&gt;"",'Moloc Pokedex'!AL205,"")</f>
        <v>"TO DO"</v>
      </c>
      <c r="AK1012" s="14" t="str">
        <f>+IF('Moloc Pokedex'!AM205&lt;&gt;"",'Moloc Pokedex'!AM205,"")</f>
        <v/>
      </c>
      <c r="AL1012" s="14" t="str">
        <f>+IF('Moloc Pokedex'!AN205&lt;&gt;"",'Moloc Pokedex'!AN205,"")</f>
        <v/>
      </c>
      <c r="AM1012" s="14" t="str">
        <f>+IF('Moloc Pokedex'!AO205&lt;&gt;"",'Moloc Pokedex'!AO205,"")</f>
        <v/>
      </c>
      <c r="AN1012" s="14" t="str">
        <f>+IF('Moloc Pokedex'!AP205&lt;&gt;"",'Moloc Pokedex'!AP205,"")</f>
        <v/>
      </c>
      <c r="AO1012" s="14">
        <f>+IF('Moloc Pokedex'!AQ205&lt;&gt;"",'Moloc Pokedex'!AQ205,"")</f>
        <v>0</v>
      </c>
      <c r="AP1012" s="14">
        <f>+IF('Moloc Pokedex'!AR205&lt;&gt;"",'Moloc Pokedex'!AR205,"")</f>
        <v>25</v>
      </c>
      <c r="AQ1012" s="14">
        <f>+IF('Moloc Pokedex'!AS205&lt;&gt;"",'Moloc Pokedex'!AS205,"")</f>
        <v>0</v>
      </c>
      <c r="AR1012" s="14" t="str">
        <f>+IF('Moloc Pokedex'!AT205&lt;&gt;"",'Moloc Pokedex'!AT205,"")</f>
        <v/>
      </c>
      <c r="AS1012" s="14" t="str">
        <f>+IF('Moloc Pokedex'!AU205&lt;&gt;"",'Moloc Pokedex'!AU205,"")</f>
        <v/>
      </c>
      <c r="AU1012" s="14"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
      <c r="A1013" s="13">
        <v>1012</v>
      </c>
      <c r="C1013" s="14" t="str">
        <f>+IF('Moloc Pokedex'!E206&lt;&gt;"",'Moloc Pokedex'!E206,"")</f>
        <v>Oirio</v>
      </c>
      <c r="D1013" s="14" t="str">
        <f>+IF('Moloc Pokedex'!F206&lt;&gt;"",'Moloc Pokedex'!F206,"")</f>
        <v>OIRIO</v>
      </c>
      <c r="E1013" s="14" t="str">
        <f>+IF('Moloc Pokedex'!G206&lt;&gt;"",'Moloc Pokedex'!G206,"")</f>
        <v>FLYING</v>
      </c>
      <c r="F1013" s="14" t="str">
        <f>+IF('Moloc Pokedex'!H206&lt;&gt;"",'Moloc Pokedex'!H206,"")</f>
        <v>DARK</v>
      </c>
      <c r="G1013" s="14" t="str">
        <f>+IF('Moloc Pokedex'!I206&lt;&gt;"",'Moloc Pokedex'!I206,"")</f>
        <v>30,30,30,30,30,30</v>
      </c>
      <c r="H1013" s="14" t="str">
        <f>+IF('Moloc Pokedex'!J206&lt;&gt;"",'Moloc Pokedex'!J206,"")</f>
        <v>Female50Percent</v>
      </c>
      <c r="I1013" s="14" t="str">
        <f>+IF('Moloc Pokedex'!K206&lt;&gt;"",'Moloc Pokedex'!K206,"")</f>
        <v>Medium</v>
      </c>
      <c r="J1013" s="14">
        <f>+IF('Moloc Pokedex'!L206&lt;&gt;"",'Moloc Pokedex'!L206,"")</f>
        <v>0</v>
      </c>
      <c r="K1013" s="14" t="str">
        <f>+IF('Moloc Pokedex'!M206&lt;&gt;"",'Moloc Pokedex'!M206,"")</f>
        <v>0,0,0,0,0,0</v>
      </c>
      <c r="L1013" s="14">
        <f>+IF('Moloc Pokedex'!N206&lt;&gt;"",'Moloc Pokedex'!N206,"")</f>
        <v>255</v>
      </c>
      <c r="M1013" s="14">
        <f>+IF('Moloc Pokedex'!O206&lt;&gt;"",'Moloc Pokedex'!O206,"")</f>
        <v>70</v>
      </c>
      <c r="N1013" s="14" t="str">
        <f>+IF('Moloc Pokedex'!P206&lt;&gt;"",'Moloc Pokedex'!P206,"")</f>
        <v>RUNAWAY</v>
      </c>
      <c r="O1013" s="14" t="str">
        <f>+IF('Moloc Pokedex'!Q206&lt;&gt;"",'Moloc Pokedex'!Q206,"")</f>
        <v/>
      </c>
      <c r="P1013" s="14" t="str">
        <f>+IF('Moloc Pokedex'!R206&lt;&gt;"",'Moloc Pokedex'!R206,"")</f>
        <v>1,TACKLE,1,LEER,1,GROWL,1,SCARYFACE</v>
      </c>
      <c r="Q1013" s="14" t="str">
        <f>+IF('Moloc Pokedex'!S206&lt;&gt;"",'Moloc Pokedex'!S206,"")</f>
        <v>FIREPUNCH,THUNDERPUNCH,ICEPUNCH,SWORDSDANCE,TAUNT,TRICK,GRASSYTERRAIN</v>
      </c>
      <c r="R1013" s="14" t="str">
        <f>+IF('Moloc Pokedex'!T206&lt;&gt;"",'Moloc Pokedex'!T206,"")</f>
        <v>Field</v>
      </c>
      <c r="S1013" s="14">
        <f>+IF('Moloc Pokedex'!U206&lt;&gt;"",'Moloc Pokedex'!U206,"")</f>
        <v>4080</v>
      </c>
      <c r="T1013" s="14">
        <f>+IF('Moloc Pokedex'!V206&lt;&gt;"",'Moloc Pokedex'!V206,"")</f>
        <v>0.1</v>
      </c>
      <c r="U1013" s="14">
        <f>+IF('Moloc Pokedex'!W206&lt;&gt;"",'Moloc Pokedex'!W206,"")</f>
        <v>0.1</v>
      </c>
      <c r="V1013" s="14" t="str">
        <f>+IF('Moloc Pokedex'!X206&lt;&gt;"",'Moloc Pokedex'!X206,"")</f>
        <v>Brown</v>
      </c>
      <c r="W1013" s="14" t="str">
        <f>+IF('Moloc Pokedex'!Y206&lt;&gt;"",'Moloc Pokedex'!Y206,"")</f>
        <v/>
      </c>
      <c r="X1013" s="14">
        <f>+IF('Moloc Pokedex'!Z206&lt;&gt;"",'Moloc Pokedex'!Z206,"")</f>
        <v>1012</v>
      </c>
      <c r="Y1013" s="14">
        <f>+IF('Moloc Pokedex'!AA206&lt;&gt;"",'Moloc Pokedex'!AA206,"")</f>
        <v>0</v>
      </c>
      <c r="Z1013" s="14">
        <f>+IF('Moloc Pokedex'!AB206&lt;&gt;"",'Moloc Pokedex'!AB206,"")</f>
        <v>0</v>
      </c>
      <c r="AA1013" s="14">
        <f>+IF('Moloc Pokedex'!AC206&lt;&gt;"",'Moloc Pokedex'!AC206,"")</f>
        <v>0</v>
      </c>
      <c r="AB1013" s="14">
        <f>+IF('Moloc Pokedex'!AD206&lt;&gt;"",'Moloc Pokedex'!AD206,"")</f>
        <v>0</v>
      </c>
      <c r="AC1013" s="14">
        <f>+IF('Moloc Pokedex'!AE206&lt;&gt;"",'Moloc Pokedex'!AE206,"")</f>
        <v>0</v>
      </c>
      <c r="AD1013" s="14">
        <f>+IF('Moloc Pokedex'!AF206&lt;&gt;"",'Moloc Pokedex'!AF206,"")</f>
        <v>0</v>
      </c>
      <c r="AE1013" s="14">
        <f>+IF('Moloc Pokedex'!AG206&lt;&gt;"",'Moloc Pokedex'!AG206,"")</f>
        <v>0</v>
      </c>
      <c r="AF1013" s="14">
        <f>+IF('Moloc Pokedex'!AH206&lt;&gt;"",'Moloc Pokedex'!AH206,"")</f>
        <v>0</v>
      </c>
      <c r="AG1013" s="14">
        <f>+IF('Moloc Pokedex'!AI206&lt;&gt;"",'Moloc Pokedex'!AI206,"")</f>
        <v>0</v>
      </c>
      <c r="AH1013" s="14" t="str">
        <f>+IF('Moloc Pokedex'!AJ206&lt;&gt;"",'Moloc Pokedex'!AJ206,"")</f>
        <v>1012,0,0,0,0,0,0,0,0,0</v>
      </c>
      <c r="AI1013" s="14" t="str">
        <f>+IF('Moloc Pokedex'!AK206&lt;&gt;"",'Moloc Pokedex'!AK206,"")</f>
        <v>TODO</v>
      </c>
      <c r="AJ1013" s="14" t="str">
        <f>+IF('Moloc Pokedex'!AL206&lt;&gt;"",'Moloc Pokedex'!AL206,"")</f>
        <v>"TO DO"</v>
      </c>
      <c r="AK1013" s="14" t="str">
        <f>+IF('Moloc Pokedex'!AM206&lt;&gt;"",'Moloc Pokedex'!AM206,"")</f>
        <v/>
      </c>
      <c r="AL1013" s="14" t="str">
        <f>+IF('Moloc Pokedex'!AN206&lt;&gt;"",'Moloc Pokedex'!AN206,"")</f>
        <v/>
      </c>
      <c r="AM1013" s="14" t="str">
        <f>+IF('Moloc Pokedex'!AO206&lt;&gt;"",'Moloc Pokedex'!AO206,"")</f>
        <v/>
      </c>
      <c r="AN1013" s="14" t="str">
        <f>+IF('Moloc Pokedex'!AP206&lt;&gt;"",'Moloc Pokedex'!AP206,"")</f>
        <v/>
      </c>
      <c r="AO1013" s="14">
        <f>+IF('Moloc Pokedex'!AQ206&lt;&gt;"",'Moloc Pokedex'!AQ206,"")</f>
        <v>0</v>
      </c>
      <c r="AP1013" s="14">
        <f>+IF('Moloc Pokedex'!AR206&lt;&gt;"",'Moloc Pokedex'!AR206,"")</f>
        <v>25</v>
      </c>
      <c r="AQ1013" s="14">
        <f>+IF('Moloc Pokedex'!AS206&lt;&gt;"",'Moloc Pokedex'!AS206,"")</f>
        <v>0</v>
      </c>
      <c r="AR1013" s="14" t="str">
        <f>+IF('Moloc Pokedex'!AT206&lt;&gt;"",'Moloc Pokedex'!AT206,"")</f>
        <v/>
      </c>
      <c r="AS1013" s="14" t="str">
        <f>+IF('Moloc Pokedex'!AU206&lt;&gt;"",'Moloc Pokedex'!AU206,"")</f>
        <v/>
      </c>
      <c r="AU1013" s="14"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
      <c r="A1014" s="13">
        <v>1013</v>
      </c>
      <c r="C1014" s="14" t="str">
        <f>+IF('Moloc Pokedex'!E207&lt;&gt;"",'Moloc Pokedex'!E207,"")</f>
        <v>Washiwishi</v>
      </c>
      <c r="D1014" s="14" t="str">
        <f>+IF('Moloc Pokedex'!F207&lt;&gt;"",'Moloc Pokedex'!F207,"")</f>
        <v>WASHIWISHI</v>
      </c>
      <c r="E1014" s="14" t="str">
        <f>+IF('Moloc Pokedex'!G207&lt;&gt;"",'Moloc Pokedex'!G207,"")</f>
        <v>WATER</v>
      </c>
      <c r="F1014" s="14" t="str">
        <f>+IF('Moloc Pokedex'!H207&lt;&gt;"",'Moloc Pokedex'!H207,"")</f>
        <v>DARK</v>
      </c>
      <c r="G1014" s="14" t="str">
        <f>+IF('Moloc Pokedex'!I207&lt;&gt;"",'Moloc Pokedex'!I207,"")</f>
        <v>30,30,30,30,30,30</v>
      </c>
      <c r="H1014" s="14" t="str">
        <f>+IF('Moloc Pokedex'!J207&lt;&gt;"",'Moloc Pokedex'!J207,"")</f>
        <v>Female50Percent</v>
      </c>
      <c r="I1014" s="14" t="str">
        <f>+IF('Moloc Pokedex'!K207&lt;&gt;"",'Moloc Pokedex'!K207,"")</f>
        <v>Medium</v>
      </c>
      <c r="J1014" s="14">
        <f>+IF('Moloc Pokedex'!L207&lt;&gt;"",'Moloc Pokedex'!L207,"")</f>
        <v>0</v>
      </c>
      <c r="K1014" s="14" t="str">
        <f>+IF('Moloc Pokedex'!M207&lt;&gt;"",'Moloc Pokedex'!M207,"")</f>
        <v>0,0,0,0,0,0</v>
      </c>
      <c r="L1014" s="14">
        <f>+IF('Moloc Pokedex'!N207&lt;&gt;"",'Moloc Pokedex'!N207,"")</f>
        <v>255</v>
      </c>
      <c r="M1014" s="14">
        <f>+IF('Moloc Pokedex'!O207&lt;&gt;"",'Moloc Pokedex'!O207,"")</f>
        <v>70</v>
      </c>
      <c r="N1014" s="14" t="str">
        <f>+IF('Moloc Pokedex'!P207&lt;&gt;"",'Moloc Pokedex'!P207,"")</f>
        <v>RUNAWAY</v>
      </c>
      <c r="O1014" s="14" t="str">
        <f>+IF('Moloc Pokedex'!Q207&lt;&gt;"",'Moloc Pokedex'!Q207,"")</f>
        <v/>
      </c>
      <c r="P1014" s="14" t="str">
        <f>+IF('Moloc Pokedex'!R207&lt;&gt;"",'Moloc Pokedex'!R207,"")</f>
        <v>1,TACKLE,1,LEER,1,GROWL,1,SCARYFACE</v>
      </c>
      <c r="Q1014" s="14" t="str">
        <f>+IF('Moloc Pokedex'!S207&lt;&gt;"",'Moloc Pokedex'!S207,"")</f>
        <v>FIREPUNCH,THUNDERPUNCH,ICEPUNCH,SWORDSDANCE,TAUNT,TRICK,GRASSYTERRAIN</v>
      </c>
      <c r="R1014" s="14" t="str">
        <f>+IF('Moloc Pokedex'!T207&lt;&gt;"",'Moloc Pokedex'!T207,"")</f>
        <v>Field</v>
      </c>
      <c r="S1014" s="14">
        <f>+IF('Moloc Pokedex'!U207&lt;&gt;"",'Moloc Pokedex'!U207,"")</f>
        <v>4080</v>
      </c>
      <c r="T1014" s="14">
        <f>+IF('Moloc Pokedex'!V207&lt;&gt;"",'Moloc Pokedex'!V207,"")</f>
        <v>0.1</v>
      </c>
      <c r="U1014" s="14">
        <f>+IF('Moloc Pokedex'!W207&lt;&gt;"",'Moloc Pokedex'!W207,"")</f>
        <v>0.1</v>
      </c>
      <c r="V1014" s="14" t="str">
        <f>+IF('Moloc Pokedex'!X207&lt;&gt;"",'Moloc Pokedex'!X207,"")</f>
        <v>Brown</v>
      </c>
      <c r="W1014" s="14" t="str">
        <f>+IF('Moloc Pokedex'!Y207&lt;&gt;"",'Moloc Pokedex'!Y207,"")</f>
        <v/>
      </c>
      <c r="X1014" s="14">
        <f>+IF('Moloc Pokedex'!Z207&lt;&gt;"",'Moloc Pokedex'!Z207,"")</f>
        <v>1013</v>
      </c>
      <c r="Y1014" s="14">
        <f>+IF('Moloc Pokedex'!AA207&lt;&gt;"",'Moloc Pokedex'!AA207,"")</f>
        <v>0</v>
      </c>
      <c r="Z1014" s="14">
        <f>+IF('Moloc Pokedex'!AB207&lt;&gt;"",'Moloc Pokedex'!AB207,"")</f>
        <v>0</v>
      </c>
      <c r="AA1014" s="14">
        <f>+IF('Moloc Pokedex'!AC207&lt;&gt;"",'Moloc Pokedex'!AC207,"")</f>
        <v>0</v>
      </c>
      <c r="AB1014" s="14">
        <f>+IF('Moloc Pokedex'!AD207&lt;&gt;"",'Moloc Pokedex'!AD207,"")</f>
        <v>0</v>
      </c>
      <c r="AC1014" s="14">
        <f>+IF('Moloc Pokedex'!AE207&lt;&gt;"",'Moloc Pokedex'!AE207,"")</f>
        <v>0</v>
      </c>
      <c r="AD1014" s="14">
        <f>+IF('Moloc Pokedex'!AF207&lt;&gt;"",'Moloc Pokedex'!AF207,"")</f>
        <v>0</v>
      </c>
      <c r="AE1014" s="14">
        <f>+IF('Moloc Pokedex'!AG207&lt;&gt;"",'Moloc Pokedex'!AG207,"")</f>
        <v>0</v>
      </c>
      <c r="AF1014" s="14">
        <f>+IF('Moloc Pokedex'!AH207&lt;&gt;"",'Moloc Pokedex'!AH207,"")</f>
        <v>0</v>
      </c>
      <c r="AG1014" s="14">
        <f>+IF('Moloc Pokedex'!AI207&lt;&gt;"",'Moloc Pokedex'!AI207,"")</f>
        <v>0</v>
      </c>
      <c r="AH1014" s="14" t="str">
        <f>+IF('Moloc Pokedex'!AJ207&lt;&gt;"",'Moloc Pokedex'!AJ207,"")</f>
        <v>1013,0,0,0,0,0,0,0,0,0</v>
      </c>
      <c r="AI1014" s="14" t="str">
        <f>+IF('Moloc Pokedex'!AK207&lt;&gt;"",'Moloc Pokedex'!AK207,"")</f>
        <v>TODO</v>
      </c>
      <c r="AJ1014" s="14" t="str">
        <f>+IF('Moloc Pokedex'!AL207&lt;&gt;"",'Moloc Pokedex'!AL207,"")</f>
        <v>"TO DO"</v>
      </c>
      <c r="AK1014" s="14" t="str">
        <f>+IF('Moloc Pokedex'!AM207&lt;&gt;"",'Moloc Pokedex'!AM207,"")</f>
        <v/>
      </c>
      <c r="AL1014" s="14" t="str">
        <f>+IF('Moloc Pokedex'!AN207&lt;&gt;"",'Moloc Pokedex'!AN207,"")</f>
        <v/>
      </c>
      <c r="AM1014" s="14" t="str">
        <f>+IF('Moloc Pokedex'!AO207&lt;&gt;"",'Moloc Pokedex'!AO207,"")</f>
        <v/>
      </c>
      <c r="AN1014" s="14" t="str">
        <f>+IF('Moloc Pokedex'!AP207&lt;&gt;"",'Moloc Pokedex'!AP207,"")</f>
        <v/>
      </c>
      <c r="AO1014" s="14">
        <f>+IF('Moloc Pokedex'!AQ207&lt;&gt;"",'Moloc Pokedex'!AQ207,"")</f>
        <v>0</v>
      </c>
      <c r="AP1014" s="14">
        <f>+IF('Moloc Pokedex'!AR207&lt;&gt;"",'Moloc Pokedex'!AR207,"")</f>
        <v>25</v>
      </c>
      <c r="AQ1014" s="14">
        <f>+IF('Moloc Pokedex'!AS207&lt;&gt;"",'Moloc Pokedex'!AS207,"")</f>
        <v>0</v>
      </c>
      <c r="AR1014" s="14" t="str">
        <f>+IF('Moloc Pokedex'!AT207&lt;&gt;"",'Moloc Pokedex'!AT207,"")</f>
        <v/>
      </c>
      <c r="AS1014" s="14" t="str">
        <f>+IF('Moloc Pokedex'!AU207&lt;&gt;"",'Moloc Pokedex'!AU207,"")</f>
        <v/>
      </c>
      <c r="AU1014" s="14"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
      <c r="A1015" s="13">
        <v>1014</v>
      </c>
      <c r="C1015" s="14" t="str">
        <f>+IF('Moloc Pokedex'!E208&lt;&gt;"",'Moloc Pokedex'!E208,"")</f>
        <v>Layfey</v>
      </c>
      <c r="D1015" s="14" t="str">
        <f>+IF('Moloc Pokedex'!F208&lt;&gt;"",'Moloc Pokedex'!F208,"")</f>
        <v>LAYFEY</v>
      </c>
      <c r="E1015" s="14" t="str">
        <f>+IF('Moloc Pokedex'!G208&lt;&gt;"",'Moloc Pokedex'!G208,"")</f>
        <v>FAIRY</v>
      </c>
      <c r="F1015" s="14" t="str">
        <f>+IF('Moloc Pokedex'!H208&lt;&gt;"",'Moloc Pokedex'!H208,"")</f>
        <v>GRASS</v>
      </c>
      <c r="G1015" s="14" t="str">
        <f>+IF('Moloc Pokedex'!I208&lt;&gt;"",'Moloc Pokedex'!I208,"")</f>
        <v>30,30,30,30,30,30</v>
      </c>
      <c r="H1015" s="14" t="str">
        <f>+IF('Moloc Pokedex'!J208&lt;&gt;"",'Moloc Pokedex'!J208,"")</f>
        <v>Female50Percent</v>
      </c>
      <c r="I1015" s="14" t="str">
        <f>+IF('Moloc Pokedex'!K208&lt;&gt;"",'Moloc Pokedex'!K208,"")</f>
        <v>Medium</v>
      </c>
      <c r="J1015" s="14">
        <f>+IF('Moloc Pokedex'!L208&lt;&gt;"",'Moloc Pokedex'!L208,"")</f>
        <v>0</v>
      </c>
      <c r="K1015" s="14" t="str">
        <f>+IF('Moloc Pokedex'!M208&lt;&gt;"",'Moloc Pokedex'!M208,"")</f>
        <v>0,0,0,0,0,0</v>
      </c>
      <c r="L1015" s="14">
        <f>+IF('Moloc Pokedex'!N208&lt;&gt;"",'Moloc Pokedex'!N208,"")</f>
        <v>255</v>
      </c>
      <c r="M1015" s="14">
        <f>+IF('Moloc Pokedex'!O208&lt;&gt;"",'Moloc Pokedex'!O208,"")</f>
        <v>70</v>
      </c>
      <c r="N1015" s="14" t="str">
        <f>+IF('Moloc Pokedex'!P208&lt;&gt;"",'Moloc Pokedex'!P208,"")</f>
        <v>RUNAWAY</v>
      </c>
      <c r="O1015" s="14" t="str">
        <f>+IF('Moloc Pokedex'!Q208&lt;&gt;"",'Moloc Pokedex'!Q208,"")</f>
        <v/>
      </c>
      <c r="P1015" s="14" t="str">
        <f>+IF('Moloc Pokedex'!R208&lt;&gt;"",'Moloc Pokedex'!R208,"")</f>
        <v>1,TACKLE,1,LEER,1,GROWL,1,SCARYFACE</v>
      </c>
      <c r="Q1015" s="14" t="str">
        <f>+IF('Moloc Pokedex'!S208&lt;&gt;"",'Moloc Pokedex'!S208,"")</f>
        <v>FIREPUNCH,THUNDERPUNCH,ICEPUNCH,SWORDSDANCE,TAUNT,TRICK,GRASSYTERRAIN</v>
      </c>
      <c r="R1015" s="14" t="str">
        <f>+IF('Moloc Pokedex'!T208&lt;&gt;"",'Moloc Pokedex'!T208,"")</f>
        <v>Field</v>
      </c>
      <c r="S1015" s="14">
        <f>+IF('Moloc Pokedex'!U208&lt;&gt;"",'Moloc Pokedex'!U208,"")</f>
        <v>4080</v>
      </c>
      <c r="T1015" s="14">
        <f>+IF('Moloc Pokedex'!V208&lt;&gt;"",'Moloc Pokedex'!V208,"")</f>
        <v>0.1</v>
      </c>
      <c r="U1015" s="14">
        <f>+IF('Moloc Pokedex'!W208&lt;&gt;"",'Moloc Pokedex'!W208,"")</f>
        <v>0.1</v>
      </c>
      <c r="V1015" s="14" t="str">
        <f>+IF('Moloc Pokedex'!X208&lt;&gt;"",'Moloc Pokedex'!X208,"")</f>
        <v>Brown</v>
      </c>
      <c r="W1015" s="14" t="str">
        <f>+IF('Moloc Pokedex'!Y208&lt;&gt;"",'Moloc Pokedex'!Y208,"")</f>
        <v/>
      </c>
      <c r="X1015" s="14">
        <f>+IF('Moloc Pokedex'!Z208&lt;&gt;"",'Moloc Pokedex'!Z208,"")</f>
        <v>1014</v>
      </c>
      <c r="Y1015" s="14">
        <f>+IF('Moloc Pokedex'!AA208&lt;&gt;"",'Moloc Pokedex'!AA208,"")</f>
        <v>0</v>
      </c>
      <c r="Z1015" s="14">
        <f>+IF('Moloc Pokedex'!AB208&lt;&gt;"",'Moloc Pokedex'!AB208,"")</f>
        <v>0</v>
      </c>
      <c r="AA1015" s="14">
        <f>+IF('Moloc Pokedex'!AC208&lt;&gt;"",'Moloc Pokedex'!AC208,"")</f>
        <v>0</v>
      </c>
      <c r="AB1015" s="14">
        <f>+IF('Moloc Pokedex'!AD208&lt;&gt;"",'Moloc Pokedex'!AD208,"")</f>
        <v>0</v>
      </c>
      <c r="AC1015" s="14">
        <f>+IF('Moloc Pokedex'!AE208&lt;&gt;"",'Moloc Pokedex'!AE208,"")</f>
        <v>0</v>
      </c>
      <c r="AD1015" s="14">
        <f>+IF('Moloc Pokedex'!AF208&lt;&gt;"",'Moloc Pokedex'!AF208,"")</f>
        <v>0</v>
      </c>
      <c r="AE1015" s="14">
        <f>+IF('Moloc Pokedex'!AG208&lt;&gt;"",'Moloc Pokedex'!AG208,"")</f>
        <v>0</v>
      </c>
      <c r="AF1015" s="14">
        <f>+IF('Moloc Pokedex'!AH208&lt;&gt;"",'Moloc Pokedex'!AH208,"")</f>
        <v>0</v>
      </c>
      <c r="AG1015" s="14">
        <f>+IF('Moloc Pokedex'!AI208&lt;&gt;"",'Moloc Pokedex'!AI208,"")</f>
        <v>0</v>
      </c>
      <c r="AH1015" s="14" t="str">
        <f>+IF('Moloc Pokedex'!AJ208&lt;&gt;"",'Moloc Pokedex'!AJ208,"")</f>
        <v>1014,0,0,0,0,0,0,0,0,0</v>
      </c>
      <c r="AI1015" s="14" t="str">
        <f>+IF('Moloc Pokedex'!AK208&lt;&gt;"",'Moloc Pokedex'!AK208,"")</f>
        <v>TODO</v>
      </c>
      <c r="AJ1015" s="14" t="str">
        <f>+IF('Moloc Pokedex'!AL208&lt;&gt;"",'Moloc Pokedex'!AL208,"")</f>
        <v>"TO DO"</v>
      </c>
      <c r="AK1015" s="14" t="str">
        <f>+IF('Moloc Pokedex'!AM208&lt;&gt;"",'Moloc Pokedex'!AM208,"")</f>
        <v/>
      </c>
      <c r="AL1015" s="14" t="str">
        <f>+IF('Moloc Pokedex'!AN208&lt;&gt;"",'Moloc Pokedex'!AN208,"")</f>
        <v/>
      </c>
      <c r="AM1015" s="14" t="str">
        <f>+IF('Moloc Pokedex'!AO208&lt;&gt;"",'Moloc Pokedex'!AO208,"")</f>
        <v/>
      </c>
      <c r="AN1015" s="14" t="str">
        <f>+IF('Moloc Pokedex'!AP208&lt;&gt;"",'Moloc Pokedex'!AP208,"")</f>
        <v/>
      </c>
      <c r="AO1015" s="14">
        <f>+IF('Moloc Pokedex'!AQ208&lt;&gt;"",'Moloc Pokedex'!AQ208,"")</f>
        <v>0</v>
      </c>
      <c r="AP1015" s="14">
        <f>+IF('Moloc Pokedex'!AR208&lt;&gt;"",'Moloc Pokedex'!AR208,"")</f>
        <v>25</v>
      </c>
      <c r="AQ1015" s="14">
        <f>+IF('Moloc Pokedex'!AS208&lt;&gt;"",'Moloc Pokedex'!AS208,"")</f>
        <v>0</v>
      </c>
      <c r="AR1015" s="14" t="str">
        <f>+IF('Moloc Pokedex'!AT208&lt;&gt;"",'Moloc Pokedex'!AT208,"")</f>
        <v/>
      </c>
      <c r="AS1015" s="14" t="str">
        <f>+IF('Moloc Pokedex'!AU208&lt;&gt;"",'Moloc Pokedex'!AU208,"")</f>
        <v/>
      </c>
      <c r="AU1015" s="14"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
      <c r="A1016" s="13">
        <v>1015</v>
      </c>
      <c r="C1016" s="14" t="str">
        <f>+IF('Moloc Pokedex'!E209&lt;&gt;"",'Moloc Pokedex'!E209,"")</f>
        <v>Mikoy</v>
      </c>
      <c r="D1016" s="14" t="str">
        <f>+IF('Moloc Pokedex'!F209&lt;&gt;"",'Moloc Pokedex'!F209,"")</f>
        <v>MIKOY</v>
      </c>
      <c r="E1016" s="14" t="str">
        <f>+IF('Moloc Pokedex'!G209&lt;&gt;"",'Moloc Pokedex'!G209,"")</f>
        <v>NORMAL</v>
      </c>
      <c r="F1016" s="14" t="str">
        <f>+IF('Moloc Pokedex'!H209&lt;&gt;"",'Moloc Pokedex'!H209,"")</f>
        <v/>
      </c>
      <c r="G1016" s="14" t="str">
        <f>+IF('Moloc Pokedex'!I209&lt;&gt;"",'Moloc Pokedex'!I209,"")</f>
        <v>30,30,30,30,30,30</v>
      </c>
      <c r="H1016" s="14" t="str">
        <f>+IF('Moloc Pokedex'!J209&lt;&gt;"",'Moloc Pokedex'!J209,"")</f>
        <v>Female50Percent</v>
      </c>
      <c r="I1016" s="14" t="str">
        <f>+IF('Moloc Pokedex'!K209&lt;&gt;"",'Moloc Pokedex'!K209,"")</f>
        <v>Medium</v>
      </c>
      <c r="J1016" s="14">
        <f>+IF('Moloc Pokedex'!L209&lt;&gt;"",'Moloc Pokedex'!L209,"")</f>
        <v>0</v>
      </c>
      <c r="K1016" s="14" t="str">
        <f>+IF('Moloc Pokedex'!M209&lt;&gt;"",'Moloc Pokedex'!M209,"")</f>
        <v>0,0,0,0,0,0</v>
      </c>
      <c r="L1016" s="14">
        <f>+IF('Moloc Pokedex'!N209&lt;&gt;"",'Moloc Pokedex'!N209,"")</f>
        <v>255</v>
      </c>
      <c r="M1016" s="14">
        <f>+IF('Moloc Pokedex'!O209&lt;&gt;"",'Moloc Pokedex'!O209,"")</f>
        <v>70</v>
      </c>
      <c r="N1016" s="14" t="str">
        <f>+IF('Moloc Pokedex'!P209&lt;&gt;"",'Moloc Pokedex'!P209,"")</f>
        <v>RUNAWAY</v>
      </c>
      <c r="O1016" s="14" t="str">
        <f>+IF('Moloc Pokedex'!Q209&lt;&gt;"",'Moloc Pokedex'!Q209,"")</f>
        <v/>
      </c>
      <c r="P1016" s="14" t="str">
        <f>+IF('Moloc Pokedex'!R209&lt;&gt;"",'Moloc Pokedex'!R209,"")</f>
        <v>1,TACKLE,1,LEER,1,GROWL,1,SCARYFACE</v>
      </c>
      <c r="Q1016" s="14" t="str">
        <f>+IF('Moloc Pokedex'!S209&lt;&gt;"",'Moloc Pokedex'!S209,"")</f>
        <v>FIREPUNCH,THUNDERPUNCH,ICEPUNCH,SWORDSDANCE,TAUNT,TRICK,GRASSYTERRAIN</v>
      </c>
      <c r="R1016" s="14" t="str">
        <f>+IF('Moloc Pokedex'!T209&lt;&gt;"",'Moloc Pokedex'!T209,"")</f>
        <v>Field</v>
      </c>
      <c r="S1016" s="14">
        <f>+IF('Moloc Pokedex'!U209&lt;&gt;"",'Moloc Pokedex'!U209,"")</f>
        <v>4080</v>
      </c>
      <c r="T1016" s="14">
        <f>+IF('Moloc Pokedex'!V209&lt;&gt;"",'Moloc Pokedex'!V209,"")</f>
        <v>0.1</v>
      </c>
      <c r="U1016" s="14">
        <f>+IF('Moloc Pokedex'!W209&lt;&gt;"",'Moloc Pokedex'!W209,"")</f>
        <v>0.1</v>
      </c>
      <c r="V1016" s="14" t="str">
        <f>+IF('Moloc Pokedex'!X209&lt;&gt;"",'Moloc Pokedex'!X209,"")</f>
        <v>Brown</v>
      </c>
      <c r="W1016" s="14" t="str">
        <f>+IF('Moloc Pokedex'!Y209&lt;&gt;"",'Moloc Pokedex'!Y209,"")</f>
        <v/>
      </c>
      <c r="X1016" s="14">
        <f>+IF('Moloc Pokedex'!Z209&lt;&gt;"",'Moloc Pokedex'!Z209,"")</f>
        <v>1015</v>
      </c>
      <c r="Y1016" s="14">
        <f>+IF('Moloc Pokedex'!AA209&lt;&gt;"",'Moloc Pokedex'!AA209,"")</f>
        <v>0</v>
      </c>
      <c r="Z1016" s="14">
        <f>+IF('Moloc Pokedex'!AB209&lt;&gt;"",'Moloc Pokedex'!AB209,"")</f>
        <v>0</v>
      </c>
      <c r="AA1016" s="14">
        <f>+IF('Moloc Pokedex'!AC209&lt;&gt;"",'Moloc Pokedex'!AC209,"")</f>
        <v>0</v>
      </c>
      <c r="AB1016" s="14">
        <f>+IF('Moloc Pokedex'!AD209&lt;&gt;"",'Moloc Pokedex'!AD209,"")</f>
        <v>0</v>
      </c>
      <c r="AC1016" s="14">
        <f>+IF('Moloc Pokedex'!AE209&lt;&gt;"",'Moloc Pokedex'!AE209,"")</f>
        <v>0</v>
      </c>
      <c r="AD1016" s="14">
        <f>+IF('Moloc Pokedex'!AF209&lt;&gt;"",'Moloc Pokedex'!AF209,"")</f>
        <v>0</v>
      </c>
      <c r="AE1016" s="14">
        <f>+IF('Moloc Pokedex'!AG209&lt;&gt;"",'Moloc Pokedex'!AG209,"")</f>
        <v>0</v>
      </c>
      <c r="AF1016" s="14">
        <f>+IF('Moloc Pokedex'!AH209&lt;&gt;"",'Moloc Pokedex'!AH209,"")</f>
        <v>0</v>
      </c>
      <c r="AG1016" s="14">
        <f>+IF('Moloc Pokedex'!AI209&lt;&gt;"",'Moloc Pokedex'!AI209,"")</f>
        <v>0</v>
      </c>
      <c r="AH1016" s="14" t="str">
        <f>+IF('Moloc Pokedex'!AJ209&lt;&gt;"",'Moloc Pokedex'!AJ209,"")</f>
        <v>1015,0,0,0,0,0,0,0,0,0</v>
      </c>
      <c r="AI1016" s="14" t="str">
        <f>+IF('Moloc Pokedex'!AK209&lt;&gt;"",'Moloc Pokedex'!AK209,"")</f>
        <v>TODO</v>
      </c>
      <c r="AJ1016" s="14" t="str">
        <f>+IF('Moloc Pokedex'!AL209&lt;&gt;"",'Moloc Pokedex'!AL209,"")</f>
        <v>"TO DO"</v>
      </c>
      <c r="AK1016" s="14" t="str">
        <f>+IF('Moloc Pokedex'!AM209&lt;&gt;"",'Moloc Pokedex'!AM209,"")</f>
        <v/>
      </c>
      <c r="AL1016" s="14" t="str">
        <f>+IF('Moloc Pokedex'!AN209&lt;&gt;"",'Moloc Pokedex'!AN209,"")</f>
        <v/>
      </c>
      <c r="AM1016" s="14" t="str">
        <f>+IF('Moloc Pokedex'!AO209&lt;&gt;"",'Moloc Pokedex'!AO209,"")</f>
        <v/>
      </c>
      <c r="AN1016" s="14" t="str">
        <f>+IF('Moloc Pokedex'!AP209&lt;&gt;"",'Moloc Pokedex'!AP209,"")</f>
        <v/>
      </c>
      <c r="AO1016" s="14">
        <f>+IF('Moloc Pokedex'!AQ209&lt;&gt;"",'Moloc Pokedex'!AQ209,"")</f>
        <v>0</v>
      </c>
      <c r="AP1016" s="14">
        <f>+IF('Moloc Pokedex'!AR209&lt;&gt;"",'Moloc Pokedex'!AR209,"")</f>
        <v>25</v>
      </c>
      <c r="AQ1016" s="14">
        <f>+IF('Moloc Pokedex'!AS209&lt;&gt;"",'Moloc Pokedex'!AS209,"")</f>
        <v>0</v>
      </c>
      <c r="AR1016" s="14" t="str">
        <f>+IF('Moloc Pokedex'!AT209&lt;&gt;"",'Moloc Pokedex'!AT209,"")</f>
        <v>PASSIMIAN,LevelType,PSYCHIC,ORANGURU,LevelType,FIGHTING,BABROON,LevelType,GHOST</v>
      </c>
      <c r="AS1016" s="14" t="str">
        <f>+IF('Moloc Pokedex'!AU209&lt;&gt;"",'Moloc Pokedex'!AU209,"")</f>
        <v>GYMINCENSE</v>
      </c>
      <c r="AU1016" s="14"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
      <c r="A1017" s="13">
        <v>1016</v>
      </c>
      <c r="C1017" s="14" t="str">
        <f>+IF('Moloc Pokedex'!E210&lt;&gt;"",'Moloc Pokedex'!E210,"")</f>
        <v>Babroon</v>
      </c>
      <c r="D1017" s="14" t="str">
        <f>+IF('Moloc Pokedex'!F210&lt;&gt;"",'Moloc Pokedex'!F210,"")</f>
        <v>BABROON</v>
      </c>
      <c r="E1017" s="14" t="str">
        <f>+IF('Moloc Pokedex'!G210&lt;&gt;"",'Moloc Pokedex'!G210,"")</f>
        <v>FIGHTING</v>
      </c>
      <c r="F1017" s="14" t="str">
        <f>+IF('Moloc Pokedex'!H210&lt;&gt;"",'Moloc Pokedex'!H210,"")</f>
        <v>PSYCHIC</v>
      </c>
      <c r="G1017" s="14" t="str">
        <f>+IF('Moloc Pokedex'!I210&lt;&gt;"",'Moloc Pokedex'!I210,"")</f>
        <v>30,30,30,30,30,30</v>
      </c>
      <c r="H1017" s="14" t="str">
        <f>+IF('Moloc Pokedex'!J210&lt;&gt;"",'Moloc Pokedex'!J210,"")</f>
        <v>Female50Percent</v>
      </c>
      <c r="I1017" s="14" t="str">
        <f>+IF('Moloc Pokedex'!K210&lt;&gt;"",'Moloc Pokedex'!K210,"")</f>
        <v>Medium</v>
      </c>
      <c r="J1017" s="14">
        <f>+IF('Moloc Pokedex'!L210&lt;&gt;"",'Moloc Pokedex'!L210,"")</f>
        <v>0</v>
      </c>
      <c r="K1017" s="14" t="str">
        <f>+IF('Moloc Pokedex'!M210&lt;&gt;"",'Moloc Pokedex'!M210,"")</f>
        <v>0,0,0,0,0,0</v>
      </c>
      <c r="L1017" s="14">
        <f>+IF('Moloc Pokedex'!N210&lt;&gt;"",'Moloc Pokedex'!N210,"")</f>
        <v>255</v>
      </c>
      <c r="M1017" s="14">
        <f>+IF('Moloc Pokedex'!O210&lt;&gt;"",'Moloc Pokedex'!O210,"")</f>
        <v>70</v>
      </c>
      <c r="N1017" s="14" t="str">
        <f>+IF('Moloc Pokedex'!P210&lt;&gt;"",'Moloc Pokedex'!P210,"")</f>
        <v>RUNAWAY</v>
      </c>
      <c r="O1017" s="14" t="str">
        <f>+IF('Moloc Pokedex'!Q210&lt;&gt;"",'Moloc Pokedex'!Q210,"")</f>
        <v/>
      </c>
      <c r="P1017" s="14" t="str">
        <f>+IF('Moloc Pokedex'!R210&lt;&gt;"",'Moloc Pokedex'!R210,"")</f>
        <v>1,TACKLE,1,LEER,1,GROWL,1,SCARYFACE</v>
      </c>
      <c r="Q1017" s="14" t="str">
        <f>+IF('Moloc Pokedex'!S210&lt;&gt;"",'Moloc Pokedex'!S210,"")</f>
        <v>FIREPUNCH,THUNDERPUNCH,ICEPUNCH,SWORDSDANCE,TAUNT,TRICK,GRASSYTERRAIN</v>
      </c>
      <c r="R1017" s="14" t="str">
        <f>+IF('Moloc Pokedex'!T210&lt;&gt;"",'Moloc Pokedex'!T210,"")</f>
        <v>Field</v>
      </c>
      <c r="S1017" s="14">
        <f>+IF('Moloc Pokedex'!U210&lt;&gt;"",'Moloc Pokedex'!U210,"")</f>
        <v>4080</v>
      </c>
      <c r="T1017" s="14">
        <f>+IF('Moloc Pokedex'!V210&lt;&gt;"",'Moloc Pokedex'!V210,"")</f>
        <v>0.1</v>
      </c>
      <c r="U1017" s="14">
        <f>+IF('Moloc Pokedex'!W210&lt;&gt;"",'Moloc Pokedex'!W210,"")</f>
        <v>0.1</v>
      </c>
      <c r="V1017" s="14" t="str">
        <f>+IF('Moloc Pokedex'!X210&lt;&gt;"",'Moloc Pokedex'!X210,"")</f>
        <v>Brown</v>
      </c>
      <c r="W1017" s="14" t="str">
        <f>+IF('Moloc Pokedex'!Y210&lt;&gt;"",'Moloc Pokedex'!Y210,"")</f>
        <v/>
      </c>
      <c r="X1017" s="14">
        <f>+IF('Moloc Pokedex'!Z210&lt;&gt;"",'Moloc Pokedex'!Z210,"")</f>
        <v>1016</v>
      </c>
      <c r="Y1017" s="14">
        <f>+IF('Moloc Pokedex'!AA210&lt;&gt;"",'Moloc Pokedex'!AA210,"")</f>
        <v>0</v>
      </c>
      <c r="Z1017" s="14">
        <f>+IF('Moloc Pokedex'!AB210&lt;&gt;"",'Moloc Pokedex'!AB210,"")</f>
        <v>0</v>
      </c>
      <c r="AA1017" s="14">
        <f>+IF('Moloc Pokedex'!AC210&lt;&gt;"",'Moloc Pokedex'!AC210,"")</f>
        <v>0</v>
      </c>
      <c r="AB1017" s="14">
        <f>+IF('Moloc Pokedex'!AD210&lt;&gt;"",'Moloc Pokedex'!AD210,"")</f>
        <v>0</v>
      </c>
      <c r="AC1017" s="14">
        <f>+IF('Moloc Pokedex'!AE210&lt;&gt;"",'Moloc Pokedex'!AE210,"")</f>
        <v>0</v>
      </c>
      <c r="AD1017" s="14">
        <f>+IF('Moloc Pokedex'!AF210&lt;&gt;"",'Moloc Pokedex'!AF210,"")</f>
        <v>0</v>
      </c>
      <c r="AE1017" s="14">
        <f>+IF('Moloc Pokedex'!AG210&lt;&gt;"",'Moloc Pokedex'!AG210,"")</f>
        <v>0</v>
      </c>
      <c r="AF1017" s="14">
        <f>+IF('Moloc Pokedex'!AH210&lt;&gt;"",'Moloc Pokedex'!AH210,"")</f>
        <v>0</v>
      </c>
      <c r="AG1017" s="14">
        <f>+IF('Moloc Pokedex'!AI210&lt;&gt;"",'Moloc Pokedex'!AI210,"")</f>
        <v>0</v>
      </c>
      <c r="AH1017" s="14" t="str">
        <f>+IF('Moloc Pokedex'!AJ210&lt;&gt;"",'Moloc Pokedex'!AJ210,"")</f>
        <v>1016,0,0,0,0,0,0,0,0,0</v>
      </c>
      <c r="AI1017" s="14" t="str">
        <f>+IF('Moloc Pokedex'!AK210&lt;&gt;"",'Moloc Pokedex'!AK210,"")</f>
        <v>TODO</v>
      </c>
      <c r="AJ1017" s="14" t="str">
        <f>+IF('Moloc Pokedex'!AL210&lt;&gt;"",'Moloc Pokedex'!AL210,"")</f>
        <v>"TO DO"</v>
      </c>
      <c r="AK1017" s="14" t="str">
        <f>+IF('Moloc Pokedex'!AM210&lt;&gt;"",'Moloc Pokedex'!AM210,"")</f>
        <v/>
      </c>
      <c r="AL1017" s="14" t="str">
        <f>+IF('Moloc Pokedex'!AN210&lt;&gt;"",'Moloc Pokedex'!AN210,"")</f>
        <v/>
      </c>
      <c r="AM1017" s="14" t="str">
        <f>+IF('Moloc Pokedex'!AO210&lt;&gt;"",'Moloc Pokedex'!AO210,"")</f>
        <v/>
      </c>
      <c r="AN1017" s="14" t="str">
        <f>+IF('Moloc Pokedex'!AP210&lt;&gt;"",'Moloc Pokedex'!AP210,"")</f>
        <v/>
      </c>
      <c r="AO1017" s="14">
        <f>+IF('Moloc Pokedex'!AQ210&lt;&gt;"",'Moloc Pokedex'!AQ210,"")</f>
        <v>0</v>
      </c>
      <c r="AP1017" s="14">
        <f>+IF('Moloc Pokedex'!AR210&lt;&gt;"",'Moloc Pokedex'!AR210,"")</f>
        <v>25</v>
      </c>
      <c r="AQ1017" s="14">
        <f>+IF('Moloc Pokedex'!AS210&lt;&gt;"",'Moloc Pokedex'!AS210,"")</f>
        <v>0</v>
      </c>
      <c r="AR1017" s="14" t="str">
        <f>+IF('Moloc Pokedex'!AT210&lt;&gt;"",'Moloc Pokedex'!AT210,"")</f>
        <v/>
      </c>
      <c r="AS1017" s="14" t="str">
        <f>+IF('Moloc Pokedex'!AU210&lt;&gt;"",'Moloc Pokedex'!AU210,"")</f>
        <v/>
      </c>
      <c r="AU1017" s="14"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
      <c r="A1018" s="13">
        <v>1017</v>
      </c>
      <c r="C1018" s="14" t="str">
        <f>+IF('Moloc Pokedex'!E211&lt;&gt;"",'Moloc Pokedex'!E211,"")</f>
        <v>Pyukuruku</v>
      </c>
      <c r="D1018" s="14" t="str">
        <f>+IF('Moloc Pokedex'!F211&lt;&gt;"",'Moloc Pokedex'!F211,"")</f>
        <v>PYUKURUKU</v>
      </c>
      <c r="E1018" s="14" t="str">
        <f>+IF('Moloc Pokedex'!G211&lt;&gt;"",'Moloc Pokedex'!G211,"")</f>
        <v>WATER</v>
      </c>
      <c r="F1018" s="14" t="str">
        <f>+IF('Moloc Pokedex'!H211&lt;&gt;"",'Moloc Pokedex'!H211,"")</f>
        <v>ROCK</v>
      </c>
      <c r="G1018" s="14" t="str">
        <f>+IF('Moloc Pokedex'!I211&lt;&gt;"",'Moloc Pokedex'!I211,"")</f>
        <v>30,30,30,30,30,30</v>
      </c>
      <c r="H1018" s="14" t="str">
        <f>+IF('Moloc Pokedex'!J211&lt;&gt;"",'Moloc Pokedex'!J211,"")</f>
        <v>Female50Percent</v>
      </c>
      <c r="I1018" s="14" t="str">
        <f>+IF('Moloc Pokedex'!K211&lt;&gt;"",'Moloc Pokedex'!K211,"")</f>
        <v>Medium</v>
      </c>
      <c r="J1018" s="14">
        <f>+IF('Moloc Pokedex'!L211&lt;&gt;"",'Moloc Pokedex'!L211,"")</f>
        <v>0</v>
      </c>
      <c r="K1018" s="14" t="str">
        <f>+IF('Moloc Pokedex'!M211&lt;&gt;"",'Moloc Pokedex'!M211,"")</f>
        <v>0,0,0,0,0,0</v>
      </c>
      <c r="L1018" s="14">
        <f>+IF('Moloc Pokedex'!N211&lt;&gt;"",'Moloc Pokedex'!N211,"")</f>
        <v>255</v>
      </c>
      <c r="M1018" s="14">
        <f>+IF('Moloc Pokedex'!O211&lt;&gt;"",'Moloc Pokedex'!O211,"")</f>
        <v>70</v>
      </c>
      <c r="N1018" s="14" t="str">
        <f>+IF('Moloc Pokedex'!P211&lt;&gt;"",'Moloc Pokedex'!P211,"")</f>
        <v>RUNAWAY</v>
      </c>
      <c r="O1018" s="14" t="str">
        <f>+IF('Moloc Pokedex'!Q211&lt;&gt;"",'Moloc Pokedex'!Q211,"")</f>
        <v/>
      </c>
      <c r="P1018" s="14" t="str">
        <f>+IF('Moloc Pokedex'!R211&lt;&gt;"",'Moloc Pokedex'!R211,"")</f>
        <v>1,TACKLE,1,LEER,1,GROWL,1,SCARYFACE</v>
      </c>
      <c r="Q1018" s="14" t="str">
        <f>+IF('Moloc Pokedex'!S211&lt;&gt;"",'Moloc Pokedex'!S211,"")</f>
        <v>FIREPUNCH,THUNDERPUNCH,ICEPUNCH,SWORDSDANCE,TAUNT,TRICK,GRASSYTERRAIN</v>
      </c>
      <c r="R1018" s="14" t="str">
        <f>+IF('Moloc Pokedex'!T211&lt;&gt;"",'Moloc Pokedex'!T211,"")</f>
        <v>Field</v>
      </c>
      <c r="S1018" s="14">
        <f>+IF('Moloc Pokedex'!U211&lt;&gt;"",'Moloc Pokedex'!U211,"")</f>
        <v>4080</v>
      </c>
      <c r="T1018" s="14">
        <f>+IF('Moloc Pokedex'!V211&lt;&gt;"",'Moloc Pokedex'!V211,"")</f>
        <v>0.1</v>
      </c>
      <c r="U1018" s="14">
        <f>+IF('Moloc Pokedex'!W211&lt;&gt;"",'Moloc Pokedex'!W211,"")</f>
        <v>0.1</v>
      </c>
      <c r="V1018" s="14" t="str">
        <f>+IF('Moloc Pokedex'!X211&lt;&gt;"",'Moloc Pokedex'!X211,"")</f>
        <v>Brown</v>
      </c>
      <c r="W1018" s="14" t="str">
        <f>+IF('Moloc Pokedex'!Y211&lt;&gt;"",'Moloc Pokedex'!Y211,"")</f>
        <v/>
      </c>
      <c r="X1018" s="14">
        <f>+IF('Moloc Pokedex'!Z211&lt;&gt;"",'Moloc Pokedex'!Z211,"")</f>
        <v>1017</v>
      </c>
      <c r="Y1018" s="14">
        <f>+IF('Moloc Pokedex'!AA211&lt;&gt;"",'Moloc Pokedex'!AA211,"")</f>
        <v>0</v>
      </c>
      <c r="Z1018" s="14">
        <f>+IF('Moloc Pokedex'!AB211&lt;&gt;"",'Moloc Pokedex'!AB211,"")</f>
        <v>0</v>
      </c>
      <c r="AA1018" s="14">
        <f>+IF('Moloc Pokedex'!AC211&lt;&gt;"",'Moloc Pokedex'!AC211,"")</f>
        <v>0</v>
      </c>
      <c r="AB1018" s="14">
        <f>+IF('Moloc Pokedex'!AD211&lt;&gt;"",'Moloc Pokedex'!AD211,"")</f>
        <v>0</v>
      </c>
      <c r="AC1018" s="14">
        <f>+IF('Moloc Pokedex'!AE211&lt;&gt;"",'Moloc Pokedex'!AE211,"")</f>
        <v>0</v>
      </c>
      <c r="AD1018" s="14">
        <f>+IF('Moloc Pokedex'!AF211&lt;&gt;"",'Moloc Pokedex'!AF211,"")</f>
        <v>0</v>
      </c>
      <c r="AE1018" s="14">
        <f>+IF('Moloc Pokedex'!AG211&lt;&gt;"",'Moloc Pokedex'!AG211,"")</f>
        <v>0</v>
      </c>
      <c r="AF1018" s="14">
        <f>+IF('Moloc Pokedex'!AH211&lt;&gt;"",'Moloc Pokedex'!AH211,"")</f>
        <v>0</v>
      </c>
      <c r="AG1018" s="14">
        <f>+IF('Moloc Pokedex'!AI211&lt;&gt;"",'Moloc Pokedex'!AI211,"")</f>
        <v>0</v>
      </c>
      <c r="AH1018" s="14" t="str">
        <f>+IF('Moloc Pokedex'!AJ211&lt;&gt;"",'Moloc Pokedex'!AJ211,"")</f>
        <v>1017,0,0,0,0,0,0,0,0,0</v>
      </c>
      <c r="AI1018" s="14" t="str">
        <f>+IF('Moloc Pokedex'!AK211&lt;&gt;"",'Moloc Pokedex'!AK211,"")</f>
        <v>TODO</v>
      </c>
      <c r="AJ1018" s="14" t="str">
        <f>+IF('Moloc Pokedex'!AL211&lt;&gt;"",'Moloc Pokedex'!AL211,"")</f>
        <v>"TO DO"</v>
      </c>
      <c r="AK1018" s="14" t="str">
        <f>+IF('Moloc Pokedex'!AM211&lt;&gt;"",'Moloc Pokedex'!AM211,"")</f>
        <v/>
      </c>
      <c r="AL1018" s="14" t="str">
        <f>+IF('Moloc Pokedex'!AN211&lt;&gt;"",'Moloc Pokedex'!AN211,"")</f>
        <v/>
      </c>
      <c r="AM1018" s="14" t="str">
        <f>+IF('Moloc Pokedex'!AO211&lt;&gt;"",'Moloc Pokedex'!AO211,"")</f>
        <v/>
      </c>
      <c r="AN1018" s="14" t="str">
        <f>+IF('Moloc Pokedex'!AP211&lt;&gt;"",'Moloc Pokedex'!AP211,"")</f>
        <v/>
      </c>
      <c r="AO1018" s="14">
        <f>+IF('Moloc Pokedex'!AQ211&lt;&gt;"",'Moloc Pokedex'!AQ211,"")</f>
        <v>0</v>
      </c>
      <c r="AP1018" s="14">
        <f>+IF('Moloc Pokedex'!AR211&lt;&gt;"",'Moloc Pokedex'!AR211,"")</f>
        <v>25</v>
      </c>
      <c r="AQ1018" s="14">
        <f>+IF('Moloc Pokedex'!AS211&lt;&gt;"",'Moloc Pokedex'!AS211,"")</f>
        <v>0</v>
      </c>
      <c r="AR1018" s="14" t="str">
        <f>+IF('Moloc Pokedex'!AT211&lt;&gt;"",'Moloc Pokedex'!AT211,"")</f>
        <v/>
      </c>
      <c r="AS1018" s="14" t="str">
        <f>+IF('Moloc Pokedex'!AU211&lt;&gt;"",'Moloc Pokedex'!AU211,"")</f>
        <v/>
      </c>
      <c r="AU1018" s="14"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
      <c r="A1019" s="13">
        <v>1018</v>
      </c>
      <c r="C1019" s="14" t="str">
        <f>+IF('Moloc Pokedex'!E212&lt;&gt;"",'Moloc Pokedex'!E212,"")</f>
        <v>Maxior</v>
      </c>
      <c r="D1019" s="14" t="str">
        <f>+IF('Moloc Pokedex'!F212&lt;&gt;"",'Moloc Pokedex'!F212,"")</f>
        <v>MAXIOR</v>
      </c>
      <c r="E1019" s="14" t="str">
        <f>+IF('Moloc Pokedex'!G212&lt;&gt;"",'Moloc Pokedex'!G212,"")</f>
        <v>FLYING</v>
      </c>
      <c r="F1019" s="14" t="str">
        <f>+IF('Moloc Pokedex'!H212&lt;&gt;"",'Moloc Pokedex'!H212,"")</f>
        <v>ROCK</v>
      </c>
      <c r="G1019" s="14" t="str">
        <f>+IF('Moloc Pokedex'!I212&lt;&gt;"",'Moloc Pokedex'!I212,"")</f>
        <v>30,30,30,30,30,30</v>
      </c>
      <c r="H1019" s="14" t="str">
        <f>+IF('Moloc Pokedex'!J212&lt;&gt;"",'Moloc Pokedex'!J212,"")</f>
        <v>Female50Percent</v>
      </c>
      <c r="I1019" s="14" t="str">
        <f>+IF('Moloc Pokedex'!K212&lt;&gt;"",'Moloc Pokedex'!K212,"")</f>
        <v>Medium</v>
      </c>
      <c r="J1019" s="14">
        <f>+IF('Moloc Pokedex'!L212&lt;&gt;"",'Moloc Pokedex'!L212,"")</f>
        <v>0</v>
      </c>
      <c r="K1019" s="14" t="str">
        <f>+IF('Moloc Pokedex'!M212&lt;&gt;"",'Moloc Pokedex'!M212,"")</f>
        <v>0,0,0,0,0,0</v>
      </c>
      <c r="L1019" s="14">
        <f>+IF('Moloc Pokedex'!N212&lt;&gt;"",'Moloc Pokedex'!N212,"")</f>
        <v>255</v>
      </c>
      <c r="M1019" s="14">
        <f>+IF('Moloc Pokedex'!O212&lt;&gt;"",'Moloc Pokedex'!O212,"")</f>
        <v>70</v>
      </c>
      <c r="N1019" s="14" t="str">
        <f>+IF('Moloc Pokedex'!P212&lt;&gt;"",'Moloc Pokedex'!P212,"")</f>
        <v>RUNAWAY</v>
      </c>
      <c r="O1019" s="14" t="str">
        <f>+IF('Moloc Pokedex'!Q212&lt;&gt;"",'Moloc Pokedex'!Q212,"")</f>
        <v/>
      </c>
      <c r="P1019" s="14" t="str">
        <f>+IF('Moloc Pokedex'!R212&lt;&gt;"",'Moloc Pokedex'!R212,"")</f>
        <v>1,TACKLE,1,LEER,1,GROWL,1,SCARYFACE</v>
      </c>
      <c r="Q1019" s="14" t="str">
        <f>+IF('Moloc Pokedex'!S212&lt;&gt;"",'Moloc Pokedex'!S212,"")</f>
        <v>FIREPUNCH,THUNDERPUNCH,ICEPUNCH,SWORDSDANCE,TAUNT,TRICK,GRASSYTERRAIN</v>
      </c>
      <c r="R1019" s="14" t="str">
        <f>+IF('Moloc Pokedex'!T212&lt;&gt;"",'Moloc Pokedex'!T212,"")</f>
        <v>Field</v>
      </c>
      <c r="S1019" s="14">
        <f>+IF('Moloc Pokedex'!U212&lt;&gt;"",'Moloc Pokedex'!U212,"")</f>
        <v>4080</v>
      </c>
      <c r="T1019" s="14">
        <f>+IF('Moloc Pokedex'!V212&lt;&gt;"",'Moloc Pokedex'!V212,"")</f>
        <v>0.1</v>
      </c>
      <c r="U1019" s="14">
        <f>+IF('Moloc Pokedex'!W212&lt;&gt;"",'Moloc Pokedex'!W212,"")</f>
        <v>0.1</v>
      </c>
      <c r="V1019" s="14" t="str">
        <f>+IF('Moloc Pokedex'!X212&lt;&gt;"",'Moloc Pokedex'!X212,"")</f>
        <v>Brown</v>
      </c>
      <c r="W1019" s="14" t="str">
        <f>+IF('Moloc Pokedex'!Y212&lt;&gt;"",'Moloc Pokedex'!Y212,"")</f>
        <v/>
      </c>
      <c r="X1019" s="14">
        <f>+IF('Moloc Pokedex'!Z212&lt;&gt;"",'Moloc Pokedex'!Z212,"")</f>
        <v>1018</v>
      </c>
      <c r="Y1019" s="14">
        <f>+IF('Moloc Pokedex'!AA212&lt;&gt;"",'Moloc Pokedex'!AA212,"")</f>
        <v>0</v>
      </c>
      <c r="Z1019" s="14">
        <f>+IF('Moloc Pokedex'!AB212&lt;&gt;"",'Moloc Pokedex'!AB212,"")</f>
        <v>0</v>
      </c>
      <c r="AA1019" s="14">
        <f>+IF('Moloc Pokedex'!AC212&lt;&gt;"",'Moloc Pokedex'!AC212,"")</f>
        <v>0</v>
      </c>
      <c r="AB1019" s="14">
        <f>+IF('Moloc Pokedex'!AD212&lt;&gt;"",'Moloc Pokedex'!AD212,"")</f>
        <v>0</v>
      </c>
      <c r="AC1019" s="14">
        <f>+IF('Moloc Pokedex'!AE212&lt;&gt;"",'Moloc Pokedex'!AE212,"")</f>
        <v>0</v>
      </c>
      <c r="AD1019" s="14">
        <f>+IF('Moloc Pokedex'!AF212&lt;&gt;"",'Moloc Pokedex'!AF212,"")</f>
        <v>0</v>
      </c>
      <c r="AE1019" s="14">
        <f>+IF('Moloc Pokedex'!AG212&lt;&gt;"",'Moloc Pokedex'!AG212,"")</f>
        <v>0</v>
      </c>
      <c r="AF1019" s="14">
        <f>+IF('Moloc Pokedex'!AH212&lt;&gt;"",'Moloc Pokedex'!AH212,"")</f>
        <v>0</v>
      </c>
      <c r="AG1019" s="14">
        <f>+IF('Moloc Pokedex'!AI212&lt;&gt;"",'Moloc Pokedex'!AI212,"")</f>
        <v>0</v>
      </c>
      <c r="AH1019" s="14" t="str">
        <f>+IF('Moloc Pokedex'!AJ212&lt;&gt;"",'Moloc Pokedex'!AJ212,"")</f>
        <v>1018,0,0,0,0,0,0,0,0,0</v>
      </c>
      <c r="AI1019" s="14" t="str">
        <f>+IF('Moloc Pokedex'!AK212&lt;&gt;"",'Moloc Pokedex'!AK212,"")</f>
        <v>TODO</v>
      </c>
      <c r="AJ1019" s="14" t="str">
        <f>+IF('Moloc Pokedex'!AL212&lt;&gt;"",'Moloc Pokedex'!AL212,"")</f>
        <v>"TO DO"</v>
      </c>
      <c r="AK1019" s="14" t="str">
        <f>+IF('Moloc Pokedex'!AM212&lt;&gt;"",'Moloc Pokedex'!AM212,"")</f>
        <v/>
      </c>
      <c r="AL1019" s="14" t="str">
        <f>+IF('Moloc Pokedex'!AN212&lt;&gt;"",'Moloc Pokedex'!AN212,"")</f>
        <v/>
      </c>
      <c r="AM1019" s="14" t="str">
        <f>+IF('Moloc Pokedex'!AO212&lt;&gt;"",'Moloc Pokedex'!AO212,"")</f>
        <v/>
      </c>
      <c r="AN1019" s="14" t="str">
        <f>+IF('Moloc Pokedex'!AP212&lt;&gt;"",'Moloc Pokedex'!AP212,"")</f>
        <v/>
      </c>
      <c r="AO1019" s="14">
        <f>+IF('Moloc Pokedex'!AQ212&lt;&gt;"",'Moloc Pokedex'!AQ212,"")</f>
        <v>0</v>
      </c>
      <c r="AP1019" s="14">
        <f>+IF('Moloc Pokedex'!AR212&lt;&gt;"",'Moloc Pokedex'!AR212,"")</f>
        <v>25</v>
      </c>
      <c r="AQ1019" s="14">
        <f>+IF('Moloc Pokedex'!AS212&lt;&gt;"",'Moloc Pokedex'!AS212,"")</f>
        <v>0</v>
      </c>
      <c r="AR1019" s="14" t="str">
        <f>+IF('Moloc Pokedex'!AT212&lt;&gt;"",'Moloc Pokedex'!AT212,"")</f>
        <v/>
      </c>
      <c r="AS1019" s="14" t="str">
        <f>+IF('Moloc Pokedex'!AU212&lt;&gt;"",'Moloc Pokedex'!AU212,"")</f>
        <v/>
      </c>
      <c r="AU1019" s="14"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
      <c r="A1020" s="13">
        <v>1019</v>
      </c>
      <c r="C1020" s="14" t="str">
        <f>+IF('Moloc Pokedex'!E213&lt;&gt;"",'Moloc Pokedex'!E213,"")</f>
        <v>Komalo</v>
      </c>
      <c r="D1020" s="14" t="str">
        <f>+IF('Moloc Pokedex'!F213&lt;&gt;"",'Moloc Pokedex'!F213,"")</f>
        <v>KOMALO</v>
      </c>
      <c r="E1020" s="14" t="str">
        <f>+IF('Moloc Pokedex'!G213&lt;&gt;"",'Moloc Pokedex'!G213,"")</f>
        <v>NORMAL</v>
      </c>
      <c r="F1020" s="14" t="str">
        <f>+IF('Moloc Pokedex'!H213&lt;&gt;"",'Moloc Pokedex'!H213,"")</f>
        <v>FERAL</v>
      </c>
      <c r="G1020" s="14" t="str">
        <f>+IF('Moloc Pokedex'!I213&lt;&gt;"",'Moloc Pokedex'!I213,"")</f>
        <v>30,30,30,30,30,30</v>
      </c>
      <c r="H1020" s="14" t="str">
        <f>+IF('Moloc Pokedex'!J213&lt;&gt;"",'Moloc Pokedex'!J213,"")</f>
        <v>Female50Percent</v>
      </c>
      <c r="I1020" s="14" t="str">
        <f>+IF('Moloc Pokedex'!K213&lt;&gt;"",'Moloc Pokedex'!K213,"")</f>
        <v>Medium</v>
      </c>
      <c r="J1020" s="14">
        <f>+IF('Moloc Pokedex'!L213&lt;&gt;"",'Moloc Pokedex'!L213,"")</f>
        <v>0</v>
      </c>
      <c r="K1020" s="14" t="str">
        <f>+IF('Moloc Pokedex'!M213&lt;&gt;"",'Moloc Pokedex'!M213,"")</f>
        <v>0,0,0,0,0,0</v>
      </c>
      <c r="L1020" s="14">
        <f>+IF('Moloc Pokedex'!N213&lt;&gt;"",'Moloc Pokedex'!N213,"")</f>
        <v>255</v>
      </c>
      <c r="M1020" s="14">
        <f>+IF('Moloc Pokedex'!O213&lt;&gt;"",'Moloc Pokedex'!O213,"")</f>
        <v>70</v>
      </c>
      <c r="N1020" s="14" t="str">
        <f>+IF('Moloc Pokedex'!P213&lt;&gt;"",'Moloc Pokedex'!P213,"")</f>
        <v>RUNAWAY</v>
      </c>
      <c r="O1020" s="14" t="str">
        <f>+IF('Moloc Pokedex'!Q213&lt;&gt;"",'Moloc Pokedex'!Q213,"")</f>
        <v/>
      </c>
      <c r="P1020" s="14" t="str">
        <f>+IF('Moloc Pokedex'!R213&lt;&gt;"",'Moloc Pokedex'!R213,"")</f>
        <v>1,TACKLE,1,LEER,1,GROWL,1,SCARYFACE</v>
      </c>
      <c r="Q1020" s="14" t="str">
        <f>+IF('Moloc Pokedex'!S213&lt;&gt;"",'Moloc Pokedex'!S213,"")</f>
        <v>FIREPUNCH,THUNDERPUNCH,ICEPUNCH,SWORDSDANCE,TAUNT,TRICK,GRASSYTERRAIN</v>
      </c>
      <c r="R1020" s="14" t="str">
        <f>+IF('Moloc Pokedex'!T213&lt;&gt;"",'Moloc Pokedex'!T213,"")</f>
        <v>Field</v>
      </c>
      <c r="S1020" s="14">
        <f>+IF('Moloc Pokedex'!U213&lt;&gt;"",'Moloc Pokedex'!U213,"")</f>
        <v>4080</v>
      </c>
      <c r="T1020" s="14">
        <f>+IF('Moloc Pokedex'!V213&lt;&gt;"",'Moloc Pokedex'!V213,"")</f>
        <v>0.1</v>
      </c>
      <c r="U1020" s="14">
        <f>+IF('Moloc Pokedex'!W213&lt;&gt;"",'Moloc Pokedex'!W213,"")</f>
        <v>0.1</v>
      </c>
      <c r="V1020" s="14" t="str">
        <f>+IF('Moloc Pokedex'!X213&lt;&gt;"",'Moloc Pokedex'!X213,"")</f>
        <v>Brown</v>
      </c>
      <c r="W1020" s="14" t="str">
        <f>+IF('Moloc Pokedex'!Y213&lt;&gt;"",'Moloc Pokedex'!Y213,"")</f>
        <v/>
      </c>
      <c r="X1020" s="14">
        <f>+IF('Moloc Pokedex'!Z213&lt;&gt;"",'Moloc Pokedex'!Z213,"")</f>
        <v>1019</v>
      </c>
      <c r="Y1020" s="14">
        <f>+IF('Moloc Pokedex'!AA213&lt;&gt;"",'Moloc Pokedex'!AA213,"")</f>
        <v>0</v>
      </c>
      <c r="Z1020" s="14">
        <f>+IF('Moloc Pokedex'!AB213&lt;&gt;"",'Moloc Pokedex'!AB213,"")</f>
        <v>0</v>
      </c>
      <c r="AA1020" s="14">
        <f>+IF('Moloc Pokedex'!AC213&lt;&gt;"",'Moloc Pokedex'!AC213,"")</f>
        <v>0</v>
      </c>
      <c r="AB1020" s="14">
        <f>+IF('Moloc Pokedex'!AD213&lt;&gt;"",'Moloc Pokedex'!AD213,"")</f>
        <v>0</v>
      </c>
      <c r="AC1020" s="14">
        <f>+IF('Moloc Pokedex'!AE213&lt;&gt;"",'Moloc Pokedex'!AE213,"")</f>
        <v>0</v>
      </c>
      <c r="AD1020" s="14">
        <f>+IF('Moloc Pokedex'!AF213&lt;&gt;"",'Moloc Pokedex'!AF213,"")</f>
        <v>0</v>
      </c>
      <c r="AE1020" s="14">
        <f>+IF('Moloc Pokedex'!AG213&lt;&gt;"",'Moloc Pokedex'!AG213,"")</f>
        <v>0</v>
      </c>
      <c r="AF1020" s="14">
        <f>+IF('Moloc Pokedex'!AH213&lt;&gt;"",'Moloc Pokedex'!AH213,"")</f>
        <v>0</v>
      </c>
      <c r="AG1020" s="14">
        <f>+IF('Moloc Pokedex'!AI213&lt;&gt;"",'Moloc Pokedex'!AI213,"")</f>
        <v>0</v>
      </c>
      <c r="AH1020" s="14" t="str">
        <f>+IF('Moloc Pokedex'!AJ213&lt;&gt;"",'Moloc Pokedex'!AJ213,"")</f>
        <v>1019,0,0,0,0,0,0,0,0,0</v>
      </c>
      <c r="AI1020" s="14" t="str">
        <f>+IF('Moloc Pokedex'!AK213&lt;&gt;"",'Moloc Pokedex'!AK213,"")</f>
        <v>TODO</v>
      </c>
      <c r="AJ1020" s="14" t="str">
        <f>+IF('Moloc Pokedex'!AL213&lt;&gt;"",'Moloc Pokedex'!AL213,"")</f>
        <v>"TO DO"</v>
      </c>
      <c r="AK1020" s="14" t="str">
        <f>+IF('Moloc Pokedex'!AM213&lt;&gt;"",'Moloc Pokedex'!AM213,"")</f>
        <v/>
      </c>
      <c r="AL1020" s="14" t="str">
        <f>+IF('Moloc Pokedex'!AN213&lt;&gt;"",'Moloc Pokedex'!AN213,"")</f>
        <v/>
      </c>
      <c r="AM1020" s="14" t="str">
        <f>+IF('Moloc Pokedex'!AO213&lt;&gt;"",'Moloc Pokedex'!AO213,"")</f>
        <v/>
      </c>
      <c r="AN1020" s="14" t="str">
        <f>+IF('Moloc Pokedex'!AP213&lt;&gt;"",'Moloc Pokedex'!AP213,"")</f>
        <v/>
      </c>
      <c r="AO1020" s="14">
        <f>+IF('Moloc Pokedex'!AQ213&lt;&gt;"",'Moloc Pokedex'!AQ213,"")</f>
        <v>0</v>
      </c>
      <c r="AP1020" s="14">
        <f>+IF('Moloc Pokedex'!AR213&lt;&gt;"",'Moloc Pokedex'!AR213,"")</f>
        <v>25</v>
      </c>
      <c r="AQ1020" s="14">
        <f>+IF('Moloc Pokedex'!AS213&lt;&gt;"",'Moloc Pokedex'!AS213,"")</f>
        <v>0</v>
      </c>
      <c r="AR1020" s="14" t="str">
        <f>+IF('Moloc Pokedex'!AT213&lt;&gt;"",'Moloc Pokedex'!AT213,"")</f>
        <v/>
      </c>
      <c r="AS1020" s="14" t="str">
        <f>+IF('Moloc Pokedex'!AU213&lt;&gt;"",'Moloc Pokedex'!AU213,"")</f>
        <v/>
      </c>
      <c r="AU1020" s="14"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
      <c r="A1021" s="13">
        <v>1020</v>
      </c>
      <c r="C1021" s="14" t="str">
        <f>+IF('Moloc Pokedex'!E214&lt;&gt;"",'Moloc Pokedex'!E214,"")</f>
        <v>Explonator</v>
      </c>
      <c r="D1021" s="14" t="str">
        <f>+IF('Moloc Pokedex'!F214&lt;&gt;"",'Moloc Pokedex'!F214,"")</f>
        <v>EXPLONATOR</v>
      </c>
      <c r="E1021" s="14" t="str">
        <f>+IF('Moloc Pokedex'!G214&lt;&gt;"",'Moloc Pokedex'!G214,"")</f>
        <v>FIRE</v>
      </c>
      <c r="F1021" s="14" t="str">
        <f>+IF('Moloc Pokedex'!H214&lt;&gt;"",'Moloc Pokedex'!H214,"")</f>
        <v>DRAGON</v>
      </c>
      <c r="G1021" s="14" t="str">
        <f>+IF('Moloc Pokedex'!I214&lt;&gt;"",'Moloc Pokedex'!I214,"")</f>
        <v>30,30,30,30,30,30</v>
      </c>
      <c r="H1021" s="14" t="str">
        <f>+IF('Moloc Pokedex'!J214&lt;&gt;"",'Moloc Pokedex'!J214,"")</f>
        <v>Female50Percent</v>
      </c>
      <c r="I1021" s="14" t="str">
        <f>+IF('Moloc Pokedex'!K214&lt;&gt;"",'Moloc Pokedex'!K214,"")</f>
        <v>Medium</v>
      </c>
      <c r="J1021" s="14">
        <f>+IF('Moloc Pokedex'!L214&lt;&gt;"",'Moloc Pokedex'!L214,"")</f>
        <v>0</v>
      </c>
      <c r="K1021" s="14" t="str">
        <f>+IF('Moloc Pokedex'!M214&lt;&gt;"",'Moloc Pokedex'!M214,"")</f>
        <v>0,0,0,0,0,0</v>
      </c>
      <c r="L1021" s="14">
        <f>+IF('Moloc Pokedex'!N214&lt;&gt;"",'Moloc Pokedex'!N214,"")</f>
        <v>255</v>
      </c>
      <c r="M1021" s="14">
        <f>+IF('Moloc Pokedex'!O214&lt;&gt;"",'Moloc Pokedex'!O214,"")</f>
        <v>70</v>
      </c>
      <c r="N1021" s="14" t="str">
        <f>+IF('Moloc Pokedex'!P214&lt;&gt;"",'Moloc Pokedex'!P214,"")</f>
        <v>RUNAWAY</v>
      </c>
      <c r="O1021" s="14" t="str">
        <f>+IF('Moloc Pokedex'!Q214&lt;&gt;"",'Moloc Pokedex'!Q214,"")</f>
        <v/>
      </c>
      <c r="P1021" s="14" t="str">
        <f>+IF('Moloc Pokedex'!R214&lt;&gt;"",'Moloc Pokedex'!R214,"")</f>
        <v>1,TACKLE,1,LEER,1,GROWL,1,SCARYFACE</v>
      </c>
      <c r="Q1021" s="14" t="str">
        <f>+IF('Moloc Pokedex'!S214&lt;&gt;"",'Moloc Pokedex'!S214,"")</f>
        <v>FIREPUNCH,THUNDERPUNCH,ICEPUNCH,SWORDSDANCE,TAUNT,TRICK,GRASSYTERRAIN</v>
      </c>
      <c r="R1021" s="14" t="str">
        <f>+IF('Moloc Pokedex'!T214&lt;&gt;"",'Moloc Pokedex'!T214,"")</f>
        <v>Field</v>
      </c>
      <c r="S1021" s="14">
        <f>+IF('Moloc Pokedex'!U214&lt;&gt;"",'Moloc Pokedex'!U214,"")</f>
        <v>4080</v>
      </c>
      <c r="T1021" s="14">
        <f>+IF('Moloc Pokedex'!V214&lt;&gt;"",'Moloc Pokedex'!V214,"")</f>
        <v>0.1</v>
      </c>
      <c r="U1021" s="14">
        <f>+IF('Moloc Pokedex'!W214&lt;&gt;"",'Moloc Pokedex'!W214,"")</f>
        <v>0.1</v>
      </c>
      <c r="V1021" s="14" t="str">
        <f>+IF('Moloc Pokedex'!X214&lt;&gt;"",'Moloc Pokedex'!X214,"")</f>
        <v>Brown</v>
      </c>
      <c r="W1021" s="14" t="str">
        <f>+IF('Moloc Pokedex'!Y214&lt;&gt;"",'Moloc Pokedex'!Y214,"")</f>
        <v/>
      </c>
      <c r="X1021" s="14">
        <f>+IF('Moloc Pokedex'!Z214&lt;&gt;"",'Moloc Pokedex'!Z214,"")</f>
        <v>1020</v>
      </c>
      <c r="Y1021" s="14">
        <f>+IF('Moloc Pokedex'!AA214&lt;&gt;"",'Moloc Pokedex'!AA214,"")</f>
        <v>0</v>
      </c>
      <c r="Z1021" s="14">
        <f>+IF('Moloc Pokedex'!AB214&lt;&gt;"",'Moloc Pokedex'!AB214,"")</f>
        <v>0</v>
      </c>
      <c r="AA1021" s="14">
        <f>+IF('Moloc Pokedex'!AC214&lt;&gt;"",'Moloc Pokedex'!AC214,"")</f>
        <v>0</v>
      </c>
      <c r="AB1021" s="14">
        <f>+IF('Moloc Pokedex'!AD214&lt;&gt;"",'Moloc Pokedex'!AD214,"")</f>
        <v>0</v>
      </c>
      <c r="AC1021" s="14">
        <f>+IF('Moloc Pokedex'!AE214&lt;&gt;"",'Moloc Pokedex'!AE214,"")</f>
        <v>0</v>
      </c>
      <c r="AD1021" s="14">
        <f>+IF('Moloc Pokedex'!AF214&lt;&gt;"",'Moloc Pokedex'!AF214,"")</f>
        <v>0</v>
      </c>
      <c r="AE1021" s="14">
        <f>+IF('Moloc Pokedex'!AG214&lt;&gt;"",'Moloc Pokedex'!AG214,"")</f>
        <v>0</v>
      </c>
      <c r="AF1021" s="14">
        <f>+IF('Moloc Pokedex'!AH214&lt;&gt;"",'Moloc Pokedex'!AH214,"")</f>
        <v>0</v>
      </c>
      <c r="AG1021" s="14">
        <f>+IF('Moloc Pokedex'!AI214&lt;&gt;"",'Moloc Pokedex'!AI214,"")</f>
        <v>0</v>
      </c>
      <c r="AH1021" s="14" t="str">
        <f>+IF('Moloc Pokedex'!AJ214&lt;&gt;"",'Moloc Pokedex'!AJ214,"")</f>
        <v>1020,0,0,0,0,0,0,0,0,0</v>
      </c>
      <c r="AI1021" s="14" t="str">
        <f>+IF('Moloc Pokedex'!AK214&lt;&gt;"",'Moloc Pokedex'!AK214,"")</f>
        <v>TODO</v>
      </c>
      <c r="AJ1021" s="14" t="str">
        <f>+IF('Moloc Pokedex'!AL214&lt;&gt;"",'Moloc Pokedex'!AL214,"")</f>
        <v>"TO DO"</v>
      </c>
      <c r="AK1021" s="14" t="str">
        <f>+IF('Moloc Pokedex'!AM214&lt;&gt;"",'Moloc Pokedex'!AM214,"")</f>
        <v/>
      </c>
      <c r="AL1021" s="14" t="str">
        <f>+IF('Moloc Pokedex'!AN214&lt;&gt;"",'Moloc Pokedex'!AN214,"")</f>
        <v/>
      </c>
      <c r="AM1021" s="14" t="str">
        <f>+IF('Moloc Pokedex'!AO214&lt;&gt;"",'Moloc Pokedex'!AO214,"")</f>
        <v/>
      </c>
      <c r="AN1021" s="14" t="str">
        <f>+IF('Moloc Pokedex'!AP214&lt;&gt;"",'Moloc Pokedex'!AP214,"")</f>
        <v/>
      </c>
      <c r="AO1021" s="14">
        <f>+IF('Moloc Pokedex'!AQ214&lt;&gt;"",'Moloc Pokedex'!AQ214,"")</f>
        <v>0</v>
      </c>
      <c r="AP1021" s="14">
        <f>+IF('Moloc Pokedex'!AR214&lt;&gt;"",'Moloc Pokedex'!AR214,"")</f>
        <v>25</v>
      </c>
      <c r="AQ1021" s="14">
        <f>+IF('Moloc Pokedex'!AS214&lt;&gt;"",'Moloc Pokedex'!AS214,"")</f>
        <v>0</v>
      </c>
      <c r="AR1021" s="14" t="str">
        <f>+IF('Moloc Pokedex'!AT214&lt;&gt;"",'Moloc Pokedex'!AT214,"")</f>
        <v/>
      </c>
      <c r="AS1021" s="14" t="str">
        <f>+IF('Moloc Pokedex'!AU214&lt;&gt;"",'Moloc Pokedex'!AU214,"")</f>
        <v/>
      </c>
      <c r="AU1021" s="14"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
      <c r="A1022" s="13">
        <v>1021</v>
      </c>
      <c r="C1022" s="14" t="str">
        <f>+IF('Moloc Pokedex'!E215&lt;&gt;"",'Moloc Pokedex'!E215,"")</f>
        <v>Raidemaru</v>
      </c>
      <c r="D1022" s="14" t="str">
        <f>+IF('Moloc Pokedex'!F215&lt;&gt;"",'Moloc Pokedex'!F215,"")</f>
        <v>RAIDEMARU</v>
      </c>
      <c r="E1022" s="14" t="str">
        <f>+IF('Moloc Pokedex'!G215&lt;&gt;"",'Moloc Pokedex'!G215,"")</f>
        <v>ELECTRIC</v>
      </c>
      <c r="F1022" s="14" t="str">
        <f>+IF('Moloc Pokedex'!H215&lt;&gt;"",'Moloc Pokedex'!H215,"")</f>
        <v/>
      </c>
      <c r="G1022" s="14" t="str">
        <f>+IF('Moloc Pokedex'!I215&lt;&gt;"",'Moloc Pokedex'!I215,"")</f>
        <v>30,30,30,30,30,30</v>
      </c>
      <c r="H1022" s="14" t="str">
        <f>+IF('Moloc Pokedex'!J215&lt;&gt;"",'Moloc Pokedex'!J215,"")</f>
        <v>Female50Percent</v>
      </c>
      <c r="I1022" s="14" t="str">
        <f>+IF('Moloc Pokedex'!K215&lt;&gt;"",'Moloc Pokedex'!K215,"")</f>
        <v>Medium</v>
      </c>
      <c r="J1022" s="14">
        <f>+IF('Moloc Pokedex'!L215&lt;&gt;"",'Moloc Pokedex'!L215,"")</f>
        <v>0</v>
      </c>
      <c r="K1022" s="14" t="str">
        <f>+IF('Moloc Pokedex'!M215&lt;&gt;"",'Moloc Pokedex'!M215,"")</f>
        <v>0,0,0,0,0,0</v>
      </c>
      <c r="L1022" s="14">
        <f>+IF('Moloc Pokedex'!N215&lt;&gt;"",'Moloc Pokedex'!N215,"")</f>
        <v>255</v>
      </c>
      <c r="M1022" s="14">
        <f>+IF('Moloc Pokedex'!O215&lt;&gt;"",'Moloc Pokedex'!O215,"")</f>
        <v>70</v>
      </c>
      <c r="N1022" s="14" t="str">
        <f>+IF('Moloc Pokedex'!P215&lt;&gt;"",'Moloc Pokedex'!P215,"")</f>
        <v>RUNAWAY</v>
      </c>
      <c r="O1022" s="14" t="str">
        <f>+IF('Moloc Pokedex'!Q215&lt;&gt;"",'Moloc Pokedex'!Q215,"")</f>
        <v/>
      </c>
      <c r="P1022" s="14" t="str">
        <f>+IF('Moloc Pokedex'!R215&lt;&gt;"",'Moloc Pokedex'!R215,"")</f>
        <v>1,TACKLE,1,LEER,1,GROWL,1,SCARYFACE</v>
      </c>
      <c r="Q1022" s="14" t="str">
        <f>+IF('Moloc Pokedex'!S215&lt;&gt;"",'Moloc Pokedex'!S215,"")</f>
        <v>FIREPUNCH,THUNDERPUNCH,ICEPUNCH,SWORDSDANCE,TAUNT,TRICK,GRASSYTERRAIN</v>
      </c>
      <c r="R1022" s="14" t="str">
        <f>+IF('Moloc Pokedex'!T215&lt;&gt;"",'Moloc Pokedex'!T215,"")</f>
        <v>Field</v>
      </c>
      <c r="S1022" s="14">
        <f>+IF('Moloc Pokedex'!U215&lt;&gt;"",'Moloc Pokedex'!U215,"")</f>
        <v>4080</v>
      </c>
      <c r="T1022" s="14">
        <f>+IF('Moloc Pokedex'!V215&lt;&gt;"",'Moloc Pokedex'!V215,"")</f>
        <v>0.1</v>
      </c>
      <c r="U1022" s="14">
        <f>+IF('Moloc Pokedex'!W215&lt;&gt;"",'Moloc Pokedex'!W215,"")</f>
        <v>0.1</v>
      </c>
      <c r="V1022" s="14" t="str">
        <f>+IF('Moloc Pokedex'!X215&lt;&gt;"",'Moloc Pokedex'!X215,"")</f>
        <v>Brown</v>
      </c>
      <c r="W1022" s="14" t="str">
        <f>+IF('Moloc Pokedex'!Y215&lt;&gt;"",'Moloc Pokedex'!Y215,"")</f>
        <v/>
      </c>
      <c r="X1022" s="14">
        <f>+IF('Moloc Pokedex'!Z215&lt;&gt;"",'Moloc Pokedex'!Z215,"")</f>
        <v>1021</v>
      </c>
      <c r="Y1022" s="14">
        <f>+IF('Moloc Pokedex'!AA215&lt;&gt;"",'Moloc Pokedex'!AA215,"")</f>
        <v>0</v>
      </c>
      <c r="Z1022" s="14">
        <f>+IF('Moloc Pokedex'!AB215&lt;&gt;"",'Moloc Pokedex'!AB215,"")</f>
        <v>0</v>
      </c>
      <c r="AA1022" s="14">
        <f>+IF('Moloc Pokedex'!AC215&lt;&gt;"",'Moloc Pokedex'!AC215,"")</f>
        <v>0</v>
      </c>
      <c r="AB1022" s="14">
        <f>+IF('Moloc Pokedex'!AD215&lt;&gt;"",'Moloc Pokedex'!AD215,"")</f>
        <v>0</v>
      </c>
      <c r="AC1022" s="14">
        <f>+IF('Moloc Pokedex'!AE215&lt;&gt;"",'Moloc Pokedex'!AE215,"")</f>
        <v>0</v>
      </c>
      <c r="AD1022" s="14">
        <f>+IF('Moloc Pokedex'!AF215&lt;&gt;"",'Moloc Pokedex'!AF215,"")</f>
        <v>0</v>
      </c>
      <c r="AE1022" s="14">
        <f>+IF('Moloc Pokedex'!AG215&lt;&gt;"",'Moloc Pokedex'!AG215,"")</f>
        <v>0</v>
      </c>
      <c r="AF1022" s="14">
        <f>+IF('Moloc Pokedex'!AH215&lt;&gt;"",'Moloc Pokedex'!AH215,"")</f>
        <v>0</v>
      </c>
      <c r="AG1022" s="14">
        <f>+IF('Moloc Pokedex'!AI215&lt;&gt;"",'Moloc Pokedex'!AI215,"")</f>
        <v>0</v>
      </c>
      <c r="AH1022" s="14" t="str">
        <f>+IF('Moloc Pokedex'!AJ215&lt;&gt;"",'Moloc Pokedex'!AJ215,"")</f>
        <v>1021,0,0,0,0,0,0,0,0,0</v>
      </c>
      <c r="AI1022" s="14" t="str">
        <f>+IF('Moloc Pokedex'!AK215&lt;&gt;"",'Moloc Pokedex'!AK215,"")</f>
        <v>TODO</v>
      </c>
      <c r="AJ1022" s="14" t="str">
        <f>+IF('Moloc Pokedex'!AL215&lt;&gt;"",'Moloc Pokedex'!AL215,"")</f>
        <v>"TO DO"</v>
      </c>
      <c r="AK1022" s="14" t="str">
        <f>+IF('Moloc Pokedex'!AM215&lt;&gt;"",'Moloc Pokedex'!AM215,"")</f>
        <v/>
      </c>
      <c r="AL1022" s="14" t="str">
        <f>+IF('Moloc Pokedex'!AN215&lt;&gt;"",'Moloc Pokedex'!AN215,"")</f>
        <v/>
      </c>
      <c r="AM1022" s="14" t="str">
        <f>+IF('Moloc Pokedex'!AO215&lt;&gt;"",'Moloc Pokedex'!AO215,"")</f>
        <v/>
      </c>
      <c r="AN1022" s="14" t="str">
        <f>+IF('Moloc Pokedex'!AP215&lt;&gt;"",'Moloc Pokedex'!AP215,"")</f>
        <v/>
      </c>
      <c r="AO1022" s="14">
        <f>+IF('Moloc Pokedex'!AQ215&lt;&gt;"",'Moloc Pokedex'!AQ215,"")</f>
        <v>0</v>
      </c>
      <c r="AP1022" s="14">
        <f>+IF('Moloc Pokedex'!AR215&lt;&gt;"",'Moloc Pokedex'!AR215,"")</f>
        <v>25</v>
      </c>
      <c r="AQ1022" s="14">
        <f>+IF('Moloc Pokedex'!AS215&lt;&gt;"",'Moloc Pokedex'!AS215,"")</f>
        <v>0</v>
      </c>
      <c r="AR1022" s="14" t="str">
        <f>+IF('Moloc Pokedex'!AT215&lt;&gt;"",'Moloc Pokedex'!AT215,"")</f>
        <v/>
      </c>
      <c r="AS1022" s="14" t="str">
        <f>+IF('Moloc Pokedex'!AU215&lt;&gt;"",'Moloc Pokedex'!AU215,"")</f>
        <v/>
      </c>
      <c r="AU1022" s="14"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
      <c r="A1023" s="13">
        <v>1022</v>
      </c>
      <c r="C1023" s="14" t="str">
        <f>+IF('Moloc Pokedex'!E216&lt;&gt;"",'Moloc Pokedex'!E216,"")</f>
        <v>Raimikyu</v>
      </c>
      <c r="D1023" s="14" t="str">
        <f>+IF('Moloc Pokedex'!F216&lt;&gt;"",'Moloc Pokedex'!F216,"")</f>
        <v>RAIMIKYU</v>
      </c>
      <c r="E1023" s="14" t="str">
        <f>+IF('Moloc Pokedex'!G216&lt;&gt;"",'Moloc Pokedex'!G216,"")</f>
        <v>GHOST</v>
      </c>
      <c r="F1023" s="14" t="str">
        <f>+IF('Moloc Pokedex'!H216&lt;&gt;"",'Moloc Pokedex'!H216,"")</f>
        <v>FAIRY</v>
      </c>
      <c r="G1023" s="14" t="str">
        <f>+IF('Moloc Pokedex'!I216&lt;&gt;"",'Moloc Pokedex'!I216,"")</f>
        <v>30,30,30,30,30,30</v>
      </c>
      <c r="H1023" s="14" t="str">
        <f>+IF('Moloc Pokedex'!J216&lt;&gt;"",'Moloc Pokedex'!J216,"")</f>
        <v>Female50Percent</v>
      </c>
      <c r="I1023" s="14" t="str">
        <f>+IF('Moloc Pokedex'!K216&lt;&gt;"",'Moloc Pokedex'!K216,"")</f>
        <v>Medium</v>
      </c>
      <c r="J1023" s="14">
        <f>+IF('Moloc Pokedex'!L216&lt;&gt;"",'Moloc Pokedex'!L216,"")</f>
        <v>0</v>
      </c>
      <c r="K1023" s="14" t="str">
        <f>+IF('Moloc Pokedex'!M216&lt;&gt;"",'Moloc Pokedex'!M216,"")</f>
        <v>0,0,0,0,0,0</v>
      </c>
      <c r="L1023" s="14">
        <f>+IF('Moloc Pokedex'!N216&lt;&gt;"",'Moloc Pokedex'!N216,"")</f>
        <v>255</v>
      </c>
      <c r="M1023" s="14">
        <f>+IF('Moloc Pokedex'!O216&lt;&gt;"",'Moloc Pokedex'!O216,"")</f>
        <v>70</v>
      </c>
      <c r="N1023" s="14" t="str">
        <f>+IF('Moloc Pokedex'!P216&lt;&gt;"",'Moloc Pokedex'!P216,"")</f>
        <v>RUNAWAY</v>
      </c>
      <c r="O1023" s="14" t="str">
        <f>+IF('Moloc Pokedex'!Q216&lt;&gt;"",'Moloc Pokedex'!Q216,"")</f>
        <v/>
      </c>
      <c r="P1023" s="14" t="str">
        <f>+IF('Moloc Pokedex'!R216&lt;&gt;"",'Moloc Pokedex'!R216,"")</f>
        <v>1,TACKLE,1,LEER,1,GROWL,1,SCARYFACE</v>
      </c>
      <c r="Q1023" s="14" t="str">
        <f>+IF('Moloc Pokedex'!S216&lt;&gt;"",'Moloc Pokedex'!S216,"")</f>
        <v>FIREPUNCH,THUNDERPUNCH,ICEPUNCH,SWORDSDANCE,TAUNT,TRICK,GRASSYTERRAIN</v>
      </c>
      <c r="R1023" s="14" t="str">
        <f>+IF('Moloc Pokedex'!T216&lt;&gt;"",'Moloc Pokedex'!T216,"")</f>
        <v>Field</v>
      </c>
      <c r="S1023" s="14">
        <f>+IF('Moloc Pokedex'!U216&lt;&gt;"",'Moloc Pokedex'!U216,"")</f>
        <v>4080</v>
      </c>
      <c r="T1023" s="14">
        <f>+IF('Moloc Pokedex'!V216&lt;&gt;"",'Moloc Pokedex'!V216,"")</f>
        <v>0.1</v>
      </c>
      <c r="U1023" s="14">
        <f>+IF('Moloc Pokedex'!W216&lt;&gt;"",'Moloc Pokedex'!W216,"")</f>
        <v>0.1</v>
      </c>
      <c r="V1023" s="14" t="str">
        <f>+IF('Moloc Pokedex'!X216&lt;&gt;"",'Moloc Pokedex'!X216,"")</f>
        <v>Brown</v>
      </c>
      <c r="W1023" s="14" t="str">
        <f>+IF('Moloc Pokedex'!Y216&lt;&gt;"",'Moloc Pokedex'!Y216,"")</f>
        <v/>
      </c>
      <c r="X1023" s="14">
        <f>+IF('Moloc Pokedex'!Z216&lt;&gt;"",'Moloc Pokedex'!Z216,"")</f>
        <v>1022</v>
      </c>
      <c r="Y1023" s="14">
        <f>+IF('Moloc Pokedex'!AA216&lt;&gt;"",'Moloc Pokedex'!AA216,"")</f>
        <v>0</v>
      </c>
      <c r="Z1023" s="14">
        <f>+IF('Moloc Pokedex'!AB216&lt;&gt;"",'Moloc Pokedex'!AB216,"")</f>
        <v>0</v>
      </c>
      <c r="AA1023" s="14">
        <f>+IF('Moloc Pokedex'!AC216&lt;&gt;"",'Moloc Pokedex'!AC216,"")</f>
        <v>0</v>
      </c>
      <c r="AB1023" s="14">
        <f>+IF('Moloc Pokedex'!AD216&lt;&gt;"",'Moloc Pokedex'!AD216,"")</f>
        <v>0</v>
      </c>
      <c r="AC1023" s="14">
        <f>+IF('Moloc Pokedex'!AE216&lt;&gt;"",'Moloc Pokedex'!AE216,"")</f>
        <v>0</v>
      </c>
      <c r="AD1023" s="14">
        <f>+IF('Moloc Pokedex'!AF216&lt;&gt;"",'Moloc Pokedex'!AF216,"")</f>
        <v>0</v>
      </c>
      <c r="AE1023" s="14">
        <f>+IF('Moloc Pokedex'!AG216&lt;&gt;"",'Moloc Pokedex'!AG216,"")</f>
        <v>0</v>
      </c>
      <c r="AF1023" s="14">
        <f>+IF('Moloc Pokedex'!AH216&lt;&gt;"",'Moloc Pokedex'!AH216,"")</f>
        <v>0</v>
      </c>
      <c r="AG1023" s="14">
        <f>+IF('Moloc Pokedex'!AI216&lt;&gt;"",'Moloc Pokedex'!AI216,"")</f>
        <v>0</v>
      </c>
      <c r="AH1023" s="14" t="str">
        <f>+IF('Moloc Pokedex'!AJ216&lt;&gt;"",'Moloc Pokedex'!AJ216,"")</f>
        <v>1022,0,0,0,0,0,0,0,0,0</v>
      </c>
      <c r="AI1023" s="14" t="str">
        <f>+IF('Moloc Pokedex'!AK216&lt;&gt;"",'Moloc Pokedex'!AK216,"")</f>
        <v>TODO</v>
      </c>
      <c r="AJ1023" s="14" t="str">
        <f>+IF('Moloc Pokedex'!AL216&lt;&gt;"",'Moloc Pokedex'!AL216,"")</f>
        <v>"TO DO"</v>
      </c>
      <c r="AK1023" s="14" t="str">
        <f>+IF('Moloc Pokedex'!AM216&lt;&gt;"",'Moloc Pokedex'!AM216,"")</f>
        <v/>
      </c>
      <c r="AL1023" s="14" t="str">
        <f>+IF('Moloc Pokedex'!AN216&lt;&gt;"",'Moloc Pokedex'!AN216,"")</f>
        <v/>
      </c>
      <c r="AM1023" s="14" t="str">
        <f>+IF('Moloc Pokedex'!AO216&lt;&gt;"",'Moloc Pokedex'!AO216,"")</f>
        <v/>
      </c>
      <c r="AN1023" s="14" t="str">
        <f>+IF('Moloc Pokedex'!AP216&lt;&gt;"",'Moloc Pokedex'!AP216,"")</f>
        <v/>
      </c>
      <c r="AO1023" s="14">
        <f>+IF('Moloc Pokedex'!AQ216&lt;&gt;"",'Moloc Pokedex'!AQ216,"")</f>
        <v>0</v>
      </c>
      <c r="AP1023" s="14">
        <f>+IF('Moloc Pokedex'!AR216&lt;&gt;"",'Moloc Pokedex'!AR216,"")</f>
        <v>25</v>
      </c>
      <c r="AQ1023" s="14">
        <f>+IF('Moloc Pokedex'!AS216&lt;&gt;"",'Moloc Pokedex'!AS216,"")</f>
        <v>0</v>
      </c>
      <c r="AR1023" s="14" t="str">
        <f>+IF('Moloc Pokedex'!AT216&lt;&gt;"",'Moloc Pokedex'!AT216,"")</f>
        <v/>
      </c>
      <c r="AS1023" s="14" t="str">
        <f>+IF('Moloc Pokedex'!AU216&lt;&gt;"",'Moloc Pokedex'!AU216,"")</f>
        <v/>
      </c>
      <c r="AU1023" s="14"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
      <c r="A1024" s="13">
        <v>1023</v>
      </c>
      <c r="C1024" s="14" t="str">
        <f>+IF('Moloc Pokedex'!E217&lt;&gt;"",'Moloc Pokedex'!E217,"")</f>
        <v>Bruglysh</v>
      </c>
      <c r="D1024" s="14" t="str">
        <f>+IF('Moloc Pokedex'!F217&lt;&gt;"",'Moloc Pokedex'!F217,"")</f>
        <v>BRUGLYSH</v>
      </c>
      <c r="E1024" s="14" t="str">
        <f>+IF('Moloc Pokedex'!G217&lt;&gt;"",'Moloc Pokedex'!G217,"")</f>
        <v>WATER</v>
      </c>
      <c r="F1024" s="14" t="str">
        <f>+IF('Moloc Pokedex'!H217&lt;&gt;"",'Moloc Pokedex'!H217,"")</f>
        <v>PSYCHIC</v>
      </c>
      <c r="G1024" s="14" t="str">
        <f>+IF('Moloc Pokedex'!I217&lt;&gt;"",'Moloc Pokedex'!I217,"")</f>
        <v>30,30,30,30,30,30</v>
      </c>
      <c r="H1024" s="14" t="str">
        <f>+IF('Moloc Pokedex'!J217&lt;&gt;"",'Moloc Pokedex'!J217,"")</f>
        <v>Female50Percent</v>
      </c>
      <c r="I1024" s="14" t="str">
        <f>+IF('Moloc Pokedex'!K217&lt;&gt;"",'Moloc Pokedex'!K217,"")</f>
        <v>Medium</v>
      </c>
      <c r="J1024" s="14">
        <f>+IF('Moloc Pokedex'!L217&lt;&gt;"",'Moloc Pokedex'!L217,"")</f>
        <v>0</v>
      </c>
      <c r="K1024" s="14" t="str">
        <f>+IF('Moloc Pokedex'!M217&lt;&gt;"",'Moloc Pokedex'!M217,"")</f>
        <v>0,0,0,0,0,0</v>
      </c>
      <c r="L1024" s="14">
        <f>+IF('Moloc Pokedex'!N217&lt;&gt;"",'Moloc Pokedex'!N217,"")</f>
        <v>255</v>
      </c>
      <c r="M1024" s="14">
        <f>+IF('Moloc Pokedex'!O217&lt;&gt;"",'Moloc Pokedex'!O217,"")</f>
        <v>70</v>
      </c>
      <c r="N1024" s="14" t="str">
        <f>+IF('Moloc Pokedex'!P217&lt;&gt;"",'Moloc Pokedex'!P217,"")</f>
        <v>RUNAWAY</v>
      </c>
      <c r="O1024" s="14" t="str">
        <f>+IF('Moloc Pokedex'!Q217&lt;&gt;"",'Moloc Pokedex'!Q217,"")</f>
        <v/>
      </c>
      <c r="P1024" s="14" t="str">
        <f>+IF('Moloc Pokedex'!R217&lt;&gt;"",'Moloc Pokedex'!R217,"")</f>
        <v>1,TACKLE,1,LEER,1,GROWL,1,SCARYFACE</v>
      </c>
      <c r="Q1024" s="14" t="str">
        <f>+IF('Moloc Pokedex'!S217&lt;&gt;"",'Moloc Pokedex'!S217,"")</f>
        <v>FIREPUNCH,THUNDERPUNCH,ICEPUNCH,SWORDSDANCE,TAUNT,TRICK,GRASSYTERRAIN</v>
      </c>
      <c r="R1024" s="14" t="str">
        <f>+IF('Moloc Pokedex'!T217&lt;&gt;"",'Moloc Pokedex'!T217,"")</f>
        <v>Field</v>
      </c>
      <c r="S1024" s="14">
        <f>+IF('Moloc Pokedex'!U217&lt;&gt;"",'Moloc Pokedex'!U217,"")</f>
        <v>4080</v>
      </c>
      <c r="T1024" s="14">
        <f>+IF('Moloc Pokedex'!V217&lt;&gt;"",'Moloc Pokedex'!V217,"")</f>
        <v>0.1</v>
      </c>
      <c r="U1024" s="14">
        <f>+IF('Moloc Pokedex'!W217&lt;&gt;"",'Moloc Pokedex'!W217,"")</f>
        <v>0.1</v>
      </c>
      <c r="V1024" s="14" t="str">
        <f>+IF('Moloc Pokedex'!X217&lt;&gt;"",'Moloc Pokedex'!X217,"")</f>
        <v>Brown</v>
      </c>
      <c r="W1024" s="14" t="str">
        <f>+IF('Moloc Pokedex'!Y217&lt;&gt;"",'Moloc Pokedex'!Y217,"")</f>
        <v/>
      </c>
      <c r="X1024" s="14">
        <f>+IF('Moloc Pokedex'!Z217&lt;&gt;"",'Moloc Pokedex'!Z217,"")</f>
        <v>1023</v>
      </c>
      <c r="Y1024" s="14">
        <f>+IF('Moloc Pokedex'!AA217&lt;&gt;"",'Moloc Pokedex'!AA217,"")</f>
        <v>0</v>
      </c>
      <c r="Z1024" s="14">
        <f>+IF('Moloc Pokedex'!AB217&lt;&gt;"",'Moloc Pokedex'!AB217,"")</f>
        <v>0</v>
      </c>
      <c r="AA1024" s="14">
        <f>+IF('Moloc Pokedex'!AC217&lt;&gt;"",'Moloc Pokedex'!AC217,"")</f>
        <v>0</v>
      </c>
      <c r="AB1024" s="14">
        <f>+IF('Moloc Pokedex'!AD217&lt;&gt;"",'Moloc Pokedex'!AD217,"")</f>
        <v>0</v>
      </c>
      <c r="AC1024" s="14">
        <f>+IF('Moloc Pokedex'!AE217&lt;&gt;"",'Moloc Pokedex'!AE217,"")</f>
        <v>0</v>
      </c>
      <c r="AD1024" s="14">
        <f>+IF('Moloc Pokedex'!AF217&lt;&gt;"",'Moloc Pokedex'!AF217,"")</f>
        <v>0</v>
      </c>
      <c r="AE1024" s="14">
        <f>+IF('Moloc Pokedex'!AG217&lt;&gt;"",'Moloc Pokedex'!AG217,"")</f>
        <v>0</v>
      </c>
      <c r="AF1024" s="14">
        <f>+IF('Moloc Pokedex'!AH217&lt;&gt;"",'Moloc Pokedex'!AH217,"")</f>
        <v>0</v>
      </c>
      <c r="AG1024" s="14">
        <f>+IF('Moloc Pokedex'!AI217&lt;&gt;"",'Moloc Pokedex'!AI217,"")</f>
        <v>0</v>
      </c>
      <c r="AH1024" s="14" t="str">
        <f>+IF('Moloc Pokedex'!AJ217&lt;&gt;"",'Moloc Pokedex'!AJ217,"")</f>
        <v>1023,0,0,0,0,0,0,0,0,0</v>
      </c>
      <c r="AI1024" s="14" t="str">
        <f>+IF('Moloc Pokedex'!AK217&lt;&gt;"",'Moloc Pokedex'!AK217,"")</f>
        <v>TODO</v>
      </c>
      <c r="AJ1024" s="14" t="str">
        <f>+IF('Moloc Pokedex'!AL217&lt;&gt;"",'Moloc Pokedex'!AL217,"")</f>
        <v>"TO DO"</v>
      </c>
      <c r="AK1024" s="14" t="str">
        <f>+IF('Moloc Pokedex'!AM217&lt;&gt;"",'Moloc Pokedex'!AM217,"")</f>
        <v/>
      </c>
      <c r="AL1024" s="14" t="str">
        <f>+IF('Moloc Pokedex'!AN217&lt;&gt;"",'Moloc Pokedex'!AN217,"")</f>
        <v/>
      </c>
      <c r="AM1024" s="14" t="str">
        <f>+IF('Moloc Pokedex'!AO217&lt;&gt;"",'Moloc Pokedex'!AO217,"")</f>
        <v/>
      </c>
      <c r="AN1024" s="14" t="str">
        <f>+IF('Moloc Pokedex'!AP217&lt;&gt;"",'Moloc Pokedex'!AP217,"")</f>
        <v/>
      </c>
      <c r="AO1024" s="14">
        <f>+IF('Moloc Pokedex'!AQ217&lt;&gt;"",'Moloc Pokedex'!AQ217,"")</f>
        <v>0</v>
      </c>
      <c r="AP1024" s="14">
        <f>+IF('Moloc Pokedex'!AR217&lt;&gt;"",'Moloc Pokedex'!AR217,"")</f>
        <v>25</v>
      </c>
      <c r="AQ1024" s="14">
        <f>+IF('Moloc Pokedex'!AS217&lt;&gt;"",'Moloc Pokedex'!AS217,"")</f>
        <v>0</v>
      </c>
      <c r="AR1024" s="14" t="str">
        <f>+IF('Moloc Pokedex'!AT217&lt;&gt;"",'Moloc Pokedex'!AT217,"")</f>
        <v/>
      </c>
      <c r="AS1024" s="14" t="str">
        <f>+IF('Moloc Pokedex'!AU217&lt;&gt;"",'Moloc Pokedex'!AU217,"")</f>
        <v/>
      </c>
      <c r="AU1024" s="14"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
      <c r="A1025" s="13">
        <v>1024</v>
      </c>
      <c r="C1025" s="14" t="str">
        <f>+IF('Moloc Pokedex'!E218&lt;&gt;"",'Moloc Pokedex'!E218,"")</f>
        <v>Gragon</v>
      </c>
      <c r="D1025" s="14" t="str">
        <f>+IF('Moloc Pokedex'!F218&lt;&gt;"",'Moloc Pokedex'!F218,"")</f>
        <v>GRAGON</v>
      </c>
      <c r="E1025" s="14" t="str">
        <f>+IF('Moloc Pokedex'!G218&lt;&gt;"",'Moloc Pokedex'!G218,"")</f>
        <v>DRAGON</v>
      </c>
      <c r="F1025" s="14" t="str">
        <f>+IF('Moloc Pokedex'!H218&lt;&gt;"",'Moloc Pokedex'!H218,"")</f>
        <v>GHOST</v>
      </c>
      <c r="G1025" s="14" t="str">
        <f>+IF('Moloc Pokedex'!I218&lt;&gt;"",'Moloc Pokedex'!I218,"")</f>
        <v>30,30,30,30,30,30</v>
      </c>
      <c r="H1025" s="14" t="str">
        <f>+IF('Moloc Pokedex'!J218&lt;&gt;"",'Moloc Pokedex'!J218,"")</f>
        <v>Female50Percent</v>
      </c>
      <c r="I1025" s="14" t="str">
        <f>+IF('Moloc Pokedex'!K218&lt;&gt;"",'Moloc Pokedex'!K218,"")</f>
        <v>Medium</v>
      </c>
      <c r="J1025" s="14">
        <f>+IF('Moloc Pokedex'!L218&lt;&gt;"",'Moloc Pokedex'!L218,"")</f>
        <v>0</v>
      </c>
      <c r="K1025" s="14" t="str">
        <f>+IF('Moloc Pokedex'!M218&lt;&gt;"",'Moloc Pokedex'!M218,"")</f>
        <v>0,0,0,0,0,0</v>
      </c>
      <c r="L1025" s="14">
        <f>+IF('Moloc Pokedex'!N218&lt;&gt;"",'Moloc Pokedex'!N218,"")</f>
        <v>255</v>
      </c>
      <c r="M1025" s="14">
        <f>+IF('Moloc Pokedex'!O218&lt;&gt;"",'Moloc Pokedex'!O218,"")</f>
        <v>70</v>
      </c>
      <c r="N1025" s="14" t="str">
        <f>+IF('Moloc Pokedex'!P218&lt;&gt;"",'Moloc Pokedex'!P218,"")</f>
        <v>RUNAWAY</v>
      </c>
      <c r="O1025" s="14" t="str">
        <f>+IF('Moloc Pokedex'!Q218&lt;&gt;"",'Moloc Pokedex'!Q218,"")</f>
        <v/>
      </c>
      <c r="P1025" s="14" t="str">
        <f>+IF('Moloc Pokedex'!R218&lt;&gt;"",'Moloc Pokedex'!R218,"")</f>
        <v>1,TACKLE,1,LEER,1,GROWL,1,SCARYFACE</v>
      </c>
      <c r="Q1025" s="14" t="str">
        <f>+IF('Moloc Pokedex'!S218&lt;&gt;"",'Moloc Pokedex'!S218,"")</f>
        <v>FIREPUNCH,THUNDERPUNCH,ICEPUNCH,SWORDSDANCE,TAUNT,TRICK,GRASSYTERRAIN</v>
      </c>
      <c r="R1025" s="14" t="str">
        <f>+IF('Moloc Pokedex'!T218&lt;&gt;"",'Moloc Pokedex'!T218,"")</f>
        <v>Field</v>
      </c>
      <c r="S1025" s="14">
        <f>+IF('Moloc Pokedex'!U218&lt;&gt;"",'Moloc Pokedex'!U218,"")</f>
        <v>4080</v>
      </c>
      <c r="T1025" s="14">
        <f>+IF('Moloc Pokedex'!V218&lt;&gt;"",'Moloc Pokedex'!V218,"")</f>
        <v>0.1</v>
      </c>
      <c r="U1025" s="14">
        <f>+IF('Moloc Pokedex'!W218&lt;&gt;"",'Moloc Pokedex'!W218,"")</f>
        <v>0.1</v>
      </c>
      <c r="V1025" s="14" t="str">
        <f>+IF('Moloc Pokedex'!X218&lt;&gt;"",'Moloc Pokedex'!X218,"")</f>
        <v>Brown</v>
      </c>
      <c r="W1025" s="14" t="str">
        <f>+IF('Moloc Pokedex'!Y218&lt;&gt;"",'Moloc Pokedex'!Y218,"")</f>
        <v/>
      </c>
      <c r="X1025" s="14">
        <f>+IF('Moloc Pokedex'!Z218&lt;&gt;"",'Moloc Pokedex'!Z218,"")</f>
        <v>1024</v>
      </c>
      <c r="Y1025" s="14">
        <f>+IF('Moloc Pokedex'!AA218&lt;&gt;"",'Moloc Pokedex'!AA218,"")</f>
        <v>0</v>
      </c>
      <c r="Z1025" s="14">
        <f>+IF('Moloc Pokedex'!AB218&lt;&gt;"",'Moloc Pokedex'!AB218,"")</f>
        <v>0</v>
      </c>
      <c r="AA1025" s="14">
        <f>+IF('Moloc Pokedex'!AC218&lt;&gt;"",'Moloc Pokedex'!AC218,"")</f>
        <v>0</v>
      </c>
      <c r="AB1025" s="14">
        <f>+IF('Moloc Pokedex'!AD218&lt;&gt;"",'Moloc Pokedex'!AD218,"")</f>
        <v>0</v>
      </c>
      <c r="AC1025" s="14">
        <f>+IF('Moloc Pokedex'!AE218&lt;&gt;"",'Moloc Pokedex'!AE218,"")</f>
        <v>0</v>
      </c>
      <c r="AD1025" s="14">
        <f>+IF('Moloc Pokedex'!AF218&lt;&gt;"",'Moloc Pokedex'!AF218,"")</f>
        <v>0</v>
      </c>
      <c r="AE1025" s="14">
        <f>+IF('Moloc Pokedex'!AG218&lt;&gt;"",'Moloc Pokedex'!AG218,"")</f>
        <v>0</v>
      </c>
      <c r="AF1025" s="14">
        <f>+IF('Moloc Pokedex'!AH218&lt;&gt;"",'Moloc Pokedex'!AH218,"")</f>
        <v>0</v>
      </c>
      <c r="AG1025" s="14">
        <f>+IF('Moloc Pokedex'!AI218&lt;&gt;"",'Moloc Pokedex'!AI218,"")</f>
        <v>0</v>
      </c>
      <c r="AH1025" s="14" t="str">
        <f>+IF('Moloc Pokedex'!AJ218&lt;&gt;"",'Moloc Pokedex'!AJ218,"")</f>
        <v>1024,0,0,0,0,0,0,0,0,0</v>
      </c>
      <c r="AI1025" s="14" t="str">
        <f>+IF('Moloc Pokedex'!AK218&lt;&gt;"",'Moloc Pokedex'!AK218,"")</f>
        <v>TODO</v>
      </c>
      <c r="AJ1025" s="14" t="str">
        <f>+IF('Moloc Pokedex'!AL218&lt;&gt;"",'Moloc Pokedex'!AL218,"")</f>
        <v>"TO DO"</v>
      </c>
      <c r="AK1025" s="14" t="str">
        <f>+IF('Moloc Pokedex'!AM218&lt;&gt;"",'Moloc Pokedex'!AM218,"")</f>
        <v/>
      </c>
      <c r="AL1025" s="14" t="str">
        <f>+IF('Moloc Pokedex'!AN218&lt;&gt;"",'Moloc Pokedex'!AN218,"")</f>
        <v/>
      </c>
      <c r="AM1025" s="14" t="str">
        <f>+IF('Moloc Pokedex'!AO218&lt;&gt;"",'Moloc Pokedex'!AO218,"")</f>
        <v/>
      </c>
      <c r="AN1025" s="14" t="str">
        <f>+IF('Moloc Pokedex'!AP218&lt;&gt;"",'Moloc Pokedex'!AP218,"")</f>
        <v/>
      </c>
      <c r="AO1025" s="14">
        <f>+IF('Moloc Pokedex'!AQ218&lt;&gt;"",'Moloc Pokedex'!AQ218,"")</f>
        <v>0</v>
      </c>
      <c r="AP1025" s="14">
        <f>+IF('Moloc Pokedex'!AR218&lt;&gt;"",'Moloc Pokedex'!AR218,"")</f>
        <v>25</v>
      </c>
      <c r="AQ1025" s="14">
        <f>+IF('Moloc Pokedex'!AS218&lt;&gt;"",'Moloc Pokedex'!AS218,"")</f>
        <v>0</v>
      </c>
      <c r="AR1025" s="14" t="str">
        <f>+IF('Moloc Pokedex'!AT218&lt;&gt;"",'Moloc Pokedex'!AT218,"")</f>
        <v/>
      </c>
      <c r="AS1025" s="14" t="str">
        <f>+IF('Moloc Pokedex'!AU218&lt;&gt;"",'Moloc Pokedex'!AU218,"")</f>
        <v/>
      </c>
      <c r="AU1025" s="14"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
      <c r="A1026" s="13">
        <v>1025</v>
      </c>
      <c r="C1026" s="14" t="str">
        <f>+IF('Moloc Pokedex'!E219&lt;&gt;"",'Moloc Pokedex'!E219,"")</f>
        <v>Anchormise</v>
      </c>
      <c r="D1026" s="14" t="str">
        <f>+IF('Moloc Pokedex'!F219&lt;&gt;"",'Moloc Pokedex'!F219,"")</f>
        <v>ANCHORMISE</v>
      </c>
      <c r="E1026" s="14" t="str">
        <f>+IF('Moloc Pokedex'!G219&lt;&gt;"",'Moloc Pokedex'!G219,"")</f>
        <v>GHOST</v>
      </c>
      <c r="F1026" s="14" t="str">
        <f>+IF('Moloc Pokedex'!H219&lt;&gt;"",'Moloc Pokedex'!H219,"")</f>
        <v>GRASS</v>
      </c>
      <c r="G1026" s="14" t="str">
        <f>+IF('Moloc Pokedex'!I219&lt;&gt;"",'Moloc Pokedex'!I219,"")</f>
        <v>30,30,30,30,30,30</v>
      </c>
      <c r="H1026" s="14" t="str">
        <f>+IF('Moloc Pokedex'!J219&lt;&gt;"",'Moloc Pokedex'!J219,"")</f>
        <v>Female50Percent</v>
      </c>
      <c r="I1026" s="14" t="str">
        <f>+IF('Moloc Pokedex'!K219&lt;&gt;"",'Moloc Pokedex'!K219,"")</f>
        <v>Medium</v>
      </c>
      <c r="J1026" s="14">
        <f>+IF('Moloc Pokedex'!L219&lt;&gt;"",'Moloc Pokedex'!L219,"")</f>
        <v>0</v>
      </c>
      <c r="K1026" s="14" t="str">
        <f>+IF('Moloc Pokedex'!M219&lt;&gt;"",'Moloc Pokedex'!M219,"")</f>
        <v>0,0,0,0,0,0</v>
      </c>
      <c r="L1026" s="14">
        <f>+IF('Moloc Pokedex'!N219&lt;&gt;"",'Moloc Pokedex'!N219,"")</f>
        <v>255</v>
      </c>
      <c r="M1026" s="14">
        <f>+IF('Moloc Pokedex'!O219&lt;&gt;"",'Moloc Pokedex'!O219,"")</f>
        <v>70</v>
      </c>
      <c r="N1026" s="14" t="str">
        <f>+IF('Moloc Pokedex'!P219&lt;&gt;"",'Moloc Pokedex'!P219,"")</f>
        <v>RUNAWAY</v>
      </c>
      <c r="O1026" s="14" t="str">
        <f>+IF('Moloc Pokedex'!Q219&lt;&gt;"",'Moloc Pokedex'!Q219,"")</f>
        <v/>
      </c>
      <c r="P1026" s="14" t="str">
        <f>+IF('Moloc Pokedex'!R219&lt;&gt;"",'Moloc Pokedex'!R219,"")</f>
        <v>1,TACKLE,1,LEER,1,GROWL,1,SCARYFACE</v>
      </c>
      <c r="Q1026" s="14" t="str">
        <f>+IF('Moloc Pokedex'!S219&lt;&gt;"",'Moloc Pokedex'!S219,"")</f>
        <v>FIREPUNCH,THUNDERPUNCH,ICEPUNCH,SWORDSDANCE,TAUNT,TRICK,GRASSYTERRAIN</v>
      </c>
      <c r="R1026" s="14" t="str">
        <f>+IF('Moloc Pokedex'!T219&lt;&gt;"",'Moloc Pokedex'!T219,"")</f>
        <v>Field</v>
      </c>
      <c r="S1026" s="14">
        <f>+IF('Moloc Pokedex'!U219&lt;&gt;"",'Moloc Pokedex'!U219,"")</f>
        <v>4080</v>
      </c>
      <c r="T1026" s="14">
        <f>+IF('Moloc Pokedex'!V219&lt;&gt;"",'Moloc Pokedex'!V219,"")</f>
        <v>0.1</v>
      </c>
      <c r="U1026" s="14">
        <f>+IF('Moloc Pokedex'!W219&lt;&gt;"",'Moloc Pokedex'!W219,"")</f>
        <v>0.1</v>
      </c>
      <c r="V1026" s="14" t="str">
        <f>+IF('Moloc Pokedex'!X219&lt;&gt;"",'Moloc Pokedex'!X219,"")</f>
        <v>Brown</v>
      </c>
      <c r="W1026" s="14" t="str">
        <f>+IF('Moloc Pokedex'!Y219&lt;&gt;"",'Moloc Pokedex'!Y219,"")</f>
        <v/>
      </c>
      <c r="X1026" s="14">
        <f>+IF('Moloc Pokedex'!Z219&lt;&gt;"",'Moloc Pokedex'!Z219,"")</f>
        <v>1025</v>
      </c>
      <c r="Y1026" s="14">
        <f>+IF('Moloc Pokedex'!AA219&lt;&gt;"",'Moloc Pokedex'!AA219,"")</f>
        <v>0</v>
      </c>
      <c r="Z1026" s="14">
        <f>+IF('Moloc Pokedex'!AB219&lt;&gt;"",'Moloc Pokedex'!AB219,"")</f>
        <v>0</v>
      </c>
      <c r="AA1026" s="14">
        <f>+IF('Moloc Pokedex'!AC219&lt;&gt;"",'Moloc Pokedex'!AC219,"")</f>
        <v>0</v>
      </c>
      <c r="AB1026" s="14">
        <f>+IF('Moloc Pokedex'!AD219&lt;&gt;"",'Moloc Pokedex'!AD219,"")</f>
        <v>0</v>
      </c>
      <c r="AC1026" s="14">
        <f>+IF('Moloc Pokedex'!AE219&lt;&gt;"",'Moloc Pokedex'!AE219,"")</f>
        <v>0</v>
      </c>
      <c r="AD1026" s="14">
        <f>+IF('Moloc Pokedex'!AF219&lt;&gt;"",'Moloc Pokedex'!AF219,"")</f>
        <v>0</v>
      </c>
      <c r="AE1026" s="14">
        <f>+IF('Moloc Pokedex'!AG219&lt;&gt;"",'Moloc Pokedex'!AG219,"")</f>
        <v>0</v>
      </c>
      <c r="AF1026" s="14">
        <f>+IF('Moloc Pokedex'!AH219&lt;&gt;"",'Moloc Pokedex'!AH219,"")</f>
        <v>0</v>
      </c>
      <c r="AG1026" s="14">
        <f>+IF('Moloc Pokedex'!AI219&lt;&gt;"",'Moloc Pokedex'!AI219,"")</f>
        <v>0</v>
      </c>
      <c r="AH1026" s="14" t="str">
        <f>+IF('Moloc Pokedex'!AJ219&lt;&gt;"",'Moloc Pokedex'!AJ219,"")</f>
        <v>1025,0,0,0,0,0,0,0,0,0</v>
      </c>
      <c r="AI1026" s="14" t="str">
        <f>+IF('Moloc Pokedex'!AK219&lt;&gt;"",'Moloc Pokedex'!AK219,"")</f>
        <v>TODO</v>
      </c>
      <c r="AJ1026" s="14" t="str">
        <f>+IF('Moloc Pokedex'!AL219&lt;&gt;"",'Moloc Pokedex'!AL219,"")</f>
        <v>"TO DO"</v>
      </c>
      <c r="AK1026" s="14" t="str">
        <f>+IF('Moloc Pokedex'!AM219&lt;&gt;"",'Moloc Pokedex'!AM219,"")</f>
        <v/>
      </c>
      <c r="AL1026" s="14" t="str">
        <f>+IF('Moloc Pokedex'!AN219&lt;&gt;"",'Moloc Pokedex'!AN219,"")</f>
        <v/>
      </c>
      <c r="AM1026" s="14" t="str">
        <f>+IF('Moloc Pokedex'!AO219&lt;&gt;"",'Moloc Pokedex'!AO219,"")</f>
        <v/>
      </c>
      <c r="AN1026" s="14" t="str">
        <f>+IF('Moloc Pokedex'!AP219&lt;&gt;"",'Moloc Pokedex'!AP219,"")</f>
        <v/>
      </c>
      <c r="AO1026" s="14">
        <f>+IF('Moloc Pokedex'!AQ219&lt;&gt;"",'Moloc Pokedex'!AQ219,"")</f>
        <v>0</v>
      </c>
      <c r="AP1026" s="14">
        <f>+IF('Moloc Pokedex'!AR219&lt;&gt;"",'Moloc Pokedex'!AR219,"")</f>
        <v>25</v>
      </c>
      <c r="AQ1026" s="14">
        <f>+IF('Moloc Pokedex'!AS219&lt;&gt;"",'Moloc Pokedex'!AS219,"")</f>
        <v>0</v>
      </c>
      <c r="AR1026" s="14" t="str">
        <f>+IF('Moloc Pokedex'!AT219&lt;&gt;"",'Moloc Pokedex'!AT219,"")</f>
        <v/>
      </c>
      <c r="AS1026" s="14" t="str">
        <f>+IF('Moloc Pokedex'!AU219&lt;&gt;"",'Moloc Pokedex'!AU219,"")</f>
        <v/>
      </c>
      <c r="AU1026" s="14"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
      <c r="A1027" s="13">
        <v>1026</v>
      </c>
      <c r="C1027" s="14" t="str">
        <f>+IF('Moloc Pokedex'!E220&lt;&gt;"",'Moloc Pokedex'!E220,"")</f>
        <v>Zekyuram</v>
      </c>
      <c r="D1027" s="14" t="str">
        <f>+IF('Moloc Pokedex'!F220&lt;&gt;"",'Moloc Pokedex'!F220,"")</f>
        <v>ZEKYURAM</v>
      </c>
      <c r="E1027" s="14" t="str">
        <f>+IF('Moloc Pokedex'!G220&lt;&gt;"",'Moloc Pokedex'!G220,"")</f>
        <v>DRAGON</v>
      </c>
      <c r="F1027" s="14" t="str">
        <f>+IF('Moloc Pokedex'!H220&lt;&gt;"",'Moloc Pokedex'!H220,"")</f>
        <v>FERAL</v>
      </c>
      <c r="G1027" s="14" t="str">
        <f>+IF('Moloc Pokedex'!I220&lt;&gt;"",'Moloc Pokedex'!I220,"")</f>
        <v>30,30,30,30,30,30</v>
      </c>
      <c r="H1027" s="14" t="str">
        <f>+IF('Moloc Pokedex'!J220&lt;&gt;"",'Moloc Pokedex'!J220,"")</f>
        <v>Female50Percent</v>
      </c>
      <c r="I1027" s="14" t="str">
        <f>+IF('Moloc Pokedex'!K220&lt;&gt;"",'Moloc Pokedex'!K220,"")</f>
        <v>Medium</v>
      </c>
      <c r="J1027" s="14">
        <f>+IF('Moloc Pokedex'!L220&lt;&gt;"",'Moloc Pokedex'!L220,"")</f>
        <v>0</v>
      </c>
      <c r="K1027" s="14" t="str">
        <f>+IF('Moloc Pokedex'!M220&lt;&gt;"",'Moloc Pokedex'!M220,"")</f>
        <v>0,0,0,0,0,0</v>
      </c>
      <c r="L1027" s="14">
        <f>+IF('Moloc Pokedex'!N220&lt;&gt;"",'Moloc Pokedex'!N220,"")</f>
        <v>255</v>
      </c>
      <c r="M1027" s="14">
        <f>+IF('Moloc Pokedex'!O220&lt;&gt;"",'Moloc Pokedex'!O220,"")</f>
        <v>70</v>
      </c>
      <c r="N1027" s="14" t="str">
        <f>+IF('Moloc Pokedex'!P220&lt;&gt;"",'Moloc Pokedex'!P220,"")</f>
        <v>RUNAWAY</v>
      </c>
      <c r="O1027" s="14" t="str">
        <f>+IF('Moloc Pokedex'!Q220&lt;&gt;"",'Moloc Pokedex'!Q220,"")</f>
        <v/>
      </c>
      <c r="P1027" s="14" t="str">
        <f>+IF('Moloc Pokedex'!R220&lt;&gt;"",'Moloc Pokedex'!R220,"")</f>
        <v>1,TACKLE,1,LEER,1,GROWL,1,SCARYFACE</v>
      </c>
      <c r="Q1027" s="14" t="str">
        <f>+IF('Moloc Pokedex'!S220&lt;&gt;"",'Moloc Pokedex'!S220,"")</f>
        <v>FIREPUNCH,THUNDERPUNCH,ICEPUNCH,SWORDSDANCE,TAUNT,TRICK,GRASSYTERRAIN</v>
      </c>
      <c r="R1027" s="14" t="str">
        <f>+IF('Moloc Pokedex'!T220&lt;&gt;"",'Moloc Pokedex'!T220,"")</f>
        <v>Field</v>
      </c>
      <c r="S1027" s="14">
        <f>+IF('Moloc Pokedex'!U220&lt;&gt;"",'Moloc Pokedex'!U220,"")</f>
        <v>4080</v>
      </c>
      <c r="T1027" s="14">
        <f>+IF('Moloc Pokedex'!V220&lt;&gt;"",'Moloc Pokedex'!V220,"")</f>
        <v>0.1</v>
      </c>
      <c r="U1027" s="14">
        <f>+IF('Moloc Pokedex'!W220&lt;&gt;"",'Moloc Pokedex'!W220,"")</f>
        <v>0.1</v>
      </c>
      <c r="V1027" s="14" t="str">
        <f>+IF('Moloc Pokedex'!X220&lt;&gt;"",'Moloc Pokedex'!X220,"")</f>
        <v>Brown</v>
      </c>
      <c r="W1027" s="14" t="str">
        <f>+IF('Moloc Pokedex'!Y220&lt;&gt;"",'Moloc Pokedex'!Y220,"")</f>
        <v/>
      </c>
      <c r="X1027" s="14">
        <f>+IF('Moloc Pokedex'!Z220&lt;&gt;"",'Moloc Pokedex'!Z220,"")</f>
        <v>1026</v>
      </c>
      <c r="Y1027" s="14">
        <f>+IF('Moloc Pokedex'!AA220&lt;&gt;"",'Moloc Pokedex'!AA220,"")</f>
        <v>0</v>
      </c>
      <c r="Z1027" s="14">
        <f>+IF('Moloc Pokedex'!AB220&lt;&gt;"",'Moloc Pokedex'!AB220,"")</f>
        <v>0</v>
      </c>
      <c r="AA1027" s="14">
        <f>+IF('Moloc Pokedex'!AC220&lt;&gt;"",'Moloc Pokedex'!AC220,"")</f>
        <v>0</v>
      </c>
      <c r="AB1027" s="14">
        <f>+IF('Moloc Pokedex'!AD220&lt;&gt;"",'Moloc Pokedex'!AD220,"")</f>
        <v>0</v>
      </c>
      <c r="AC1027" s="14">
        <f>+IF('Moloc Pokedex'!AE220&lt;&gt;"",'Moloc Pokedex'!AE220,"")</f>
        <v>0</v>
      </c>
      <c r="AD1027" s="14">
        <f>+IF('Moloc Pokedex'!AF220&lt;&gt;"",'Moloc Pokedex'!AF220,"")</f>
        <v>0</v>
      </c>
      <c r="AE1027" s="14">
        <f>+IF('Moloc Pokedex'!AG220&lt;&gt;"",'Moloc Pokedex'!AG220,"")</f>
        <v>0</v>
      </c>
      <c r="AF1027" s="14">
        <f>+IF('Moloc Pokedex'!AH220&lt;&gt;"",'Moloc Pokedex'!AH220,"")</f>
        <v>0</v>
      </c>
      <c r="AG1027" s="14">
        <f>+IF('Moloc Pokedex'!AI220&lt;&gt;"",'Moloc Pokedex'!AI220,"")</f>
        <v>0</v>
      </c>
      <c r="AH1027" s="14" t="str">
        <f>+IF('Moloc Pokedex'!AJ220&lt;&gt;"",'Moloc Pokedex'!AJ220,"")</f>
        <v>1026,0,0,0,0,0,0,0,0,0</v>
      </c>
      <c r="AI1027" s="14" t="str">
        <f>+IF('Moloc Pokedex'!AK220&lt;&gt;"",'Moloc Pokedex'!AK220,"")</f>
        <v>TODO</v>
      </c>
      <c r="AJ1027" s="14" t="str">
        <f>+IF('Moloc Pokedex'!AL220&lt;&gt;"",'Moloc Pokedex'!AL220,"")</f>
        <v>"TO DO"</v>
      </c>
      <c r="AK1027" s="14" t="str">
        <f>+IF('Moloc Pokedex'!AM220&lt;&gt;"",'Moloc Pokedex'!AM220,"")</f>
        <v/>
      </c>
      <c r="AL1027" s="14" t="str">
        <f>+IF('Moloc Pokedex'!AN220&lt;&gt;"",'Moloc Pokedex'!AN220,"")</f>
        <v/>
      </c>
      <c r="AM1027" s="14" t="str">
        <f>+IF('Moloc Pokedex'!AO220&lt;&gt;"",'Moloc Pokedex'!AO220,"")</f>
        <v/>
      </c>
      <c r="AN1027" s="14" t="str">
        <f>+IF('Moloc Pokedex'!AP220&lt;&gt;"",'Moloc Pokedex'!AP220,"")</f>
        <v/>
      </c>
      <c r="AO1027" s="14">
        <f>+IF('Moloc Pokedex'!AQ220&lt;&gt;"",'Moloc Pokedex'!AQ220,"")</f>
        <v>0</v>
      </c>
      <c r="AP1027" s="14">
        <f>+IF('Moloc Pokedex'!AR220&lt;&gt;"",'Moloc Pokedex'!AR220,"")</f>
        <v>25</v>
      </c>
      <c r="AQ1027" s="14">
        <f>+IF('Moloc Pokedex'!AS220&lt;&gt;"",'Moloc Pokedex'!AS220,"")</f>
        <v>0</v>
      </c>
      <c r="AR1027" s="14" t="str">
        <f>+IF('Moloc Pokedex'!AT220&lt;&gt;"",'Moloc Pokedex'!AT220,"")</f>
        <v/>
      </c>
      <c r="AS1027" s="14" t="str">
        <f>+IF('Moloc Pokedex'!AU220&lt;&gt;"",'Moloc Pokedex'!AU220,"")</f>
        <v/>
      </c>
      <c r="AU1027" s="14"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
      <c r="A1028" s="13">
        <v>1027</v>
      </c>
      <c r="C1028" s="14" t="str">
        <f>+IF('Moloc Pokedex'!E221&lt;&gt;"",'Moloc Pokedex'!E221,"")</f>
        <v>Tapu Mini</v>
      </c>
      <c r="D1028" s="14" t="str">
        <f>+IF('Moloc Pokedex'!F221&lt;&gt;"",'Moloc Pokedex'!F221,"")</f>
        <v>TAPUMINI</v>
      </c>
      <c r="E1028" s="14" t="str">
        <f>+IF('Moloc Pokedex'!G221&lt;&gt;"",'Moloc Pokedex'!G221,"")</f>
        <v>FAIRY</v>
      </c>
      <c r="F1028" s="14" t="str">
        <f>+IF('Moloc Pokedex'!H221&lt;&gt;"",'Moloc Pokedex'!H221,"")</f>
        <v/>
      </c>
      <c r="G1028" s="14" t="str">
        <f>+IF('Moloc Pokedex'!I221&lt;&gt;"",'Moloc Pokedex'!I221,"")</f>
        <v>30,30,30,30,30,30</v>
      </c>
      <c r="H1028" s="14" t="str">
        <f>+IF('Moloc Pokedex'!J221&lt;&gt;"",'Moloc Pokedex'!J221,"")</f>
        <v>Female50Percent</v>
      </c>
      <c r="I1028" s="14" t="str">
        <f>+IF('Moloc Pokedex'!K221&lt;&gt;"",'Moloc Pokedex'!K221,"")</f>
        <v>Medium</v>
      </c>
      <c r="J1028" s="14">
        <f>+IF('Moloc Pokedex'!L221&lt;&gt;"",'Moloc Pokedex'!L221,"")</f>
        <v>0</v>
      </c>
      <c r="K1028" s="14" t="str">
        <f>+IF('Moloc Pokedex'!M221&lt;&gt;"",'Moloc Pokedex'!M221,"")</f>
        <v>0,0,0,0,0,0</v>
      </c>
      <c r="L1028" s="14">
        <f>+IF('Moloc Pokedex'!N221&lt;&gt;"",'Moloc Pokedex'!N221,"")</f>
        <v>255</v>
      </c>
      <c r="M1028" s="14">
        <f>+IF('Moloc Pokedex'!O221&lt;&gt;"",'Moloc Pokedex'!O221,"")</f>
        <v>70</v>
      </c>
      <c r="N1028" s="14" t="str">
        <f>+IF('Moloc Pokedex'!P221&lt;&gt;"",'Moloc Pokedex'!P221,"")</f>
        <v>RUNAWAY</v>
      </c>
      <c r="O1028" s="14" t="str">
        <f>+IF('Moloc Pokedex'!Q221&lt;&gt;"",'Moloc Pokedex'!Q221,"")</f>
        <v/>
      </c>
      <c r="P1028" s="14" t="str">
        <f>+IF('Moloc Pokedex'!R221&lt;&gt;"",'Moloc Pokedex'!R221,"")</f>
        <v>1,TACKLE,1,LEER,1,GROWL,1,SCARYFACE</v>
      </c>
      <c r="Q1028" s="14" t="str">
        <f>+IF('Moloc Pokedex'!S221&lt;&gt;"",'Moloc Pokedex'!S221,"")</f>
        <v>FIREPUNCH,THUNDERPUNCH,ICEPUNCH,SWORDSDANCE,TAUNT,TRICK,GRASSYTERRAIN</v>
      </c>
      <c r="R1028" s="14" t="str">
        <f>+IF('Moloc Pokedex'!T221&lt;&gt;"",'Moloc Pokedex'!T221,"")</f>
        <v>Field</v>
      </c>
      <c r="S1028" s="14">
        <f>+IF('Moloc Pokedex'!U221&lt;&gt;"",'Moloc Pokedex'!U221,"")</f>
        <v>4080</v>
      </c>
      <c r="T1028" s="14">
        <f>+IF('Moloc Pokedex'!V221&lt;&gt;"",'Moloc Pokedex'!V221,"")</f>
        <v>0.1</v>
      </c>
      <c r="U1028" s="14">
        <f>+IF('Moloc Pokedex'!W221&lt;&gt;"",'Moloc Pokedex'!W221,"")</f>
        <v>0.1</v>
      </c>
      <c r="V1028" s="14" t="str">
        <f>+IF('Moloc Pokedex'!X221&lt;&gt;"",'Moloc Pokedex'!X221,"")</f>
        <v>Brown</v>
      </c>
      <c r="W1028" s="14" t="str">
        <f>+IF('Moloc Pokedex'!Y221&lt;&gt;"",'Moloc Pokedex'!Y221,"")</f>
        <v/>
      </c>
      <c r="X1028" s="14">
        <f>+IF('Moloc Pokedex'!Z221&lt;&gt;"",'Moloc Pokedex'!Z221,"")</f>
        <v>1027</v>
      </c>
      <c r="Y1028" s="14">
        <f>+IF('Moloc Pokedex'!AA221&lt;&gt;"",'Moloc Pokedex'!AA221,"")</f>
        <v>0</v>
      </c>
      <c r="Z1028" s="14">
        <f>+IF('Moloc Pokedex'!AB221&lt;&gt;"",'Moloc Pokedex'!AB221,"")</f>
        <v>0</v>
      </c>
      <c r="AA1028" s="14">
        <f>+IF('Moloc Pokedex'!AC221&lt;&gt;"",'Moloc Pokedex'!AC221,"")</f>
        <v>0</v>
      </c>
      <c r="AB1028" s="14">
        <f>+IF('Moloc Pokedex'!AD221&lt;&gt;"",'Moloc Pokedex'!AD221,"")</f>
        <v>0</v>
      </c>
      <c r="AC1028" s="14">
        <f>+IF('Moloc Pokedex'!AE221&lt;&gt;"",'Moloc Pokedex'!AE221,"")</f>
        <v>0</v>
      </c>
      <c r="AD1028" s="14">
        <f>+IF('Moloc Pokedex'!AF221&lt;&gt;"",'Moloc Pokedex'!AF221,"")</f>
        <v>0</v>
      </c>
      <c r="AE1028" s="14">
        <f>+IF('Moloc Pokedex'!AG221&lt;&gt;"",'Moloc Pokedex'!AG221,"")</f>
        <v>0</v>
      </c>
      <c r="AF1028" s="14">
        <f>+IF('Moloc Pokedex'!AH221&lt;&gt;"",'Moloc Pokedex'!AH221,"")</f>
        <v>0</v>
      </c>
      <c r="AG1028" s="14">
        <f>+IF('Moloc Pokedex'!AI221&lt;&gt;"",'Moloc Pokedex'!AI221,"")</f>
        <v>0</v>
      </c>
      <c r="AH1028" s="14" t="str">
        <f>+IF('Moloc Pokedex'!AJ221&lt;&gt;"",'Moloc Pokedex'!AJ221,"")</f>
        <v>1027,0,0,0,0,0,0,0,0,0</v>
      </c>
      <c r="AI1028" s="14" t="str">
        <f>+IF('Moloc Pokedex'!AK221&lt;&gt;"",'Moloc Pokedex'!AK221,"")</f>
        <v>TODO</v>
      </c>
      <c r="AJ1028" s="14" t="str">
        <f>+IF('Moloc Pokedex'!AL221&lt;&gt;"",'Moloc Pokedex'!AL221,"")</f>
        <v>"TO DO"</v>
      </c>
      <c r="AK1028" s="14" t="str">
        <f>+IF('Moloc Pokedex'!AM221&lt;&gt;"",'Moloc Pokedex'!AM221,"")</f>
        <v/>
      </c>
      <c r="AL1028" s="14" t="str">
        <f>+IF('Moloc Pokedex'!AN221&lt;&gt;"",'Moloc Pokedex'!AN221,"")</f>
        <v/>
      </c>
      <c r="AM1028" s="14" t="str">
        <f>+IF('Moloc Pokedex'!AO221&lt;&gt;"",'Moloc Pokedex'!AO221,"")</f>
        <v/>
      </c>
      <c r="AN1028" s="14" t="str">
        <f>+IF('Moloc Pokedex'!AP221&lt;&gt;"",'Moloc Pokedex'!AP221,"")</f>
        <v/>
      </c>
      <c r="AO1028" s="14">
        <f>+IF('Moloc Pokedex'!AQ221&lt;&gt;"",'Moloc Pokedex'!AQ221,"")</f>
        <v>0</v>
      </c>
      <c r="AP1028" s="14">
        <f>+IF('Moloc Pokedex'!AR221&lt;&gt;"",'Moloc Pokedex'!AR221,"")</f>
        <v>25</v>
      </c>
      <c r="AQ1028" s="14">
        <f>+IF('Moloc Pokedex'!AS221&lt;&gt;"",'Moloc Pokedex'!AS221,"")</f>
        <v>0</v>
      </c>
      <c r="AR1028" s="14" t="str">
        <f>+IF('Moloc Pokedex'!AT221&lt;&gt;"",'Moloc Pokedex'!AT221,"")</f>
        <v>TAPULELE,LevelType,PSYCHIC,TAPUKOKO,LevelType,ELECTRIC,TAPUBULU,LevelType,GRASS,TAPUFINI,LevelType,WATER,TAPUDAGA,LevelType,DRAGON</v>
      </c>
      <c r="AS1028" s="14" t="str">
        <f>+IF('Moloc Pokedex'!AU221&lt;&gt;"",'Moloc Pokedex'!AU221,"")</f>
        <v>FAIRYINCENSE</v>
      </c>
      <c r="AU1028" s="14"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
      <c r="A1029" s="13">
        <v>1028</v>
      </c>
      <c r="C1029" s="14" t="str">
        <f>+IF('Moloc Pokedex'!E222&lt;&gt;"",'Moloc Pokedex'!E222,"")</f>
        <v>Tapu Daga</v>
      </c>
      <c r="D1029" s="14" t="str">
        <f>+IF('Moloc Pokedex'!F222&lt;&gt;"",'Moloc Pokedex'!F222,"")</f>
        <v>TAPUDAGA</v>
      </c>
      <c r="E1029" s="14" t="str">
        <f>+IF('Moloc Pokedex'!G222&lt;&gt;"",'Moloc Pokedex'!G222,"")</f>
        <v>FAIRY</v>
      </c>
      <c r="F1029" s="14" t="str">
        <f>+IF('Moloc Pokedex'!H222&lt;&gt;"",'Moloc Pokedex'!H222,"")</f>
        <v>DRAGON</v>
      </c>
      <c r="G1029" s="14" t="str">
        <f>+IF('Moloc Pokedex'!I222&lt;&gt;"",'Moloc Pokedex'!I222,"")</f>
        <v>30,30,30,30,30,30</v>
      </c>
      <c r="H1029" s="14" t="str">
        <f>+IF('Moloc Pokedex'!J222&lt;&gt;"",'Moloc Pokedex'!J222,"")</f>
        <v>Female50Percent</v>
      </c>
      <c r="I1029" s="14" t="str">
        <f>+IF('Moloc Pokedex'!K222&lt;&gt;"",'Moloc Pokedex'!K222,"")</f>
        <v>Medium</v>
      </c>
      <c r="J1029" s="14">
        <f>+IF('Moloc Pokedex'!L222&lt;&gt;"",'Moloc Pokedex'!L222,"")</f>
        <v>0</v>
      </c>
      <c r="K1029" s="14" t="str">
        <f>+IF('Moloc Pokedex'!M222&lt;&gt;"",'Moloc Pokedex'!M222,"")</f>
        <v>0,0,0,0,0,0</v>
      </c>
      <c r="L1029" s="14">
        <f>+IF('Moloc Pokedex'!N222&lt;&gt;"",'Moloc Pokedex'!N222,"")</f>
        <v>255</v>
      </c>
      <c r="M1029" s="14">
        <f>+IF('Moloc Pokedex'!O222&lt;&gt;"",'Moloc Pokedex'!O222,"")</f>
        <v>70</v>
      </c>
      <c r="N1029" s="14" t="str">
        <f>+IF('Moloc Pokedex'!P222&lt;&gt;"",'Moloc Pokedex'!P222,"")</f>
        <v>RUNAWAY</v>
      </c>
      <c r="O1029" s="14" t="str">
        <f>+IF('Moloc Pokedex'!Q222&lt;&gt;"",'Moloc Pokedex'!Q222,"")</f>
        <v/>
      </c>
      <c r="P1029" s="14" t="str">
        <f>+IF('Moloc Pokedex'!R222&lt;&gt;"",'Moloc Pokedex'!R222,"")</f>
        <v>1,TACKLE,1,LEER,1,GROWL,1,SCARYFACE</v>
      </c>
      <c r="Q1029" s="14" t="str">
        <f>+IF('Moloc Pokedex'!S222&lt;&gt;"",'Moloc Pokedex'!S222,"")</f>
        <v>FIREPUNCH,THUNDERPUNCH,ICEPUNCH,SWORDSDANCE,TAUNT,TRICK,GRASSYTERRAIN</v>
      </c>
      <c r="R1029" s="14" t="str">
        <f>+IF('Moloc Pokedex'!T222&lt;&gt;"",'Moloc Pokedex'!T222,"")</f>
        <v>Field</v>
      </c>
      <c r="S1029" s="14">
        <f>+IF('Moloc Pokedex'!U222&lt;&gt;"",'Moloc Pokedex'!U222,"")</f>
        <v>4080</v>
      </c>
      <c r="T1029" s="14">
        <f>+IF('Moloc Pokedex'!V222&lt;&gt;"",'Moloc Pokedex'!V222,"")</f>
        <v>0.1</v>
      </c>
      <c r="U1029" s="14">
        <f>+IF('Moloc Pokedex'!W222&lt;&gt;"",'Moloc Pokedex'!W222,"")</f>
        <v>0.1</v>
      </c>
      <c r="V1029" s="14" t="str">
        <f>+IF('Moloc Pokedex'!X222&lt;&gt;"",'Moloc Pokedex'!X222,"")</f>
        <v>Brown</v>
      </c>
      <c r="W1029" s="14" t="str">
        <f>+IF('Moloc Pokedex'!Y222&lt;&gt;"",'Moloc Pokedex'!Y222,"")</f>
        <v/>
      </c>
      <c r="X1029" s="14">
        <f>+IF('Moloc Pokedex'!Z222&lt;&gt;"",'Moloc Pokedex'!Z222,"")</f>
        <v>1028</v>
      </c>
      <c r="Y1029" s="14">
        <f>+IF('Moloc Pokedex'!AA222&lt;&gt;"",'Moloc Pokedex'!AA222,"")</f>
        <v>0</v>
      </c>
      <c r="Z1029" s="14">
        <f>+IF('Moloc Pokedex'!AB222&lt;&gt;"",'Moloc Pokedex'!AB222,"")</f>
        <v>0</v>
      </c>
      <c r="AA1029" s="14">
        <f>+IF('Moloc Pokedex'!AC222&lt;&gt;"",'Moloc Pokedex'!AC222,"")</f>
        <v>0</v>
      </c>
      <c r="AB1029" s="14">
        <f>+IF('Moloc Pokedex'!AD222&lt;&gt;"",'Moloc Pokedex'!AD222,"")</f>
        <v>0</v>
      </c>
      <c r="AC1029" s="14">
        <f>+IF('Moloc Pokedex'!AE222&lt;&gt;"",'Moloc Pokedex'!AE222,"")</f>
        <v>0</v>
      </c>
      <c r="AD1029" s="14">
        <f>+IF('Moloc Pokedex'!AF222&lt;&gt;"",'Moloc Pokedex'!AF222,"")</f>
        <v>0</v>
      </c>
      <c r="AE1029" s="14">
        <f>+IF('Moloc Pokedex'!AG222&lt;&gt;"",'Moloc Pokedex'!AG222,"")</f>
        <v>0</v>
      </c>
      <c r="AF1029" s="14">
        <f>+IF('Moloc Pokedex'!AH222&lt;&gt;"",'Moloc Pokedex'!AH222,"")</f>
        <v>0</v>
      </c>
      <c r="AG1029" s="14">
        <f>+IF('Moloc Pokedex'!AI222&lt;&gt;"",'Moloc Pokedex'!AI222,"")</f>
        <v>0</v>
      </c>
      <c r="AH1029" s="14" t="str">
        <f>+IF('Moloc Pokedex'!AJ222&lt;&gt;"",'Moloc Pokedex'!AJ222,"")</f>
        <v>1028,0,0,0,0,0,0,0,0,0</v>
      </c>
      <c r="AI1029" s="14" t="str">
        <f>+IF('Moloc Pokedex'!AK222&lt;&gt;"",'Moloc Pokedex'!AK222,"")</f>
        <v>TODO</v>
      </c>
      <c r="AJ1029" s="14" t="str">
        <f>+IF('Moloc Pokedex'!AL222&lt;&gt;"",'Moloc Pokedex'!AL222,"")</f>
        <v>"TO DO"</v>
      </c>
      <c r="AK1029" s="14" t="str">
        <f>+IF('Moloc Pokedex'!AM222&lt;&gt;"",'Moloc Pokedex'!AM222,"")</f>
        <v/>
      </c>
      <c r="AL1029" s="14" t="str">
        <f>+IF('Moloc Pokedex'!AN222&lt;&gt;"",'Moloc Pokedex'!AN222,"")</f>
        <v/>
      </c>
      <c r="AM1029" s="14" t="str">
        <f>+IF('Moloc Pokedex'!AO222&lt;&gt;"",'Moloc Pokedex'!AO222,"")</f>
        <v/>
      </c>
      <c r="AN1029" s="14" t="str">
        <f>+IF('Moloc Pokedex'!AP222&lt;&gt;"",'Moloc Pokedex'!AP222,"")</f>
        <v/>
      </c>
      <c r="AO1029" s="14">
        <f>+IF('Moloc Pokedex'!AQ222&lt;&gt;"",'Moloc Pokedex'!AQ222,"")</f>
        <v>0</v>
      </c>
      <c r="AP1029" s="14">
        <f>+IF('Moloc Pokedex'!AR222&lt;&gt;"",'Moloc Pokedex'!AR222,"")</f>
        <v>25</v>
      </c>
      <c r="AQ1029" s="14">
        <f>+IF('Moloc Pokedex'!AS222&lt;&gt;"",'Moloc Pokedex'!AS222,"")</f>
        <v>0</v>
      </c>
      <c r="AR1029" s="14" t="str">
        <f>+IF('Moloc Pokedex'!AT222&lt;&gt;"",'Moloc Pokedex'!AT222,"")</f>
        <v/>
      </c>
      <c r="AS1029" s="14" t="str">
        <f>+IF('Moloc Pokedex'!AU222&lt;&gt;"",'Moloc Pokedex'!AU222,"")</f>
        <v/>
      </c>
      <c r="AU1029" s="14"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
      <c r="A1030" s="13">
        <v>1029</v>
      </c>
      <c r="C1030" s="14" t="str">
        <f>+IF('Moloc Pokedex'!E223&lt;&gt;"",'Moloc Pokedex'!E223,"")</f>
        <v>Nihiarmo</v>
      </c>
      <c r="D1030" s="14" t="str">
        <f>+IF('Moloc Pokedex'!F223&lt;&gt;"",'Moloc Pokedex'!F223,"")</f>
        <v>NIHIARMO</v>
      </c>
      <c r="E1030" s="14" t="str">
        <f>+IF('Moloc Pokedex'!G223&lt;&gt;"",'Moloc Pokedex'!G223,"")</f>
        <v>ROCK</v>
      </c>
      <c r="F1030" s="14" t="str">
        <f>+IF('Moloc Pokedex'!H223&lt;&gt;"",'Moloc Pokedex'!H223,"")</f>
        <v>POISON</v>
      </c>
      <c r="G1030" s="14" t="str">
        <f>+IF('Moloc Pokedex'!I223&lt;&gt;"",'Moloc Pokedex'!I223,"")</f>
        <v>30,30,30,30,30,30</v>
      </c>
      <c r="H1030" s="14" t="str">
        <f>+IF('Moloc Pokedex'!J223&lt;&gt;"",'Moloc Pokedex'!J223,"")</f>
        <v>Female50Percent</v>
      </c>
      <c r="I1030" s="14" t="str">
        <f>+IF('Moloc Pokedex'!K223&lt;&gt;"",'Moloc Pokedex'!K223,"")</f>
        <v>Medium</v>
      </c>
      <c r="J1030" s="14">
        <f>+IF('Moloc Pokedex'!L223&lt;&gt;"",'Moloc Pokedex'!L223,"")</f>
        <v>0</v>
      </c>
      <c r="K1030" s="14" t="str">
        <f>+IF('Moloc Pokedex'!M223&lt;&gt;"",'Moloc Pokedex'!M223,"")</f>
        <v>0,0,0,0,0,0</v>
      </c>
      <c r="L1030" s="14">
        <f>+IF('Moloc Pokedex'!N223&lt;&gt;"",'Moloc Pokedex'!N223,"")</f>
        <v>255</v>
      </c>
      <c r="M1030" s="14">
        <f>+IF('Moloc Pokedex'!O223&lt;&gt;"",'Moloc Pokedex'!O223,"")</f>
        <v>70</v>
      </c>
      <c r="N1030" s="14" t="str">
        <f>+IF('Moloc Pokedex'!P223&lt;&gt;"",'Moloc Pokedex'!P223,"")</f>
        <v>RUNAWAY</v>
      </c>
      <c r="O1030" s="14" t="str">
        <f>+IF('Moloc Pokedex'!Q223&lt;&gt;"",'Moloc Pokedex'!Q223,"")</f>
        <v/>
      </c>
      <c r="P1030" s="14" t="str">
        <f>+IF('Moloc Pokedex'!R223&lt;&gt;"",'Moloc Pokedex'!R223,"")</f>
        <v>1,TACKLE,1,LEER,1,GROWL,1,SCARYFACE</v>
      </c>
      <c r="Q1030" s="14" t="str">
        <f>+IF('Moloc Pokedex'!S223&lt;&gt;"",'Moloc Pokedex'!S223,"")</f>
        <v>FIREPUNCH,THUNDERPUNCH,ICEPUNCH,SWORDSDANCE,TAUNT,TRICK,GRASSYTERRAIN</v>
      </c>
      <c r="R1030" s="14" t="str">
        <f>+IF('Moloc Pokedex'!T223&lt;&gt;"",'Moloc Pokedex'!T223,"")</f>
        <v>Field</v>
      </c>
      <c r="S1030" s="14">
        <f>+IF('Moloc Pokedex'!U223&lt;&gt;"",'Moloc Pokedex'!U223,"")</f>
        <v>4080</v>
      </c>
      <c r="T1030" s="14">
        <f>+IF('Moloc Pokedex'!V223&lt;&gt;"",'Moloc Pokedex'!V223,"")</f>
        <v>0.1</v>
      </c>
      <c r="U1030" s="14">
        <f>+IF('Moloc Pokedex'!W223&lt;&gt;"",'Moloc Pokedex'!W223,"")</f>
        <v>0.1</v>
      </c>
      <c r="V1030" s="14" t="str">
        <f>+IF('Moloc Pokedex'!X223&lt;&gt;"",'Moloc Pokedex'!X223,"")</f>
        <v>Brown</v>
      </c>
      <c r="W1030" s="14" t="str">
        <f>+IF('Moloc Pokedex'!Y223&lt;&gt;"",'Moloc Pokedex'!Y223,"")</f>
        <v/>
      </c>
      <c r="X1030" s="14">
        <f>+IF('Moloc Pokedex'!Z223&lt;&gt;"",'Moloc Pokedex'!Z223,"")</f>
        <v>1029</v>
      </c>
      <c r="Y1030" s="14">
        <f>+IF('Moloc Pokedex'!AA223&lt;&gt;"",'Moloc Pokedex'!AA223,"")</f>
        <v>0</v>
      </c>
      <c r="Z1030" s="14">
        <f>+IF('Moloc Pokedex'!AB223&lt;&gt;"",'Moloc Pokedex'!AB223,"")</f>
        <v>0</v>
      </c>
      <c r="AA1030" s="14">
        <f>+IF('Moloc Pokedex'!AC223&lt;&gt;"",'Moloc Pokedex'!AC223,"")</f>
        <v>0</v>
      </c>
      <c r="AB1030" s="14">
        <f>+IF('Moloc Pokedex'!AD223&lt;&gt;"",'Moloc Pokedex'!AD223,"")</f>
        <v>0</v>
      </c>
      <c r="AC1030" s="14">
        <f>+IF('Moloc Pokedex'!AE223&lt;&gt;"",'Moloc Pokedex'!AE223,"")</f>
        <v>0</v>
      </c>
      <c r="AD1030" s="14">
        <f>+IF('Moloc Pokedex'!AF223&lt;&gt;"",'Moloc Pokedex'!AF223,"")</f>
        <v>0</v>
      </c>
      <c r="AE1030" s="14">
        <f>+IF('Moloc Pokedex'!AG223&lt;&gt;"",'Moloc Pokedex'!AG223,"")</f>
        <v>0</v>
      </c>
      <c r="AF1030" s="14">
        <f>+IF('Moloc Pokedex'!AH223&lt;&gt;"",'Moloc Pokedex'!AH223,"")</f>
        <v>0</v>
      </c>
      <c r="AG1030" s="14">
        <f>+IF('Moloc Pokedex'!AI223&lt;&gt;"",'Moloc Pokedex'!AI223,"")</f>
        <v>0</v>
      </c>
      <c r="AH1030" s="14" t="str">
        <f>+IF('Moloc Pokedex'!AJ223&lt;&gt;"",'Moloc Pokedex'!AJ223,"")</f>
        <v>1029,0,0,0,0,0,0,0,0,0</v>
      </c>
      <c r="AI1030" s="14" t="str">
        <f>+IF('Moloc Pokedex'!AK223&lt;&gt;"",'Moloc Pokedex'!AK223,"")</f>
        <v>TODO</v>
      </c>
      <c r="AJ1030" s="14" t="str">
        <f>+IF('Moloc Pokedex'!AL223&lt;&gt;"",'Moloc Pokedex'!AL223,"")</f>
        <v>"TO DO"</v>
      </c>
      <c r="AK1030" s="14" t="str">
        <f>+IF('Moloc Pokedex'!AM223&lt;&gt;"",'Moloc Pokedex'!AM223,"")</f>
        <v/>
      </c>
      <c r="AL1030" s="14" t="str">
        <f>+IF('Moloc Pokedex'!AN223&lt;&gt;"",'Moloc Pokedex'!AN223,"")</f>
        <v/>
      </c>
      <c r="AM1030" s="14" t="str">
        <f>+IF('Moloc Pokedex'!AO223&lt;&gt;"",'Moloc Pokedex'!AO223,"")</f>
        <v/>
      </c>
      <c r="AN1030" s="14" t="str">
        <f>+IF('Moloc Pokedex'!AP223&lt;&gt;"",'Moloc Pokedex'!AP223,"")</f>
        <v/>
      </c>
      <c r="AO1030" s="14">
        <f>+IF('Moloc Pokedex'!AQ223&lt;&gt;"",'Moloc Pokedex'!AQ223,"")</f>
        <v>0</v>
      </c>
      <c r="AP1030" s="14">
        <f>+IF('Moloc Pokedex'!AR223&lt;&gt;"",'Moloc Pokedex'!AR223,"")</f>
        <v>25</v>
      </c>
      <c r="AQ1030" s="14">
        <f>+IF('Moloc Pokedex'!AS223&lt;&gt;"",'Moloc Pokedex'!AS223,"")</f>
        <v>0</v>
      </c>
      <c r="AR1030" s="14" t="str">
        <f>+IF('Moloc Pokedex'!AT223&lt;&gt;"",'Moloc Pokedex'!AT223,"")</f>
        <v>NIHILEGO,Level,30</v>
      </c>
      <c r="AS1030" s="14" t="str">
        <f>+IF('Moloc Pokedex'!AU223&lt;&gt;"",'Moloc Pokedex'!AU223,"")</f>
        <v>ROCKINCENSE</v>
      </c>
      <c r="AU1030" s="14"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
      <c r="A1031" s="13">
        <v>1030</v>
      </c>
      <c r="C1031" s="14" t="str">
        <f>+IF('Moloc Pokedex'!E224&lt;&gt;"",'Moloc Pokedex'!E224,"")</f>
        <v>Buzzwimp</v>
      </c>
      <c r="D1031" s="14" t="str">
        <f>+IF('Moloc Pokedex'!F224&lt;&gt;"",'Moloc Pokedex'!F224,"")</f>
        <v>BUZZWIMP</v>
      </c>
      <c r="E1031" s="14" t="str">
        <f>+IF('Moloc Pokedex'!G224&lt;&gt;"",'Moloc Pokedex'!G224,"")</f>
        <v>BUG</v>
      </c>
      <c r="F1031" s="14" t="str">
        <f>+IF('Moloc Pokedex'!H224&lt;&gt;"",'Moloc Pokedex'!H224,"")</f>
        <v>FIGHTING</v>
      </c>
      <c r="G1031" s="14" t="str">
        <f>+IF('Moloc Pokedex'!I224&lt;&gt;"",'Moloc Pokedex'!I224,"")</f>
        <v>30,30,30,30,30,30</v>
      </c>
      <c r="H1031" s="14" t="str">
        <f>+IF('Moloc Pokedex'!J224&lt;&gt;"",'Moloc Pokedex'!J224,"")</f>
        <v>Female50Percent</v>
      </c>
      <c r="I1031" s="14" t="str">
        <f>+IF('Moloc Pokedex'!K224&lt;&gt;"",'Moloc Pokedex'!K224,"")</f>
        <v>Medium</v>
      </c>
      <c r="J1031" s="14">
        <f>+IF('Moloc Pokedex'!L224&lt;&gt;"",'Moloc Pokedex'!L224,"")</f>
        <v>0</v>
      </c>
      <c r="K1031" s="14" t="str">
        <f>+IF('Moloc Pokedex'!M224&lt;&gt;"",'Moloc Pokedex'!M224,"")</f>
        <v>0,0,0,0,0,0</v>
      </c>
      <c r="L1031" s="14">
        <f>+IF('Moloc Pokedex'!N224&lt;&gt;"",'Moloc Pokedex'!N224,"")</f>
        <v>255</v>
      </c>
      <c r="M1031" s="14">
        <f>+IF('Moloc Pokedex'!O224&lt;&gt;"",'Moloc Pokedex'!O224,"")</f>
        <v>70</v>
      </c>
      <c r="N1031" s="14" t="str">
        <f>+IF('Moloc Pokedex'!P224&lt;&gt;"",'Moloc Pokedex'!P224,"")</f>
        <v>RUNAWAY</v>
      </c>
      <c r="O1031" s="14" t="str">
        <f>+IF('Moloc Pokedex'!Q224&lt;&gt;"",'Moloc Pokedex'!Q224,"")</f>
        <v/>
      </c>
      <c r="P1031" s="14" t="str">
        <f>+IF('Moloc Pokedex'!R224&lt;&gt;"",'Moloc Pokedex'!R224,"")</f>
        <v>1,TACKLE,1,LEER,1,GROWL,1,SCARYFACE</v>
      </c>
      <c r="Q1031" s="14" t="str">
        <f>+IF('Moloc Pokedex'!S224&lt;&gt;"",'Moloc Pokedex'!S224,"")</f>
        <v>FIREPUNCH,THUNDERPUNCH,ICEPUNCH,SWORDSDANCE,TAUNT,TRICK,GRASSYTERRAIN</v>
      </c>
      <c r="R1031" s="14" t="str">
        <f>+IF('Moloc Pokedex'!T224&lt;&gt;"",'Moloc Pokedex'!T224,"")</f>
        <v>Field</v>
      </c>
      <c r="S1031" s="14">
        <f>+IF('Moloc Pokedex'!U224&lt;&gt;"",'Moloc Pokedex'!U224,"")</f>
        <v>4080</v>
      </c>
      <c r="T1031" s="14">
        <f>+IF('Moloc Pokedex'!V224&lt;&gt;"",'Moloc Pokedex'!V224,"")</f>
        <v>0.1</v>
      </c>
      <c r="U1031" s="14">
        <f>+IF('Moloc Pokedex'!W224&lt;&gt;"",'Moloc Pokedex'!W224,"")</f>
        <v>0.1</v>
      </c>
      <c r="V1031" s="14" t="str">
        <f>+IF('Moloc Pokedex'!X224&lt;&gt;"",'Moloc Pokedex'!X224,"")</f>
        <v>Brown</v>
      </c>
      <c r="W1031" s="14" t="str">
        <f>+IF('Moloc Pokedex'!Y224&lt;&gt;"",'Moloc Pokedex'!Y224,"")</f>
        <v/>
      </c>
      <c r="X1031" s="14">
        <f>+IF('Moloc Pokedex'!Z224&lt;&gt;"",'Moloc Pokedex'!Z224,"")</f>
        <v>1030</v>
      </c>
      <c r="Y1031" s="14">
        <f>+IF('Moloc Pokedex'!AA224&lt;&gt;"",'Moloc Pokedex'!AA224,"")</f>
        <v>0</v>
      </c>
      <c r="Z1031" s="14">
        <f>+IF('Moloc Pokedex'!AB224&lt;&gt;"",'Moloc Pokedex'!AB224,"")</f>
        <v>0</v>
      </c>
      <c r="AA1031" s="14">
        <f>+IF('Moloc Pokedex'!AC224&lt;&gt;"",'Moloc Pokedex'!AC224,"")</f>
        <v>0</v>
      </c>
      <c r="AB1031" s="14">
        <f>+IF('Moloc Pokedex'!AD224&lt;&gt;"",'Moloc Pokedex'!AD224,"")</f>
        <v>0</v>
      </c>
      <c r="AC1031" s="14">
        <f>+IF('Moloc Pokedex'!AE224&lt;&gt;"",'Moloc Pokedex'!AE224,"")</f>
        <v>0</v>
      </c>
      <c r="AD1031" s="14">
        <f>+IF('Moloc Pokedex'!AF224&lt;&gt;"",'Moloc Pokedex'!AF224,"")</f>
        <v>0</v>
      </c>
      <c r="AE1031" s="14">
        <f>+IF('Moloc Pokedex'!AG224&lt;&gt;"",'Moloc Pokedex'!AG224,"")</f>
        <v>0</v>
      </c>
      <c r="AF1031" s="14">
        <f>+IF('Moloc Pokedex'!AH224&lt;&gt;"",'Moloc Pokedex'!AH224,"")</f>
        <v>0</v>
      </c>
      <c r="AG1031" s="14">
        <f>+IF('Moloc Pokedex'!AI224&lt;&gt;"",'Moloc Pokedex'!AI224,"")</f>
        <v>0</v>
      </c>
      <c r="AH1031" s="14" t="str">
        <f>+IF('Moloc Pokedex'!AJ224&lt;&gt;"",'Moloc Pokedex'!AJ224,"")</f>
        <v>1030,0,0,0,0,0,0,0,0,0</v>
      </c>
      <c r="AI1031" s="14" t="str">
        <f>+IF('Moloc Pokedex'!AK224&lt;&gt;"",'Moloc Pokedex'!AK224,"")</f>
        <v>TODO</v>
      </c>
      <c r="AJ1031" s="14" t="str">
        <f>+IF('Moloc Pokedex'!AL224&lt;&gt;"",'Moloc Pokedex'!AL224,"")</f>
        <v>"TO DO"</v>
      </c>
      <c r="AK1031" s="14" t="str">
        <f>+IF('Moloc Pokedex'!AM224&lt;&gt;"",'Moloc Pokedex'!AM224,"")</f>
        <v/>
      </c>
      <c r="AL1031" s="14" t="str">
        <f>+IF('Moloc Pokedex'!AN224&lt;&gt;"",'Moloc Pokedex'!AN224,"")</f>
        <v/>
      </c>
      <c r="AM1031" s="14" t="str">
        <f>+IF('Moloc Pokedex'!AO224&lt;&gt;"",'Moloc Pokedex'!AO224,"")</f>
        <v/>
      </c>
      <c r="AN1031" s="14" t="str">
        <f>+IF('Moloc Pokedex'!AP224&lt;&gt;"",'Moloc Pokedex'!AP224,"")</f>
        <v/>
      </c>
      <c r="AO1031" s="14">
        <f>+IF('Moloc Pokedex'!AQ224&lt;&gt;"",'Moloc Pokedex'!AQ224,"")</f>
        <v>0</v>
      </c>
      <c r="AP1031" s="14">
        <f>+IF('Moloc Pokedex'!AR224&lt;&gt;"",'Moloc Pokedex'!AR224,"")</f>
        <v>25</v>
      </c>
      <c r="AQ1031" s="14">
        <f>+IF('Moloc Pokedex'!AS224&lt;&gt;"",'Moloc Pokedex'!AS224,"")</f>
        <v>0</v>
      </c>
      <c r="AR1031" s="14" t="str">
        <f>+IF('Moloc Pokedex'!AT224&lt;&gt;"",'Moloc Pokedex'!AT224,"")</f>
        <v>BUZZWOLE,Level,30</v>
      </c>
      <c r="AS1031" s="14" t="str">
        <f>+IF('Moloc Pokedex'!AU224&lt;&gt;"",'Moloc Pokedex'!AU224,"")</f>
        <v>SEAINCENSE</v>
      </c>
      <c r="AU1031" s="14"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
      <c r="A1032" s="13">
        <v>1031</v>
      </c>
      <c r="C1032" s="14" t="str">
        <f>+IF('Moloc Pokedex'!E225&lt;&gt;"",'Moloc Pokedex'!E225,"")</f>
        <v>Pheroteen</v>
      </c>
      <c r="D1032" s="14" t="str">
        <f>+IF('Moloc Pokedex'!F225&lt;&gt;"",'Moloc Pokedex'!F225,"")</f>
        <v>PHEROTEEN</v>
      </c>
      <c r="E1032" s="14" t="str">
        <f>+IF('Moloc Pokedex'!G225&lt;&gt;"",'Moloc Pokedex'!G225,"")</f>
        <v>BUG</v>
      </c>
      <c r="F1032" s="14" t="str">
        <f>+IF('Moloc Pokedex'!H225&lt;&gt;"",'Moloc Pokedex'!H225,"")</f>
        <v>FIGHTING</v>
      </c>
      <c r="G1032" s="14" t="str">
        <f>+IF('Moloc Pokedex'!I225&lt;&gt;"",'Moloc Pokedex'!I225,"")</f>
        <v>30,30,30,30,30,30</v>
      </c>
      <c r="H1032" s="14" t="str">
        <f>+IF('Moloc Pokedex'!J225&lt;&gt;"",'Moloc Pokedex'!J225,"")</f>
        <v>Female50Percent</v>
      </c>
      <c r="I1032" s="14" t="str">
        <f>+IF('Moloc Pokedex'!K225&lt;&gt;"",'Moloc Pokedex'!K225,"")</f>
        <v>Medium</v>
      </c>
      <c r="J1032" s="14">
        <f>+IF('Moloc Pokedex'!L225&lt;&gt;"",'Moloc Pokedex'!L225,"")</f>
        <v>0</v>
      </c>
      <c r="K1032" s="14" t="str">
        <f>+IF('Moloc Pokedex'!M225&lt;&gt;"",'Moloc Pokedex'!M225,"")</f>
        <v>0,0,0,0,0,0</v>
      </c>
      <c r="L1032" s="14">
        <f>+IF('Moloc Pokedex'!N225&lt;&gt;"",'Moloc Pokedex'!N225,"")</f>
        <v>255</v>
      </c>
      <c r="M1032" s="14">
        <f>+IF('Moloc Pokedex'!O225&lt;&gt;"",'Moloc Pokedex'!O225,"")</f>
        <v>70</v>
      </c>
      <c r="N1032" s="14" t="str">
        <f>+IF('Moloc Pokedex'!P225&lt;&gt;"",'Moloc Pokedex'!P225,"")</f>
        <v>RUNAWAY</v>
      </c>
      <c r="O1032" s="14" t="str">
        <f>+IF('Moloc Pokedex'!Q225&lt;&gt;"",'Moloc Pokedex'!Q225,"")</f>
        <v/>
      </c>
      <c r="P1032" s="14" t="str">
        <f>+IF('Moloc Pokedex'!R225&lt;&gt;"",'Moloc Pokedex'!R225,"")</f>
        <v>1,TACKLE,1,LEER,1,GROWL,1,SCARYFACE</v>
      </c>
      <c r="Q1032" s="14" t="str">
        <f>+IF('Moloc Pokedex'!S225&lt;&gt;"",'Moloc Pokedex'!S225,"")</f>
        <v>FIREPUNCH,THUNDERPUNCH,ICEPUNCH,SWORDSDANCE,TAUNT,TRICK,GRASSYTERRAIN</v>
      </c>
      <c r="R1032" s="14" t="str">
        <f>+IF('Moloc Pokedex'!T225&lt;&gt;"",'Moloc Pokedex'!T225,"")</f>
        <v>Field</v>
      </c>
      <c r="S1032" s="14">
        <f>+IF('Moloc Pokedex'!U225&lt;&gt;"",'Moloc Pokedex'!U225,"")</f>
        <v>4080</v>
      </c>
      <c r="T1032" s="14">
        <f>+IF('Moloc Pokedex'!V225&lt;&gt;"",'Moloc Pokedex'!V225,"")</f>
        <v>0.1</v>
      </c>
      <c r="U1032" s="14">
        <f>+IF('Moloc Pokedex'!W225&lt;&gt;"",'Moloc Pokedex'!W225,"")</f>
        <v>0.1</v>
      </c>
      <c r="V1032" s="14" t="str">
        <f>+IF('Moloc Pokedex'!X225&lt;&gt;"",'Moloc Pokedex'!X225,"")</f>
        <v>Brown</v>
      </c>
      <c r="W1032" s="14" t="str">
        <f>+IF('Moloc Pokedex'!Y225&lt;&gt;"",'Moloc Pokedex'!Y225,"")</f>
        <v/>
      </c>
      <c r="X1032" s="14">
        <f>+IF('Moloc Pokedex'!Z225&lt;&gt;"",'Moloc Pokedex'!Z225,"")</f>
        <v>1031</v>
      </c>
      <c r="Y1032" s="14">
        <f>+IF('Moloc Pokedex'!AA225&lt;&gt;"",'Moloc Pokedex'!AA225,"")</f>
        <v>0</v>
      </c>
      <c r="Z1032" s="14">
        <f>+IF('Moloc Pokedex'!AB225&lt;&gt;"",'Moloc Pokedex'!AB225,"")</f>
        <v>0</v>
      </c>
      <c r="AA1032" s="14">
        <f>+IF('Moloc Pokedex'!AC225&lt;&gt;"",'Moloc Pokedex'!AC225,"")</f>
        <v>0</v>
      </c>
      <c r="AB1032" s="14">
        <f>+IF('Moloc Pokedex'!AD225&lt;&gt;"",'Moloc Pokedex'!AD225,"")</f>
        <v>0</v>
      </c>
      <c r="AC1032" s="14">
        <f>+IF('Moloc Pokedex'!AE225&lt;&gt;"",'Moloc Pokedex'!AE225,"")</f>
        <v>0</v>
      </c>
      <c r="AD1032" s="14">
        <f>+IF('Moloc Pokedex'!AF225&lt;&gt;"",'Moloc Pokedex'!AF225,"")</f>
        <v>0</v>
      </c>
      <c r="AE1032" s="14">
        <f>+IF('Moloc Pokedex'!AG225&lt;&gt;"",'Moloc Pokedex'!AG225,"")</f>
        <v>0</v>
      </c>
      <c r="AF1032" s="14">
        <f>+IF('Moloc Pokedex'!AH225&lt;&gt;"",'Moloc Pokedex'!AH225,"")</f>
        <v>0</v>
      </c>
      <c r="AG1032" s="14">
        <f>+IF('Moloc Pokedex'!AI225&lt;&gt;"",'Moloc Pokedex'!AI225,"")</f>
        <v>0</v>
      </c>
      <c r="AH1032" s="14" t="str">
        <f>+IF('Moloc Pokedex'!AJ225&lt;&gt;"",'Moloc Pokedex'!AJ225,"")</f>
        <v>1031,0,0,0,0,0,0,0,0,0</v>
      </c>
      <c r="AI1032" s="14" t="str">
        <f>+IF('Moloc Pokedex'!AK225&lt;&gt;"",'Moloc Pokedex'!AK225,"")</f>
        <v>TODO</v>
      </c>
      <c r="AJ1032" s="14" t="str">
        <f>+IF('Moloc Pokedex'!AL225&lt;&gt;"",'Moloc Pokedex'!AL225,"")</f>
        <v>"TO DO"</v>
      </c>
      <c r="AK1032" s="14" t="str">
        <f>+IF('Moloc Pokedex'!AM225&lt;&gt;"",'Moloc Pokedex'!AM225,"")</f>
        <v/>
      </c>
      <c r="AL1032" s="14" t="str">
        <f>+IF('Moloc Pokedex'!AN225&lt;&gt;"",'Moloc Pokedex'!AN225,"")</f>
        <v/>
      </c>
      <c r="AM1032" s="14" t="str">
        <f>+IF('Moloc Pokedex'!AO225&lt;&gt;"",'Moloc Pokedex'!AO225,"")</f>
        <v/>
      </c>
      <c r="AN1032" s="14" t="str">
        <f>+IF('Moloc Pokedex'!AP225&lt;&gt;"",'Moloc Pokedex'!AP225,"")</f>
        <v/>
      </c>
      <c r="AO1032" s="14">
        <f>+IF('Moloc Pokedex'!AQ225&lt;&gt;"",'Moloc Pokedex'!AQ225,"")</f>
        <v>0</v>
      </c>
      <c r="AP1032" s="14">
        <f>+IF('Moloc Pokedex'!AR225&lt;&gt;"",'Moloc Pokedex'!AR225,"")</f>
        <v>25</v>
      </c>
      <c r="AQ1032" s="14">
        <f>+IF('Moloc Pokedex'!AS225&lt;&gt;"",'Moloc Pokedex'!AS225,"")</f>
        <v>0</v>
      </c>
      <c r="AR1032" s="14" t="str">
        <f>+IF('Moloc Pokedex'!AT225&lt;&gt;"",'Moloc Pokedex'!AT225,"")</f>
        <v>PHEROMOSA,Level,30</v>
      </c>
      <c r="AS1032" s="14" t="str">
        <f>+IF('Moloc Pokedex'!AU225&lt;&gt;"",'Moloc Pokedex'!AU225,"")</f>
        <v>ROSEINCENSE</v>
      </c>
      <c r="AU1032" s="14"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
      <c r="A1033" s="13">
        <v>1032</v>
      </c>
      <c r="C1033" s="14" t="str">
        <f>+IF('Moloc Pokedex'!E226&lt;&gt;"",'Moloc Pokedex'!E226,"")</f>
        <v>Xurkileaf</v>
      </c>
      <c r="D1033" s="14" t="str">
        <f>+IF('Moloc Pokedex'!F226&lt;&gt;"",'Moloc Pokedex'!F226,"")</f>
        <v>XURKILEAF</v>
      </c>
      <c r="E1033" s="14" t="str">
        <f>+IF('Moloc Pokedex'!G226&lt;&gt;"",'Moloc Pokedex'!G226,"")</f>
        <v>ELECTRIC</v>
      </c>
      <c r="F1033" s="14" t="str">
        <f>+IF('Moloc Pokedex'!H226&lt;&gt;"",'Moloc Pokedex'!H226,"")</f>
        <v/>
      </c>
      <c r="G1033" s="14" t="str">
        <f>+IF('Moloc Pokedex'!I226&lt;&gt;"",'Moloc Pokedex'!I226,"")</f>
        <v>30,30,30,30,30,30</v>
      </c>
      <c r="H1033" s="14" t="str">
        <f>+IF('Moloc Pokedex'!J226&lt;&gt;"",'Moloc Pokedex'!J226,"")</f>
        <v>Female50Percent</v>
      </c>
      <c r="I1033" s="14" t="str">
        <f>+IF('Moloc Pokedex'!K226&lt;&gt;"",'Moloc Pokedex'!K226,"")</f>
        <v>Medium</v>
      </c>
      <c r="J1033" s="14">
        <f>+IF('Moloc Pokedex'!L226&lt;&gt;"",'Moloc Pokedex'!L226,"")</f>
        <v>0</v>
      </c>
      <c r="K1033" s="14" t="str">
        <f>+IF('Moloc Pokedex'!M226&lt;&gt;"",'Moloc Pokedex'!M226,"")</f>
        <v>0,0,0,0,0,0</v>
      </c>
      <c r="L1033" s="14">
        <f>+IF('Moloc Pokedex'!N226&lt;&gt;"",'Moloc Pokedex'!N226,"")</f>
        <v>255</v>
      </c>
      <c r="M1033" s="14">
        <f>+IF('Moloc Pokedex'!O226&lt;&gt;"",'Moloc Pokedex'!O226,"")</f>
        <v>70</v>
      </c>
      <c r="N1033" s="14" t="str">
        <f>+IF('Moloc Pokedex'!P226&lt;&gt;"",'Moloc Pokedex'!P226,"")</f>
        <v>RUNAWAY</v>
      </c>
      <c r="O1033" s="14" t="str">
        <f>+IF('Moloc Pokedex'!Q226&lt;&gt;"",'Moloc Pokedex'!Q226,"")</f>
        <v/>
      </c>
      <c r="P1033" s="14" t="str">
        <f>+IF('Moloc Pokedex'!R226&lt;&gt;"",'Moloc Pokedex'!R226,"")</f>
        <v>1,TACKLE,1,LEER,1,GROWL,1,SCARYFACE</v>
      </c>
      <c r="Q1033" s="14" t="str">
        <f>+IF('Moloc Pokedex'!S226&lt;&gt;"",'Moloc Pokedex'!S226,"")</f>
        <v>FIREPUNCH,THUNDERPUNCH,ICEPUNCH,SWORDSDANCE,TAUNT,TRICK,GRASSYTERRAIN</v>
      </c>
      <c r="R1033" s="14" t="str">
        <f>+IF('Moloc Pokedex'!T226&lt;&gt;"",'Moloc Pokedex'!T226,"")</f>
        <v>Field</v>
      </c>
      <c r="S1033" s="14">
        <f>+IF('Moloc Pokedex'!U226&lt;&gt;"",'Moloc Pokedex'!U226,"")</f>
        <v>4080</v>
      </c>
      <c r="T1033" s="14">
        <f>+IF('Moloc Pokedex'!V226&lt;&gt;"",'Moloc Pokedex'!V226,"")</f>
        <v>0.1</v>
      </c>
      <c r="U1033" s="14">
        <f>+IF('Moloc Pokedex'!W226&lt;&gt;"",'Moloc Pokedex'!W226,"")</f>
        <v>0.1</v>
      </c>
      <c r="V1033" s="14" t="str">
        <f>+IF('Moloc Pokedex'!X226&lt;&gt;"",'Moloc Pokedex'!X226,"")</f>
        <v>Brown</v>
      </c>
      <c r="W1033" s="14" t="str">
        <f>+IF('Moloc Pokedex'!Y226&lt;&gt;"",'Moloc Pokedex'!Y226,"")</f>
        <v/>
      </c>
      <c r="X1033" s="14">
        <f>+IF('Moloc Pokedex'!Z226&lt;&gt;"",'Moloc Pokedex'!Z226,"")</f>
        <v>1032</v>
      </c>
      <c r="Y1033" s="14">
        <f>+IF('Moloc Pokedex'!AA226&lt;&gt;"",'Moloc Pokedex'!AA226,"")</f>
        <v>0</v>
      </c>
      <c r="Z1033" s="14">
        <f>+IF('Moloc Pokedex'!AB226&lt;&gt;"",'Moloc Pokedex'!AB226,"")</f>
        <v>0</v>
      </c>
      <c r="AA1033" s="14">
        <f>+IF('Moloc Pokedex'!AC226&lt;&gt;"",'Moloc Pokedex'!AC226,"")</f>
        <v>0</v>
      </c>
      <c r="AB1033" s="14">
        <f>+IF('Moloc Pokedex'!AD226&lt;&gt;"",'Moloc Pokedex'!AD226,"")</f>
        <v>0</v>
      </c>
      <c r="AC1033" s="14">
        <f>+IF('Moloc Pokedex'!AE226&lt;&gt;"",'Moloc Pokedex'!AE226,"")</f>
        <v>0</v>
      </c>
      <c r="AD1033" s="14">
        <f>+IF('Moloc Pokedex'!AF226&lt;&gt;"",'Moloc Pokedex'!AF226,"")</f>
        <v>0</v>
      </c>
      <c r="AE1033" s="14">
        <f>+IF('Moloc Pokedex'!AG226&lt;&gt;"",'Moloc Pokedex'!AG226,"")</f>
        <v>0</v>
      </c>
      <c r="AF1033" s="14">
        <f>+IF('Moloc Pokedex'!AH226&lt;&gt;"",'Moloc Pokedex'!AH226,"")</f>
        <v>0</v>
      </c>
      <c r="AG1033" s="14">
        <f>+IF('Moloc Pokedex'!AI226&lt;&gt;"",'Moloc Pokedex'!AI226,"")</f>
        <v>0</v>
      </c>
      <c r="AH1033" s="14" t="str">
        <f>+IF('Moloc Pokedex'!AJ226&lt;&gt;"",'Moloc Pokedex'!AJ226,"")</f>
        <v>1032,0,0,0,0,0,0,0,0,0</v>
      </c>
      <c r="AI1033" s="14" t="str">
        <f>+IF('Moloc Pokedex'!AK226&lt;&gt;"",'Moloc Pokedex'!AK226,"")</f>
        <v>TODO</v>
      </c>
      <c r="AJ1033" s="14" t="str">
        <f>+IF('Moloc Pokedex'!AL226&lt;&gt;"",'Moloc Pokedex'!AL226,"")</f>
        <v>"TO DO"</v>
      </c>
      <c r="AK1033" s="14" t="str">
        <f>+IF('Moloc Pokedex'!AM226&lt;&gt;"",'Moloc Pokedex'!AM226,"")</f>
        <v/>
      </c>
      <c r="AL1033" s="14" t="str">
        <f>+IF('Moloc Pokedex'!AN226&lt;&gt;"",'Moloc Pokedex'!AN226,"")</f>
        <v/>
      </c>
      <c r="AM1033" s="14" t="str">
        <f>+IF('Moloc Pokedex'!AO226&lt;&gt;"",'Moloc Pokedex'!AO226,"")</f>
        <v/>
      </c>
      <c r="AN1033" s="14" t="str">
        <f>+IF('Moloc Pokedex'!AP226&lt;&gt;"",'Moloc Pokedex'!AP226,"")</f>
        <v/>
      </c>
      <c r="AO1033" s="14">
        <f>+IF('Moloc Pokedex'!AQ226&lt;&gt;"",'Moloc Pokedex'!AQ226,"")</f>
        <v>0</v>
      </c>
      <c r="AP1033" s="14">
        <f>+IF('Moloc Pokedex'!AR226&lt;&gt;"",'Moloc Pokedex'!AR226,"")</f>
        <v>25</v>
      </c>
      <c r="AQ1033" s="14">
        <f>+IF('Moloc Pokedex'!AS226&lt;&gt;"",'Moloc Pokedex'!AS226,"")</f>
        <v>0</v>
      </c>
      <c r="AR1033" s="14" t="str">
        <f>+IF('Moloc Pokedex'!AT226&lt;&gt;"",'Moloc Pokedex'!AT226,"")</f>
        <v>XURKITREE,Level,30</v>
      </c>
      <c r="AS1033" s="14" t="str">
        <f>+IF('Moloc Pokedex'!AU226&lt;&gt;"",'Moloc Pokedex'!AU226,"")</f>
        <v>LUCKINCENSE</v>
      </c>
      <c r="AU1033" s="14"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
      <c r="A1034" s="13">
        <v>1033</v>
      </c>
      <c r="C1034" s="14" t="str">
        <f>+IF('Moloc Pokedex'!E227&lt;&gt;"",'Moloc Pokedex'!E227,"")</f>
        <v>Celesteam</v>
      </c>
      <c r="D1034" s="14" t="str">
        <f>+IF('Moloc Pokedex'!F227&lt;&gt;"",'Moloc Pokedex'!F227,"")</f>
        <v>CELESTEAM</v>
      </c>
      <c r="E1034" s="14" t="str">
        <f>+IF('Moloc Pokedex'!G227&lt;&gt;"",'Moloc Pokedex'!G227,"")</f>
        <v>STEEL</v>
      </c>
      <c r="F1034" s="14" t="str">
        <f>+IF('Moloc Pokedex'!H227&lt;&gt;"",'Moloc Pokedex'!H227,"")</f>
        <v/>
      </c>
      <c r="G1034" s="14" t="str">
        <f>+IF('Moloc Pokedex'!I227&lt;&gt;"",'Moloc Pokedex'!I227,"")</f>
        <v>30,30,30,30,30,30</v>
      </c>
      <c r="H1034" s="14" t="str">
        <f>+IF('Moloc Pokedex'!J227&lt;&gt;"",'Moloc Pokedex'!J227,"")</f>
        <v>Female50Percent</v>
      </c>
      <c r="I1034" s="14" t="str">
        <f>+IF('Moloc Pokedex'!K227&lt;&gt;"",'Moloc Pokedex'!K227,"")</f>
        <v>Medium</v>
      </c>
      <c r="J1034" s="14">
        <f>+IF('Moloc Pokedex'!L227&lt;&gt;"",'Moloc Pokedex'!L227,"")</f>
        <v>0</v>
      </c>
      <c r="K1034" s="14" t="str">
        <f>+IF('Moloc Pokedex'!M227&lt;&gt;"",'Moloc Pokedex'!M227,"")</f>
        <v>0,0,0,0,0,0</v>
      </c>
      <c r="L1034" s="14">
        <f>+IF('Moloc Pokedex'!N227&lt;&gt;"",'Moloc Pokedex'!N227,"")</f>
        <v>255</v>
      </c>
      <c r="M1034" s="14">
        <f>+IF('Moloc Pokedex'!O227&lt;&gt;"",'Moloc Pokedex'!O227,"")</f>
        <v>70</v>
      </c>
      <c r="N1034" s="14" t="str">
        <f>+IF('Moloc Pokedex'!P227&lt;&gt;"",'Moloc Pokedex'!P227,"")</f>
        <v>RUNAWAY</v>
      </c>
      <c r="O1034" s="14" t="str">
        <f>+IF('Moloc Pokedex'!Q227&lt;&gt;"",'Moloc Pokedex'!Q227,"")</f>
        <v/>
      </c>
      <c r="P1034" s="14" t="str">
        <f>+IF('Moloc Pokedex'!R227&lt;&gt;"",'Moloc Pokedex'!R227,"")</f>
        <v>1,TACKLE,1,LEER,1,GROWL,1,SCARYFACE</v>
      </c>
      <c r="Q1034" s="14" t="str">
        <f>+IF('Moloc Pokedex'!S227&lt;&gt;"",'Moloc Pokedex'!S227,"")</f>
        <v>FIREPUNCH,THUNDERPUNCH,ICEPUNCH,SWORDSDANCE,TAUNT,TRICK,GRASSYTERRAIN</v>
      </c>
      <c r="R1034" s="14" t="str">
        <f>+IF('Moloc Pokedex'!T227&lt;&gt;"",'Moloc Pokedex'!T227,"")</f>
        <v>Field</v>
      </c>
      <c r="S1034" s="14">
        <f>+IF('Moloc Pokedex'!U227&lt;&gt;"",'Moloc Pokedex'!U227,"")</f>
        <v>4080</v>
      </c>
      <c r="T1034" s="14">
        <f>+IF('Moloc Pokedex'!V227&lt;&gt;"",'Moloc Pokedex'!V227,"")</f>
        <v>0.1</v>
      </c>
      <c r="U1034" s="14">
        <f>+IF('Moloc Pokedex'!W227&lt;&gt;"",'Moloc Pokedex'!W227,"")</f>
        <v>0.1</v>
      </c>
      <c r="V1034" s="14" t="str">
        <f>+IF('Moloc Pokedex'!X227&lt;&gt;"",'Moloc Pokedex'!X227,"")</f>
        <v>Brown</v>
      </c>
      <c r="W1034" s="14" t="str">
        <f>+IF('Moloc Pokedex'!Y227&lt;&gt;"",'Moloc Pokedex'!Y227,"")</f>
        <v/>
      </c>
      <c r="X1034" s="14">
        <f>+IF('Moloc Pokedex'!Z227&lt;&gt;"",'Moloc Pokedex'!Z227,"")</f>
        <v>1033</v>
      </c>
      <c r="Y1034" s="14">
        <f>+IF('Moloc Pokedex'!AA227&lt;&gt;"",'Moloc Pokedex'!AA227,"")</f>
        <v>0</v>
      </c>
      <c r="Z1034" s="14">
        <f>+IF('Moloc Pokedex'!AB227&lt;&gt;"",'Moloc Pokedex'!AB227,"")</f>
        <v>0</v>
      </c>
      <c r="AA1034" s="14">
        <f>+IF('Moloc Pokedex'!AC227&lt;&gt;"",'Moloc Pokedex'!AC227,"")</f>
        <v>0</v>
      </c>
      <c r="AB1034" s="14">
        <f>+IF('Moloc Pokedex'!AD227&lt;&gt;"",'Moloc Pokedex'!AD227,"")</f>
        <v>0</v>
      </c>
      <c r="AC1034" s="14">
        <f>+IF('Moloc Pokedex'!AE227&lt;&gt;"",'Moloc Pokedex'!AE227,"")</f>
        <v>0</v>
      </c>
      <c r="AD1034" s="14">
        <f>+IF('Moloc Pokedex'!AF227&lt;&gt;"",'Moloc Pokedex'!AF227,"")</f>
        <v>0</v>
      </c>
      <c r="AE1034" s="14">
        <f>+IF('Moloc Pokedex'!AG227&lt;&gt;"",'Moloc Pokedex'!AG227,"")</f>
        <v>0</v>
      </c>
      <c r="AF1034" s="14">
        <f>+IF('Moloc Pokedex'!AH227&lt;&gt;"",'Moloc Pokedex'!AH227,"")</f>
        <v>0</v>
      </c>
      <c r="AG1034" s="14">
        <f>+IF('Moloc Pokedex'!AI227&lt;&gt;"",'Moloc Pokedex'!AI227,"")</f>
        <v>0</v>
      </c>
      <c r="AH1034" s="14" t="str">
        <f>+IF('Moloc Pokedex'!AJ227&lt;&gt;"",'Moloc Pokedex'!AJ227,"")</f>
        <v>1033,0,0,0,0,0,0,0,0,0</v>
      </c>
      <c r="AI1034" s="14" t="str">
        <f>+IF('Moloc Pokedex'!AK227&lt;&gt;"",'Moloc Pokedex'!AK227,"")</f>
        <v>TODO</v>
      </c>
      <c r="AJ1034" s="14" t="str">
        <f>+IF('Moloc Pokedex'!AL227&lt;&gt;"",'Moloc Pokedex'!AL227,"")</f>
        <v>"TO DO"</v>
      </c>
      <c r="AK1034" s="14" t="str">
        <f>+IF('Moloc Pokedex'!AM227&lt;&gt;"",'Moloc Pokedex'!AM227,"")</f>
        <v/>
      </c>
      <c r="AL1034" s="14" t="str">
        <f>+IF('Moloc Pokedex'!AN227&lt;&gt;"",'Moloc Pokedex'!AN227,"")</f>
        <v/>
      </c>
      <c r="AM1034" s="14" t="str">
        <f>+IF('Moloc Pokedex'!AO227&lt;&gt;"",'Moloc Pokedex'!AO227,"")</f>
        <v/>
      </c>
      <c r="AN1034" s="14" t="str">
        <f>+IF('Moloc Pokedex'!AP227&lt;&gt;"",'Moloc Pokedex'!AP227,"")</f>
        <v/>
      </c>
      <c r="AO1034" s="14">
        <f>+IF('Moloc Pokedex'!AQ227&lt;&gt;"",'Moloc Pokedex'!AQ227,"")</f>
        <v>0</v>
      </c>
      <c r="AP1034" s="14">
        <f>+IF('Moloc Pokedex'!AR227&lt;&gt;"",'Moloc Pokedex'!AR227,"")</f>
        <v>25</v>
      </c>
      <c r="AQ1034" s="14">
        <f>+IF('Moloc Pokedex'!AS227&lt;&gt;"",'Moloc Pokedex'!AS227,"")</f>
        <v>0</v>
      </c>
      <c r="AR1034" s="14" t="str">
        <f>+IF('Moloc Pokedex'!AT227&lt;&gt;"",'Moloc Pokedex'!AT227,"")</f>
        <v>CELESTEELA,Level,30</v>
      </c>
      <c r="AS1034" s="14" t="str">
        <f>+IF('Moloc Pokedex'!AU227&lt;&gt;"",'Moloc Pokedex'!AU227,"")</f>
        <v>PUREINCENSE</v>
      </c>
      <c r="AU1034" s="14"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
      <c r="A1035" s="13">
        <v>1034</v>
      </c>
      <c r="C1035" s="14" t="str">
        <f>+IF('Moloc Pokedex'!E228&lt;&gt;"",'Moloc Pokedex'!E228,"")</f>
        <v>Oritana</v>
      </c>
      <c r="D1035" s="14" t="str">
        <f>+IF('Moloc Pokedex'!F228&lt;&gt;"",'Moloc Pokedex'!F228,"")</f>
        <v>ORITANA</v>
      </c>
      <c r="E1035" s="14" t="str">
        <f>+IF('Moloc Pokedex'!G228&lt;&gt;"",'Moloc Pokedex'!G228,"")</f>
        <v>GRASS</v>
      </c>
      <c r="F1035" s="14" t="str">
        <f>+IF('Moloc Pokedex'!H228&lt;&gt;"",'Moloc Pokedex'!H228,"")</f>
        <v>STEEL</v>
      </c>
      <c r="G1035" s="14" t="str">
        <f>+IF('Moloc Pokedex'!I228&lt;&gt;"",'Moloc Pokedex'!I228,"")</f>
        <v>30,30,30,30,30,30</v>
      </c>
      <c r="H1035" s="14" t="str">
        <f>+IF('Moloc Pokedex'!J228&lt;&gt;"",'Moloc Pokedex'!J228,"")</f>
        <v>Female50Percent</v>
      </c>
      <c r="I1035" s="14" t="str">
        <f>+IF('Moloc Pokedex'!K228&lt;&gt;"",'Moloc Pokedex'!K228,"")</f>
        <v>Medium</v>
      </c>
      <c r="J1035" s="14">
        <f>+IF('Moloc Pokedex'!L228&lt;&gt;"",'Moloc Pokedex'!L228,"")</f>
        <v>0</v>
      </c>
      <c r="K1035" s="14" t="str">
        <f>+IF('Moloc Pokedex'!M228&lt;&gt;"",'Moloc Pokedex'!M228,"")</f>
        <v>0,0,0,0,0,0</v>
      </c>
      <c r="L1035" s="14">
        <f>+IF('Moloc Pokedex'!N228&lt;&gt;"",'Moloc Pokedex'!N228,"")</f>
        <v>255</v>
      </c>
      <c r="M1035" s="14">
        <f>+IF('Moloc Pokedex'!O228&lt;&gt;"",'Moloc Pokedex'!O228,"")</f>
        <v>70</v>
      </c>
      <c r="N1035" s="14" t="str">
        <f>+IF('Moloc Pokedex'!P228&lt;&gt;"",'Moloc Pokedex'!P228,"")</f>
        <v>RUNAWAY</v>
      </c>
      <c r="O1035" s="14" t="str">
        <f>+IF('Moloc Pokedex'!Q228&lt;&gt;"",'Moloc Pokedex'!Q228,"")</f>
        <v/>
      </c>
      <c r="P1035" s="14" t="str">
        <f>+IF('Moloc Pokedex'!R228&lt;&gt;"",'Moloc Pokedex'!R228,"")</f>
        <v>1,TACKLE,1,LEER,1,GROWL,1,SCARYFACE</v>
      </c>
      <c r="Q1035" s="14" t="str">
        <f>+IF('Moloc Pokedex'!S228&lt;&gt;"",'Moloc Pokedex'!S228,"")</f>
        <v>FIREPUNCH,THUNDERPUNCH,ICEPUNCH,SWORDSDANCE,TAUNT,TRICK,GRASSYTERRAIN</v>
      </c>
      <c r="R1035" s="14" t="str">
        <f>+IF('Moloc Pokedex'!T228&lt;&gt;"",'Moloc Pokedex'!T228,"")</f>
        <v>Field</v>
      </c>
      <c r="S1035" s="14">
        <f>+IF('Moloc Pokedex'!U228&lt;&gt;"",'Moloc Pokedex'!U228,"")</f>
        <v>4080</v>
      </c>
      <c r="T1035" s="14">
        <f>+IF('Moloc Pokedex'!V228&lt;&gt;"",'Moloc Pokedex'!V228,"")</f>
        <v>0.1</v>
      </c>
      <c r="U1035" s="14">
        <f>+IF('Moloc Pokedex'!W228&lt;&gt;"",'Moloc Pokedex'!W228,"")</f>
        <v>0.1</v>
      </c>
      <c r="V1035" s="14" t="str">
        <f>+IF('Moloc Pokedex'!X228&lt;&gt;"",'Moloc Pokedex'!X228,"")</f>
        <v>Brown</v>
      </c>
      <c r="W1035" s="14" t="str">
        <f>+IF('Moloc Pokedex'!Y228&lt;&gt;"",'Moloc Pokedex'!Y228,"")</f>
        <v/>
      </c>
      <c r="X1035" s="14">
        <f>+IF('Moloc Pokedex'!Z228&lt;&gt;"",'Moloc Pokedex'!Z228,"")</f>
        <v>1034</v>
      </c>
      <c r="Y1035" s="14">
        <f>+IF('Moloc Pokedex'!AA228&lt;&gt;"",'Moloc Pokedex'!AA228,"")</f>
        <v>0</v>
      </c>
      <c r="Z1035" s="14">
        <f>+IF('Moloc Pokedex'!AB228&lt;&gt;"",'Moloc Pokedex'!AB228,"")</f>
        <v>0</v>
      </c>
      <c r="AA1035" s="14">
        <f>+IF('Moloc Pokedex'!AC228&lt;&gt;"",'Moloc Pokedex'!AC228,"")</f>
        <v>0</v>
      </c>
      <c r="AB1035" s="14">
        <f>+IF('Moloc Pokedex'!AD228&lt;&gt;"",'Moloc Pokedex'!AD228,"")</f>
        <v>0</v>
      </c>
      <c r="AC1035" s="14">
        <f>+IF('Moloc Pokedex'!AE228&lt;&gt;"",'Moloc Pokedex'!AE228,"")</f>
        <v>0</v>
      </c>
      <c r="AD1035" s="14">
        <f>+IF('Moloc Pokedex'!AF228&lt;&gt;"",'Moloc Pokedex'!AF228,"")</f>
        <v>0</v>
      </c>
      <c r="AE1035" s="14">
        <f>+IF('Moloc Pokedex'!AG228&lt;&gt;"",'Moloc Pokedex'!AG228,"")</f>
        <v>0</v>
      </c>
      <c r="AF1035" s="14">
        <f>+IF('Moloc Pokedex'!AH228&lt;&gt;"",'Moloc Pokedex'!AH228,"")</f>
        <v>0</v>
      </c>
      <c r="AG1035" s="14">
        <f>+IF('Moloc Pokedex'!AI228&lt;&gt;"",'Moloc Pokedex'!AI228,"")</f>
        <v>0</v>
      </c>
      <c r="AH1035" s="14" t="str">
        <f>+IF('Moloc Pokedex'!AJ228&lt;&gt;"",'Moloc Pokedex'!AJ228,"")</f>
        <v>1034,0,0,0,0,0,0,0,0,0</v>
      </c>
      <c r="AI1035" s="14" t="str">
        <f>+IF('Moloc Pokedex'!AK228&lt;&gt;"",'Moloc Pokedex'!AK228,"")</f>
        <v>TODO</v>
      </c>
      <c r="AJ1035" s="14" t="str">
        <f>+IF('Moloc Pokedex'!AL228&lt;&gt;"",'Moloc Pokedex'!AL228,"")</f>
        <v>"TO DO"</v>
      </c>
      <c r="AK1035" s="14" t="str">
        <f>+IF('Moloc Pokedex'!AM228&lt;&gt;"",'Moloc Pokedex'!AM228,"")</f>
        <v/>
      </c>
      <c r="AL1035" s="14" t="str">
        <f>+IF('Moloc Pokedex'!AN228&lt;&gt;"",'Moloc Pokedex'!AN228,"")</f>
        <v/>
      </c>
      <c r="AM1035" s="14" t="str">
        <f>+IF('Moloc Pokedex'!AO228&lt;&gt;"",'Moloc Pokedex'!AO228,"")</f>
        <v/>
      </c>
      <c r="AN1035" s="14" t="str">
        <f>+IF('Moloc Pokedex'!AP228&lt;&gt;"",'Moloc Pokedex'!AP228,"")</f>
        <v/>
      </c>
      <c r="AO1035" s="14">
        <f>+IF('Moloc Pokedex'!AQ228&lt;&gt;"",'Moloc Pokedex'!AQ228,"")</f>
        <v>0</v>
      </c>
      <c r="AP1035" s="14">
        <f>+IF('Moloc Pokedex'!AR228&lt;&gt;"",'Moloc Pokedex'!AR228,"")</f>
        <v>25</v>
      </c>
      <c r="AQ1035" s="14">
        <f>+IF('Moloc Pokedex'!AS228&lt;&gt;"",'Moloc Pokedex'!AS228,"")</f>
        <v>0</v>
      </c>
      <c r="AR1035" s="14" t="str">
        <f>+IF('Moloc Pokedex'!AT228&lt;&gt;"",'Moloc Pokedex'!AT228,"")</f>
        <v>KARTANA,Level,30</v>
      </c>
      <c r="AS1035" s="14" t="str">
        <f>+IF('Moloc Pokedex'!AU228&lt;&gt;"",'Moloc Pokedex'!AU228,"")</f>
        <v>WAVEINCENSE</v>
      </c>
      <c r="AU1035" s="14"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
      <c r="A1036" s="13">
        <v>1035</v>
      </c>
      <c r="C1036" s="14" t="str">
        <f>+IF('Moloc Pokedex'!E229&lt;&gt;"",'Moloc Pokedex'!E229,"")</f>
        <v>Gluttlord</v>
      </c>
      <c r="D1036" s="14" t="str">
        <f>+IF('Moloc Pokedex'!F229&lt;&gt;"",'Moloc Pokedex'!F229,"")</f>
        <v>GLUTTLORD</v>
      </c>
      <c r="E1036" s="14" t="str">
        <f>+IF('Moloc Pokedex'!G229&lt;&gt;"",'Moloc Pokedex'!G229,"")</f>
        <v>DARK</v>
      </c>
      <c r="F1036" s="14" t="str">
        <f>+IF('Moloc Pokedex'!H229&lt;&gt;"",'Moloc Pokedex'!H229,"")</f>
        <v>FERAL</v>
      </c>
      <c r="G1036" s="14" t="str">
        <f>+IF('Moloc Pokedex'!I229&lt;&gt;"",'Moloc Pokedex'!I229,"")</f>
        <v>30,30,30,30,30,30</v>
      </c>
      <c r="H1036" s="14" t="str">
        <f>+IF('Moloc Pokedex'!J229&lt;&gt;"",'Moloc Pokedex'!J229,"")</f>
        <v>Female50Percent</v>
      </c>
      <c r="I1036" s="14" t="str">
        <f>+IF('Moloc Pokedex'!K229&lt;&gt;"",'Moloc Pokedex'!K229,"")</f>
        <v>Medium</v>
      </c>
      <c r="J1036" s="14">
        <f>+IF('Moloc Pokedex'!L229&lt;&gt;"",'Moloc Pokedex'!L229,"")</f>
        <v>0</v>
      </c>
      <c r="K1036" s="14" t="str">
        <f>+IF('Moloc Pokedex'!M229&lt;&gt;"",'Moloc Pokedex'!M229,"")</f>
        <v>0,0,0,0,0,0</v>
      </c>
      <c r="L1036" s="14">
        <f>+IF('Moloc Pokedex'!N229&lt;&gt;"",'Moloc Pokedex'!N229,"")</f>
        <v>255</v>
      </c>
      <c r="M1036" s="14">
        <f>+IF('Moloc Pokedex'!O229&lt;&gt;"",'Moloc Pokedex'!O229,"")</f>
        <v>70</v>
      </c>
      <c r="N1036" s="14" t="str">
        <f>+IF('Moloc Pokedex'!P229&lt;&gt;"",'Moloc Pokedex'!P229,"")</f>
        <v>RUNAWAY</v>
      </c>
      <c r="O1036" s="14" t="str">
        <f>+IF('Moloc Pokedex'!Q229&lt;&gt;"",'Moloc Pokedex'!Q229,"")</f>
        <v/>
      </c>
      <c r="P1036" s="14" t="str">
        <f>+IF('Moloc Pokedex'!R229&lt;&gt;"",'Moloc Pokedex'!R229,"")</f>
        <v>1,TACKLE,1,LEER,1,GROWL,1,SCARYFACE</v>
      </c>
      <c r="Q1036" s="14" t="str">
        <f>+IF('Moloc Pokedex'!S229&lt;&gt;"",'Moloc Pokedex'!S229,"")</f>
        <v>FIREPUNCH,THUNDERPUNCH,ICEPUNCH,SWORDSDANCE,TAUNT,TRICK,GRASSYTERRAIN</v>
      </c>
      <c r="R1036" s="14" t="str">
        <f>+IF('Moloc Pokedex'!T229&lt;&gt;"",'Moloc Pokedex'!T229,"")</f>
        <v>Field</v>
      </c>
      <c r="S1036" s="14">
        <f>+IF('Moloc Pokedex'!U229&lt;&gt;"",'Moloc Pokedex'!U229,"")</f>
        <v>4080</v>
      </c>
      <c r="T1036" s="14">
        <f>+IF('Moloc Pokedex'!V229&lt;&gt;"",'Moloc Pokedex'!V229,"")</f>
        <v>0.1</v>
      </c>
      <c r="U1036" s="14">
        <f>+IF('Moloc Pokedex'!W229&lt;&gt;"",'Moloc Pokedex'!W229,"")</f>
        <v>0.1</v>
      </c>
      <c r="V1036" s="14" t="str">
        <f>+IF('Moloc Pokedex'!X229&lt;&gt;"",'Moloc Pokedex'!X229,"")</f>
        <v>Brown</v>
      </c>
      <c r="W1036" s="14" t="str">
        <f>+IF('Moloc Pokedex'!Y229&lt;&gt;"",'Moloc Pokedex'!Y229,"")</f>
        <v/>
      </c>
      <c r="X1036" s="14">
        <f>+IF('Moloc Pokedex'!Z229&lt;&gt;"",'Moloc Pokedex'!Z229,"")</f>
        <v>1035</v>
      </c>
      <c r="Y1036" s="14">
        <f>+IF('Moloc Pokedex'!AA229&lt;&gt;"",'Moloc Pokedex'!AA229,"")</f>
        <v>0</v>
      </c>
      <c r="Z1036" s="14">
        <f>+IF('Moloc Pokedex'!AB229&lt;&gt;"",'Moloc Pokedex'!AB229,"")</f>
        <v>0</v>
      </c>
      <c r="AA1036" s="14">
        <f>+IF('Moloc Pokedex'!AC229&lt;&gt;"",'Moloc Pokedex'!AC229,"")</f>
        <v>0</v>
      </c>
      <c r="AB1036" s="14">
        <f>+IF('Moloc Pokedex'!AD229&lt;&gt;"",'Moloc Pokedex'!AD229,"")</f>
        <v>0</v>
      </c>
      <c r="AC1036" s="14">
        <f>+IF('Moloc Pokedex'!AE229&lt;&gt;"",'Moloc Pokedex'!AE229,"")</f>
        <v>0</v>
      </c>
      <c r="AD1036" s="14">
        <f>+IF('Moloc Pokedex'!AF229&lt;&gt;"",'Moloc Pokedex'!AF229,"")</f>
        <v>0</v>
      </c>
      <c r="AE1036" s="14">
        <f>+IF('Moloc Pokedex'!AG229&lt;&gt;"",'Moloc Pokedex'!AG229,"")</f>
        <v>0</v>
      </c>
      <c r="AF1036" s="14">
        <f>+IF('Moloc Pokedex'!AH229&lt;&gt;"",'Moloc Pokedex'!AH229,"")</f>
        <v>0</v>
      </c>
      <c r="AG1036" s="14">
        <f>+IF('Moloc Pokedex'!AI229&lt;&gt;"",'Moloc Pokedex'!AI229,"")</f>
        <v>0</v>
      </c>
      <c r="AH1036" s="14" t="str">
        <f>+IF('Moloc Pokedex'!AJ229&lt;&gt;"",'Moloc Pokedex'!AJ229,"")</f>
        <v>1035,0,0,0,0,0,0,0,0,0</v>
      </c>
      <c r="AI1036" s="14" t="str">
        <f>+IF('Moloc Pokedex'!AK229&lt;&gt;"",'Moloc Pokedex'!AK229,"")</f>
        <v>TODO</v>
      </c>
      <c r="AJ1036" s="14" t="str">
        <f>+IF('Moloc Pokedex'!AL229&lt;&gt;"",'Moloc Pokedex'!AL229,"")</f>
        <v>"TO DO"</v>
      </c>
      <c r="AK1036" s="14" t="str">
        <f>+IF('Moloc Pokedex'!AM229&lt;&gt;"",'Moloc Pokedex'!AM229,"")</f>
        <v/>
      </c>
      <c r="AL1036" s="14" t="str">
        <f>+IF('Moloc Pokedex'!AN229&lt;&gt;"",'Moloc Pokedex'!AN229,"")</f>
        <v/>
      </c>
      <c r="AM1036" s="14" t="str">
        <f>+IF('Moloc Pokedex'!AO229&lt;&gt;"",'Moloc Pokedex'!AO229,"")</f>
        <v/>
      </c>
      <c r="AN1036" s="14" t="str">
        <f>+IF('Moloc Pokedex'!AP229&lt;&gt;"",'Moloc Pokedex'!AP229,"")</f>
        <v/>
      </c>
      <c r="AO1036" s="14">
        <f>+IF('Moloc Pokedex'!AQ229&lt;&gt;"",'Moloc Pokedex'!AQ229,"")</f>
        <v>0</v>
      </c>
      <c r="AP1036" s="14">
        <f>+IF('Moloc Pokedex'!AR229&lt;&gt;"",'Moloc Pokedex'!AR229,"")</f>
        <v>25</v>
      </c>
      <c r="AQ1036" s="14">
        <f>+IF('Moloc Pokedex'!AS229&lt;&gt;"",'Moloc Pokedex'!AS229,"")</f>
        <v>0</v>
      </c>
      <c r="AR1036" s="14" t="str">
        <f>+IF('Moloc Pokedex'!AT229&lt;&gt;"",'Moloc Pokedex'!AT229,"")</f>
        <v>GUZZLORD,Level,30</v>
      </c>
      <c r="AS1036" s="14" t="str">
        <f>+IF('Moloc Pokedex'!AU229&lt;&gt;"",'Moloc Pokedex'!AU229,"")</f>
        <v>LAXINCENSE</v>
      </c>
      <c r="AU1036" s="14"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
      <c r="A1037" s="13">
        <v>1036</v>
      </c>
      <c r="C1037" s="14" t="str">
        <f>+IF('Moloc Pokedex'!E230&lt;&gt;"",'Moloc Pokedex'!E230,"")</f>
        <v>Necrolux</v>
      </c>
      <c r="D1037" s="14" t="str">
        <f>+IF('Moloc Pokedex'!F230&lt;&gt;"",'Moloc Pokedex'!F230,"")</f>
        <v>NECROLUX</v>
      </c>
      <c r="E1037" s="14" t="str">
        <f>+IF('Moloc Pokedex'!G230&lt;&gt;"",'Moloc Pokedex'!G230,"")</f>
        <v>PSYCHIC</v>
      </c>
      <c r="F1037" s="14" t="str">
        <f>+IF('Moloc Pokedex'!H230&lt;&gt;"",'Moloc Pokedex'!H230,"")</f>
        <v>DRAGON</v>
      </c>
      <c r="G1037" s="14" t="str">
        <f>+IF('Moloc Pokedex'!I230&lt;&gt;"",'Moloc Pokedex'!I230,"")</f>
        <v>30,30,30,30,30,30</v>
      </c>
      <c r="H1037" s="14" t="str">
        <f>+IF('Moloc Pokedex'!J230&lt;&gt;"",'Moloc Pokedex'!J230,"")</f>
        <v>Female50Percent</v>
      </c>
      <c r="I1037" s="14" t="str">
        <f>+IF('Moloc Pokedex'!K230&lt;&gt;"",'Moloc Pokedex'!K230,"")</f>
        <v>Medium</v>
      </c>
      <c r="J1037" s="14">
        <f>+IF('Moloc Pokedex'!L230&lt;&gt;"",'Moloc Pokedex'!L230,"")</f>
        <v>0</v>
      </c>
      <c r="K1037" s="14" t="str">
        <f>+IF('Moloc Pokedex'!M230&lt;&gt;"",'Moloc Pokedex'!M230,"")</f>
        <v>0,0,0,0,0,0</v>
      </c>
      <c r="L1037" s="14">
        <f>+IF('Moloc Pokedex'!N230&lt;&gt;"",'Moloc Pokedex'!N230,"")</f>
        <v>255</v>
      </c>
      <c r="M1037" s="14">
        <f>+IF('Moloc Pokedex'!O230&lt;&gt;"",'Moloc Pokedex'!O230,"")</f>
        <v>70</v>
      </c>
      <c r="N1037" s="14" t="str">
        <f>+IF('Moloc Pokedex'!P230&lt;&gt;"",'Moloc Pokedex'!P230,"")</f>
        <v>RUNAWAY</v>
      </c>
      <c r="O1037" s="14" t="str">
        <f>+IF('Moloc Pokedex'!Q230&lt;&gt;"",'Moloc Pokedex'!Q230,"")</f>
        <v/>
      </c>
      <c r="P1037" s="14" t="str">
        <f>+IF('Moloc Pokedex'!R230&lt;&gt;"",'Moloc Pokedex'!R230,"")</f>
        <v>1,TACKLE,1,LEER,1,GROWL,1,SCARYFACE</v>
      </c>
      <c r="Q1037" s="14" t="str">
        <f>+IF('Moloc Pokedex'!S230&lt;&gt;"",'Moloc Pokedex'!S230,"")</f>
        <v>FIREPUNCH,THUNDERPUNCH,ICEPUNCH,SWORDSDANCE,TAUNT,TRICK,GRASSYTERRAIN</v>
      </c>
      <c r="R1037" s="14" t="str">
        <f>+IF('Moloc Pokedex'!T230&lt;&gt;"",'Moloc Pokedex'!T230,"")</f>
        <v>Field</v>
      </c>
      <c r="S1037" s="14">
        <f>+IF('Moloc Pokedex'!U230&lt;&gt;"",'Moloc Pokedex'!U230,"")</f>
        <v>4080</v>
      </c>
      <c r="T1037" s="14">
        <f>+IF('Moloc Pokedex'!V230&lt;&gt;"",'Moloc Pokedex'!V230,"")</f>
        <v>0.1</v>
      </c>
      <c r="U1037" s="14">
        <f>+IF('Moloc Pokedex'!W230&lt;&gt;"",'Moloc Pokedex'!W230,"")</f>
        <v>0.1</v>
      </c>
      <c r="V1037" s="14" t="str">
        <f>+IF('Moloc Pokedex'!X230&lt;&gt;"",'Moloc Pokedex'!X230,"")</f>
        <v>Brown</v>
      </c>
      <c r="W1037" s="14" t="str">
        <f>+IF('Moloc Pokedex'!Y230&lt;&gt;"",'Moloc Pokedex'!Y230,"")</f>
        <v/>
      </c>
      <c r="X1037" s="14">
        <f>+IF('Moloc Pokedex'!Z230&lt;&gt;"",'Moloc Pokedex'!Z230,"")</f>
        <v>1036</v>
      </c>
      <c r="Y1037" s="14">
        <f>+IF('Moloc Pokedex'!AA230&lt;&gt;"",'Moloc Pokedex'!AA230,"")</f>
        <v>0</v>
      </c>
      <c r="Z1037" s="14">
        <f>+IF('Moloc Pokedex'!AB230&lt;&gt;"",'Moloc Pokedex'!AB230,"")</f>
        <v>0</v>
      </c>
      <c r="AA1037" s="14">
        <f>+IF('Moloc Pokedex'!AC230&lt;&gt;"",'Moloc Pokedex'!AC230,"")</f>
        <v>0</v>
      </c>
      <c r="AB1037" s="14">
        <f>+IF('Moloc Pokedex'!AD230&lt;&gt;"",'Moloc Pokedex'!AD230,"")</f>
        <v>0</v>
      </c>
      <c r="AC1037" s="14">
        <f>+IF('Moloc Pokedex'!AE230&lt;&gt;"",'Moloc Pokedex'!AE230,"")</f>
        <v>0</v>
      </c>
      <c r="AD1037" s="14">
        <f>+IF('Moloc Pokedex'!AF230&lt;&gt;"",'Moloc Pokedex'!AF230,"")</f>
        <v>0</v>
      </c>
      <c r="AE1037" s="14">
        <f>+IF('Moloc Pokedex'!AG230&lt;&gt;"",'Moloc Pokedex'!AG230,"")</f>
        <v>0</v>
      </c>
      <c r="AF1037" s="14">
        <f>+IF('Moloc Pokedex'!AH230&lt;&gt;"",'Moloc Pokedex'!AH230,"")</f>
        <v>0</v>
      </c>
      <c r="AG1037" s="14">
        <f>+IF('Moloc Pokedex'!AI230&lt;&gt;"",'Moloc Pokedex'!AI230,"")</f>
        <v>0</v>
      </c>
      <c r="AH1037" s="14" t="str">
        <f>+IF('Moloc Pokedex'!AJ230&lt;&gt;"",'Moloc Pokedex'!AJ230,"")</f>
        <v>1036,0,0,0,0,0,0,0,0,0</v>
      </c>
      <c r="AI1037" s="14" t="str">
        <f>+IF('Moloc Pokedex'!AK230&lt;&gt;"",'Moloc Pokedex'!AK230,"")</f>
        <v>TODO</v>
      </c>
      <c r="AJ1037" s="14" t="str">
        <f>+IF('Moloc Pokedex'!AL230&lt;&gt;"",'Moloc Pokedex'!AL230,"")</f>
        <v>"TO DO"</v>
      </c>
      <c r="AK1037" s="14" t="str">
        <f>+IF('Moloc Pokedex'!AM230&lt;&gt;"",'Moloc Pokedex'!AM230,"")</f>
        <v/>
      </c>
      <c r="AL1037" s="14" t="str">
        <f>+IF('Moloc Pokedex'!AN230&lt;&gt;"",'Moloc Pokedex'!AN230,"")</f>
        <v/>
      </c>
      <c r="AM1037" s="14" t="str">
        <f>+IF('Moloc Pokedex'!AO230&lt;&gt;"",'Moloc Pokedex'!AO230,"")</f>
        <v/>
      </c>
      <c r="AN1037" s="14" t="str">
        <f>+IF('Moloc Pokedex'!AP230&lt;&gt;"",'Moloc Pokedex'!AP230,"")</f>
        <v/>
      </c>
      <c r="AO1037" s="14">
        <f>+IF('Moloc Pokedex'!AQ230&lt;&gt;"",'Moloc Pokedex'!AQ230,"")</f>
        <v>0</v>
      </c>
      <c r="AP1037" s="14">
        <f>+IF('Moloc Pokedex'!AR230&lt;&gt;"",'Moloc Pokedex'!AR230,"")</f>
        <v>25</v>
      </c>
      <c r="AQ1037" s="14">
        <f>+IF('Moloc Pokedex'!AS230&lt;&gt;"",'Moloc Pokedex'!AS230,"")</f>
        <v>0</v>
      </c>
      <c r="AR1037" s="14" t="str">
        <f>+IF('Moloc Pokedex'!AT230&lt;&gt;"",'Moloc Pokedex'!AT230,"")</f>
        <v/>
      </c>
      <c r="AS1037" s="14" t="str">
        <f>+IF('Moloc Pokedex'!AU230&lt;&gt;"",'Moloc Pokedex'!AU230,"")</f>
        <v/>
      </c>
      <c r="AU1037" s="14"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
      <c r="A1038" s="13">
        <v>1037</v>
      </c>
      <c r="C1038" s="14" t="str">
        <f>+IF('Moloc Pokedex'!E231&lt;&gt;"",'Moloc Pokedex'!E231,"")</f>
        <v>Skatakata</v>
      </c>
      <c r="D1038" s="14" t="str">
        <f>+IF('Moloc Pokedex'!F231&lt;&gt;"",'Moloc Pokedex'!F231,"")</f>
        <v>SKATAKATA</v>
      </c>
      <c r="E1038" s="14" t="str">
        <f>+IF('Moloc Pokedex'!G231&lt;&gt;"",'Moloc Pokedex'!G231,"")</f>
        <v>STEEL</v>
      </c>
      <c r="F1038" s="14" t="str">
        <f>+IF('Moloc Pokedex'!H231&lt;&gt;"",'Moloc Pokedex'!H231,"")</f>
        <v/>
      </c>
      <c r="G1038" s="14" t="str">
        <f>+IF('Moloc Pokedex'!I231&lt;&gt;"",'Moloc Pokedex'!I231,"")</f>
        <v>30,30,30,30,30,30</v>
      </c>
      <c r="H1038" s="14" t="str">
        <f>+IF('Moloc Pokedex'!J231&lt;&gt;"",'Moloc Pokedex'!J231,"")</f>
        <v>Female50Percent</v>
      </c>
      <c r="I1038" s="14" t="str">
        <f>+IF('Moloc Pokedex'!K231&lt;&gt;"",'Moloc Pokedex'!K231,"")</f>
        <v>Medium</v>
      </c>
      <c r="J1038" s="14">
        <f>+IF('Moloc Pokedex'!L231&lt;&gt;"",'Moloc Pokedex'!L231,"")</f>
        <v>0</v>
      </c>
      <c r="K1038" s="14" t="str">
        <f>+IF('Moloc Pokedex'!M231&lt;&gt;"",'Moloc Pokedex'!M231,"")</f>
        <v>0,0,0,0,0,0</v>
      </c>
      <c r="L1038" s="14">
        <f>+IF('Moloc Pokedex'!N231&lt;&gt;"",'Moloc Pokedex'!N231,"")</f>
        <v>255</v>
      </c>
      <c r="M1038" s="14">
        <f>+IF('Moloc Pokedex'!O231&lt;&gt;"",'Moloc Pokedex'!O231,"")</f>
        <v>70</v>
      </c>
      <c r="N1038" s="14" t="str">
        <f>+IF('Moloc Pokedex'!P231&lt;&gt;"",'Moloc Pokedex'!P231,"")</f>
        <v>RUNAWAY</v>
      </c>
      <c r="O1038" s="14" t="str">
        <f>+IF('Moloc Pokedex'!Q231&lt;&gt;"",'Moloc Pokedex'!Q231,"")</f>
        <v/>
      </c>
      <c r="P1038" s="14" t="str">
        <f>+IF('Moloc Pokedex'!R231&lt;&gt;"",'Moloc Pokedex'!R231,"")</f>
        <v>1,TACKLE,1,LEER,1,GROWL,1,SCARYFACE</v>
      </c>
      <c r="Q1038" s="14" t="str">
        <f>+IF('Moloc Pokedex'!S231&lt;&gt;"",'Moloc Pokedex'!S231,"")</f>
        <v>FIREPUNCH,THUNDERPUNCH,ICEPUNCH,SWORDSDANCE,TAUNT,TRICK,GRASSYTERRAIN</v>
      </c>
      <c r="R1038" s="14" t="str">
        <f>+IF('Moloc Pokedex'!T231&lt;&gt;"",'Moloc Pokedex'!T231,"")</f>
        <v>Field</v>
      </c>
      <c r="S1038" s="14">
        <f>+IF('Moloc Pokedex'!U231&lt;&gt;"",'Moloc Pokedex'!U231,"")</f>
        <v>4080</v>
      </c>
      <c r="T1038" s="14">
        <f>+IF('Moloc Pokedex'!V231&lt;&gt;"",'Moloc Pokedex'!V231,"")</f>
        <v>0.1</v>
      </c>
      <c r="U1038" s="14">
        <f>+IF('Moloc Pokedex'!W231&lt;&gt;"",'Moloc Pokedex'!W231,"")</f>
        <v>0.1</v>
      </c>
      <c r="V1038" s="14" t="str">
        <f>+IF('Moloc Pokedex'!X231&lt;&gt;"",'Moloc Pokedex'!X231,"")</f>
        <v>Brown</v>
      </c>
      <c r="W1038" s="14" t="str">
        <f>+IF('Moloc Pokedex'!Y231&lt;&gt;"",'Moloc Pokedex'!Y231,"")</f>
        <v/>
      </c>
      <c r="X1038" s="14">
        <f>+IF('Moloc Pokedex'!Z231&lt;&gt;"",'Moloc Pokedex'!Z231,"")</f>
        <v>1037</v>
      </c>
      <c r="Y1038" s="14">
        <f>+IF('Moloc Pokedex'!AA231&lt;&gt;"",'Moloc Pokedex'!AA231,"")</f>
        <v>0</v>
      </c>
      <c r="Z1038" s="14">
        <f>+IF('Moloc Pokedex'!AB231&lt;&gt;"",'Moloc Pokedex'!AB231,"")</f>
        <v>0</v>
      </c>
      <c r="AA1038" s="14">
        <f>+IF('Moloc Pokedex'!AC231&lt;&gt;"",'Moloc Pokedex'!AC231,"")</f>
        <v>0</v>
      </c>
      <c r="AB1038" s="14">
        <f>+IF('Moloc Pokedex'!AD231&lt;&gt;"",'Moloc Pokedex'!AD231,"")</f>
        <v>0</v>
      </c>
      <c r="AC1038" s="14">
        <f>+IF('Moloc Pokedex'!AE231&lt;&gt;"",'Moloc Pokedex'!AE231,"")</f>
        <v>0</v>
      </c>
      <c r="AD1038" s="14">
        <f>+IF('Moloc Pokedex'!AF231&lt;&gt;"",'Moloc Pokedex'!AF231,"")</f>
        <v>0</v>
      </c>
      <c r="AE1038" s="14">
        <f>+IF('Moloc Pokedex'!AG231&lt;&gt;"",'Moloc Pokedex'!AG231,"")</f>
        <v>0</v>
      </c>
      <c r="AF1038" s="14">
        <f>+IF('Moloc Pokedex'!AH231&lt;&gt;"",'Moloc Pokedex'!AH231,"")</f>
        <v>0</v>
      </c>
      <c r="AG1038" s="14">
        <f>+IF('Moloc Pokedex'!AI231&lt;&gt;"",'Moloc Pokedex'!AI231,"")</f>
        <v>0</v>
      </c>
      <c r="AH1038" s="14" t="str">
        <f>+IF('Moloc Pokedex'!AJ231&lt;&gt;"",'Moloc Pokedex'!AJ231,"")</f>
        <v>1037,0,0,0,0,0,0,0,0,0</v>
      </c>
      <c r="AI1038" s="14" t="str">
        <f>+IF('Moloc Pokedex'!AK231&lt;&gt;"",'Moloc Pokedex'!AK231,"")</f>
        <v>TODO</v>
      </c>
      <c r="AJ1038" s="14" t="str">
        <f>+IF('Moloc Pokedex'!AL231&lt;&gt;"",'Moloc Pokedex'!AL231,"")</f>
        <v>"TO DO"</v>
      </c>
      <c r="AK1038" s="14" t="str">
        <f>+IF('Moloc Pokedex'!AM231&lt;&gt;"",'Moloc Pokedex'!AM231,"")</f>
        <v/>
      </c>
      <c r="AL1038" s="14" t="str">
        <f>+IF('Moloc Pokedex'!AN231&lt;&gt;"",'Moloc Pokedex'!AN231,"")</f>
        <v/>
      </c>
      <c r="AM1038" s="14" t="str">
        <f>+IF('Moloc Pokedex'!AO231&lt;&gt;"",'Moloc Pokedex'!AO231,"")</f>
        <v/>
      </c>
      <c r="AN1038" s="14" t="str">
        <f>+IF('Moloc Pokedex'!AP231&lt;&gt;"",'Moloc Pokedex'!AP231,"")</f>
        <v/>
      </c>
      <c r="AO1038" s="14">
        <f>+IF('Moloc Pokedex'!AQ231&lt;&gt;"",'Moloc Pokedex'!AQ231,"")</f>
        <v>0</v>
      </c>
      <c r="AP1038" s="14">
        <f>+IF('Moloc Pokedex'!AR231&lt;&gt;"",'Moloc Pokedex'!AR231,"")</f>
        <v>25</v>
      </c>
      <c r="AQ1038" s="14">
        <f>+IF('Moloc Pokedex'!AS231&lt;&gt;"",'Moloc Pokedex'!AS231,"")</f>
        <v>0</v>
      </c>
      <c r="AR1038" s="14" t="str">
        <f>+IF('Moloc Pokedex'!AT231&lt;&gt;"",'Moloc Pokedex'!AT231,"")</f>
        <v>STAKATAKA,Level,30</v>
      </c>
      <c r="AS1038" s="14" t="str">
        <f>+IF('Moloc Pokedex'!AU231&lt;&gt;"",'Moloc Pokedex'!AU231,"")</f>
        <v>FULLINCENSE</v>
      </c>
      <c r="AU1038" s="14"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
      <c r="A1039" s="13">
        <v>1038</v>
      </c>
      <c r="C1039" s="14" t="str">
        <f>+IF('Moloc Pokedex'!E232&lt;&gt;"",'Moloc Pokedex'!E232,"")</f>
        <v>Burnphalon</v>
      </c>
      <c r="D1039" s="14" t="str">
        <f>+IF('Moloc Pokedex'!F232&lt;&gt;"",'Moloc Pokedex'!F232,"")</f>
        <v>BURNPHALON</v>
      </c>
      <c r="E1039" s="14" t="str">
        <f>+IF('Moloc Pokedex'!G232&lt;&gt;"",'Moloc Pokedex'!G232,"")</f>
        <v>FIRE</v>
      </c>
      <c r="F1039" s="14" t="str">
        <f>+IF('Moloc Pokedex'!H232&lt;&gt;"",'Moloc Pokedex'!H232,"")</f>
        <v>GHOST</v>
      </c>
      <c r="G1039" s="14" t="str">
        <f>+IF('Moloc Pokedex'!I232&lt;&gt;"",'Moloc Pokedex'!I232,"")</f>
        <v>30,30,30,30,30,30</v>
      </c>
      <c r="H1039" s="14" t="str">
        <f>+IF('Moloc Pokedex'!J232&lt;&gt;"",'Moloc Pokedex'!J232,"")</f>
        <v>Female50Percent</v>
      </c>
      <c r="I1039" s="14" t="str">
        <f>+IF('Moloc Pokedex'!K232&lt;&gt;"",'Moloc Pokedex'!K232,"")</f>
        <v>Medium</v>
      </c>
      <c r="J1039" s="14">
        <f>+IF('Moloc Pokedex'!L232&lt;&gt;"",'Moloc Pokedex'!L232,"")</f>
        <v>0</v>
      </c>
      <c r="K1039" s="14" t="str">
        <f>+IF('Moloc Pokedex'!M232&lt;&gt;"",'Moloc Pokedex'!M232,"")</f>
        <v>0,0,0,0,0,0</v>
      </c>
      <c r="L1039" s="14">
        <f>+IF('Moloc Pokedex'!N232&lt;&gt;"",'Moloc Pokedex'!N232,"")</f>
        <v>255</v>
      </c>
      <c r="M1039" s="14">
        <f>+IF('Moloc Pokedex'!O232&lt;&gt;"",'Moloc Pokedex'!O232,"")</f>
        <v>70</v>
      </c>
      <c r="N1039" s="14" t="str">
        <f>+IF('Moloc Pokedex'!P232&lt;&gt;"",'Moloc Pokedex'!P232,"")</f>
        <v>RUNAWAY</v>
      </c>
      <c r="O1039" s="14" t="str">
        <f>+IF('Moloc Pokedex'!Q232&lt;&gt;"",'Moloc Pokedex'!Q232,"")</f>
        <v/>
      </c>
      <c r="P1039" s="14" t="str">
        <f>+IF('Moloc Pokedex'!R232&lt;&gt;"",'Moloc Pokedex'!R232,"")</f>
        <v>1,TACKLE,1,LEER,1,GROWL,1,SCARYFACE</v>
      </c>
      <c r="Q1039" s="14" t="str">
        <f>+IF('Moloc Pokedex'!S232&lt;&gt;"",'Moloc Pokedex'!S232,"")</f>
        <v>FIREPUNCH,THUNDERPUNCH,ICEPUNCH,SWORDSDANCE,TAUNT,TRICK,GRASSYTERRAIN</v>
      </c>
      <c r="R1039" s="14" t="str">
        <f>+IF('Moloc Pokedex'!T232&lt;&gt;"",'Moloc Pokedex'!T232,"")</f>
        <v>Field</v>
      </c>
      <c r="S1039" s="14">
        <f>+IF('Moloc Pokedex'!U232&lt;&gt;"",'Moloc Pokedex'!U232,"")</f>
        <v>4080</v>
      </c>
      <c r="T1039" s="14">
        <f>+IF('Moloc Pokedex'!V232&lt;&gt;"",'Moloc Pokedex'!V232,"")</f>
        <v>0.1</v>
      </c>
      <c r="U1039" s="14">
        <f>+IF('Moloc Pokedex'!W232&lt;&gt;"",'Moloc Pokedex'!W232,"")</f>
        <v>0.1</v>
      </c>
      <c r="V1039" s="14" t="str">
        <f>+IF('Moloc Pokedex'!X232&lt;&gt;"",'Moloc Pokedex'!X232,"")</f>
        <v>Brown</v>
      </c>
      <c r="W1039" s="14" t="str">
        <f>+IF('Moloc Pokedex'!Y232&lt;&gt;"",'Moloc Pokedex'!Y232,"")</f>
        <v/>
      </c>
      <c r="X1039" s="14">
        <f>+IF('Moloc Pokedex'!Z232&lt;&gt;"",'Moloc Pokedex'!Z232,"")</f>
        <v>1038</v>
      </c>
      <c r="Y1039" s="14">
        <f>+IF('Moloc Pokedex'!AA232&lt;&gt;"",'Moloc Pokedex'!AA232,"")</f>
        <v>0</v>
      </c>
      <c r="Z1039" s="14">
        <f>+IF('Moloc Pokedex'!AB232&lt;&gt;"",'Moloc Pokedex'!AB232,"")</f>
        <v>0</v>
      </c>
      <c r="AA1039" s="14">
        <f>+IF('Moloc Pokedex'!AC232&lt;&gt;"",'Moloc Pokedex'!AC232,"")</f>
        <v>0</v>
      </c>
      <c r="AB1039" s="14">
        <f>+IF('Moloc Pokedex'!AD232&lt;&gt;"",'Moloc Pokedex'!AD232,"")</f>
        <v>0</v>
      </c>
      <c r="AC1039" s="14">
        <f>+IF('Moloc Pokedex'!AE232&lt;&gt;"",'Moloc Pokedex'!AE232,"")</f>
        <v>0</v>
      </c>
      <c r="AD1039" s="14">
        <f>+IF('Moloc Pokedex'!AF232&lt;&gt;"",'Moloc Pokedex'!AF232,"")</f>
        <v>0</v>
      </c>
      <c r="AE1039" s="14">
        <f>+IF('Moloc Pokedex'!AG232&lt;&gt;"",'Moloc Pokedex'!AG232,"")</f>
        <v>0</v>
      </c>
      <c r="AF1039" s="14">
        <f>+IF('Moloc Pokedex'!AH232&lt;&gt;"",'Moloc Pokedex'!AH232,"")</f>
        <v>0</v>
      </c>
      <c r="AG1039" s="14">
        <f>+IF('Moloc Pokedex'!AI232&lt;&gt;"",'Moloc Pokedex'!AI232,"")</f>
        <v>0</v>
      </c>
      <c r="AH1039" s="14" t="str">
        <f>+IF('Moloc Pokedex'!AJ232&lt;&gt;"",'Moloc Pokedex'!AJ232,"")</f>
        <v>1038,0,0,0,0,0,0,0,0,0</v>
      </c>
      <c r="AI1039" s="14" t="str">
        <f>+IF('Moloc Pokedex'!AK232&lt;&gt;"",'Moloc Pokedex'!AK232,"")</f>
        <v>TODO</v>
      </c>
      <c r="AJ1039" s="14" t="str">
        <f>+IF('Moloc Pokedex'!AL232&lt;&gt;"",'Moloc Pokedex'!AL232,"")</f>
        <v>"TO DO"</v>
      </c>
      <c r="AK1039" s="14" t="str">
        <f>+IF('Moloc Pokedex'!AM232&lt;&gt;"",'Moloc Pokedex'!AM232,"")</f>
        <v/>
      </c>
      <c r="AL1039" s="14" t="str">
        <f>+IF('Moloc Pokedex'!AN232&lt;&gt;"",'Moloc Pokedex'!AN232,"")</f>
        <v/>
      </c>
      <c r="AM1039" s="14" t="str">
        <f>+IF('Moloc Pokedex'!AO232&lt;&gt;"",'Moloc Pokedex'!AO232,"")</f>
        <v/>
      </c>
      <c r="AN1039" s="14" t="str">
        <f>+IF('Moloc Pokedex'!AP232&lt;&gt;"",'Moloc Pokedex'!AP232,"")</f>
        <v/>
      </c>
      <c r="AO1039" s="14">
        <f>+IF('Moloc Pokedex'!AQ232&lt;&gt;"",'Moloc Pokedex'!AQ232,"")</f>
        <v>0</v>
      </c>
      <c r="AP1039" s="14">
        <f>+IF('Moloc Pokedex'!AR232&lt;&gt;"",'Moloc Pokedex'!AR232,"")</f>
        <v>25</v>
      </c>
      <c r="AQ1039" s="14">
        <f>+IF('Moloc Pokedex'!AS232&lt;&gt;"",'Moloc Pokedex'!AS232,"")</f>
        <v>0</v>
      </c>
      <c r="AR1039" s="14" t="str">
        <f>+IF('Moloc Pokedex'!AT232&lt;&gt;"",'Moloc Pokedex'!AT232,"")</f>
        <v>BLACEPHALON,Level,30</v>
      </c>
      <c r="AS1039" s="14" t="str">
        <f>+IF('Moloc Pokedex'!AU232&lt;&gt;"",'Moloc Pokedex'!AU232,"")</f>
        <v>ODDINCENSE</v>
      </c>
      <c r="AU1039" s="14"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
      <c r="A1040" s="13">
        <v>1039</v>
      </c>
      <c r="C1040" s="14" t="str">
        <f>+IF('Moloc Pokedex'!E233&lt;&gt;"",'Moloc Pokedex'!E233,"")</f>
        <v>Vuncame</v>
      </c>
      <c r="D1040" s="14" t="str">
        <f>+IF('Moloc Pokedex'!F233&lt;&gt;"",'Moloc Pokedex'!F233,"")</f>
        <v>VUNCAME</v>
      </c>
      <c r="E1040" s="14" t="str">
        <f>+IF('Moloc Pokedex'!G233&lt;&gt;"",'Moloc Pokedex'!G233,"")</f>
        <v>POISON</v>
      </c>
      <c r="F1040" s="14" t="str">
        <f>+IF('Moloc Pokedex'!H233&lt;&gt;"",'Moloc Pokedex'!H233,"")</f>
        <v>FAIRY</v>
      </c>
      <c r="G1040" s="14" t="str">
        <f>+IF('Moloc Pokedex'!I233&lt;&gt;"",'Moloc Pokedex'!I233,"")</f>
        <v>30,30,30,30,30,30</v>
      </c>
      <c r="H1040" s="14" t="str">
        <f>+IF('Moloc Pokedex'!J233&lt;&gt;"",'Moloc Pokedex'!J233,"")</f>
        <v>Female50Percent</v>
      </c>
      <c r="I1040" s="14" t="str">
        <f>+IF('Moloc Pokedex'!K233&lt;&gt;"",'Moloc Pokedex'!K233,"")</f>
        <v>Medium</v>
      </c>
      <c r="J1040" s="14">
        <f>+IF('Moloc Pokedex'!L233&lt;&gt;"",'Moloc Pokedex'!L233,"")</f>
        <v>0</v>
      </c>
      <c r="K1040" s="14" t="str">
        <f>+IF('Moloc Pokedex'!M233&lt;&gt;"",'Moloc Pokedex'!M233,"")</f>
        <v>0,0,0,0,0,0</v>
      </c>
      <c r="L1040" s="14">
        <f>+IF('Moloc Pokedex'!N233&lt;&gt;"",'Moloc Pokedex'!N233,"")</f>
        <v>255</v>
      </c>
      <c r="M1040" s="14">
        <f>+IF('Moloc Pokedex'!O233&lt;&gt;"",'Moloc Pokedex'!O233,"")</f>
        <v>70</v>
      </c>
      <c r="N1040" s="14" t="str">
        <f>+IF('Moloc Pokedex'!P233&lt;&gt;"",'Moloc Pokedex'!P233,"")</f>
        <v>RUNAWAY</v>
      </c>
      <c r="O1040" s="14" t="str">
        <f>+IF('Moloc Pokedex'!Q233&lt;&gt;"",'Moloc Pokedex'!Q233,"")</f>
        <v/>
      </c>
      <c r="P1040" s="14" t="str">
        <f>+IF('Moloc Pokedex'!R233&lt;&gt;"",'Moloc Pokedex'!R233,"")</f>
        <v>1,TACKLE,1,LEER,1,GROWL,1,SCARYFACE</v>
      </c>
      <c r="Q1040" s="14" t="str">
        <f>+IF('Moloc Pokedex'!S233&lt;&gt;"",'Moloc Pokedex'!S233,"")</f>
        <v>FIREPUNCH,THUNDERPUNCH,ICEPUNCH,SWORDSDANCE,TAUNT,TRICK,GRASSYTERRAIN</v>
      </c>
      <c r="R1040" s="14" t="str">
        <f>+IF('Moloc Pokedex'!T233&lt;&gt;"",'Moloc Pokedex'!T233,"")</f>
        <v>Field</v>
      </c>
      <c r="S1040" s="14">
        <f>+IF('Moloc Pokedex'!U233&lt;&gt;"",'Moloc Pokedex'!U233,"")</f>
        <v>4080</v>
      </c>
      <c r="T1040" s="14">
        <f>+IF('Moloc Pokedex'!V233&lt;&gt;"",'Moloc Pokedex'!V233,"")</f>
        <v>0.1</v>
      </c>
      <c r="U1040" s="14">
        <f>+IF('Moloc Pokedex'!W233&lt;&gt;"",'Moloc Pokedex'!W233,"")</f>
        <v>0.1</v>
      </c>
      <c r="V1040" s="14" t="str">
        <f>+IF('Moloc Pokedex'!X233&lt;&gt;"",'Moloc Pokedex'!X233,"")</f>
        <v>Brown</v>
      </c>
      <c r="W1040" s="14" t="str">
        <f>+IF('Moloc Pokedex'!Y233&lt;&gt;"",'Moloc Pokedex'!Y233,"")</f>
        <v/>
      </c>
      <c r="X1040" s="14">
        <f>+IF('Moloc Pokedex'!Z233&lt;&gt;"",'Moloc Pokedex'!Z233,"")</f>
        <v>1039</v>
      </c>
      <c r="Y1040" s="14">
        <f>+IF('Moloc Pokedex'!AA233&lt;&gt;"",'Moloc Pokedex'!AA233,"")</f>
        <v>0</v>
      </c>
      <c r="Z1040" s="14">
        <f>+IF('Moloc Pokedex'!AB233&lt;&gt;"",'Moloc Pokedex'!AB233,"")</f>
        <v>0</v>
      </c>
      <c r="AA1040" s="14">
        <f>+IF('Moloc Pokedex'!AC233&lt;&gt;"",'Moloc Pokedex'!AC233,"")</f>
        <v>0</v>
      </c>
      <c r="AB1040" s="14">
        <f>+IF('Moloc Pokedex'!AD233&lt;&gt;"",'Moloc Pokedex'!AD233,"")</f>
        <v>0</v>
      </c>
      <c r="AC1040" s="14">
        <f>+IF('Moloc Pokedex'!AE233&lt;&gt;"",'Moloc Pokedex'!AE233,"")</f>
        <v>0</v>
      </c>
      <c r="AD1040" s="14">
        <f>+IF('Moloc Pokedex'!AF233&lt;&gt;"",'Moloc Pokedex'!AF233,"")</f>
        <v>0</v>
      </c>
      <c r="AE1040" s="14">
        <f>+IF('Moloc Pokedex'!AG233&lt;&gt;"",'Moloc Pokedex'!AG233,"")</f>
        <v>0</v>
      </c>
      <c r="AF1040" s="14">
        <f>+IF('Moloc Pokedex'!AH233&lt;&gt;"",'Moloc Pokedex'!AH233,"")</f>
        <v>0</v>
      </c>
      <c r="AG1040" s="14">
        <f>+IF('Moloc Pokedex'!AI233&lt;&gt;"",'Moloc Pokedex'!AI233,"")</f>
        <v>0</v>
      </c>
      <c r="AH1040" s="14" t="str">
        <f>+IF('Moloc Pokedex'!AJ233&lt;&gt;"",'Moloc Pokedex'!AJ233,"")</f>
        <v>1039,0,0,0,0,0,0,0,0,0</v>
      </c>
      <c r="AI1040" s="14" t="str">
        <f>+IF('Moloc Pokedex'!AK233&lt;&gt;"",'Moloc Pokedex'!AK233,"")</f>
        <v>TODO</v>
      </c>
      <c r="AJ1040" s="14" t="str">
        <f>+IF('Moloc Pokedex'!AL233&lt;&gt;"",'Moloc Pokedex'!AL233,"")</f>
        <v>"TO DO"</v>
      </c>
      <c r="AK1040" s="14" t="str">
        <f>+IF('Moloc Pokedex'!AM233&lt;&gt;"",'Moloc Pokedex'!AM233,"")</f>
        <v/>
      </c>
      <c r="AL1040" s="14" t="str">
        <f>+IF('Moloc Pokedex'!AN233&lt;&gt;"",'Moloc Pokedex'!AN233,"")</f>
        <v/>
      </c>
      <c r="AM1040" s="14" t="str">
        <f>+IF('Moloc Pokedex'!AO233&lt;&gt;"",'Moloc Pokedex'!AO233,"")</f>
        <v/>
      </c>
      <c r="AN1040" s="14" t="str">
        <f>+IF('Moloc Pokedex'!AP233&lt;&gt;"",'Moloc Pokedex'!AP233,"")</f>
        <v/>
      </c>
      <c r="AO1040" s="14">
        <f>+IF('Moloc Pokedex'!AQ233&lt;&gt;"",'Moloc Pokedex'!AQ233,"")</f>
        <v>0</v>
      </c>
      <c r="AP1040" s="14">
        <f>+IF('Moloc Pokedex'!AR233&lt;&gt;"",'Moloc Pokedex'!AR233,"")</f>
        <v>25</v>
      </c>
      <c r="AQ1040" s="14">
        <f>+IF('Moloc Pokedex'!AS233&lt;&gt;"",'Moloc Pokedex'!AS233,"")</f>
        <v>0</v>
      </c>
      <c r="AR1040" s="14" t="str">
        <f>+IF('Moloc Pokedex'!AT233&lt;&gt;"",'Moloc Pokedex'!AT233,"")</f>
        <v/>
      </c>
      <c r="AS1040" s="14" t="str">
        <f>+IF('Moloc Pokedex'!AU233&lt;&gt;"",'Moloc Pokedex'!AU233,"")</f>
        <v/>
      </c>
      <c r="AU1040" s="14"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
      <c r="A1041" s="13">
        <v>1040</v>
      </c>
      <c r="C1041" s="14" t="str">
        <f>+IF('Moloc Pokedex'!E234&lt;&gt;"",'Moloc Pokedex'!E234,"")</f>
        <v>Xicpatan</v>
      </c>
      <c r="D1041" s="14" t="str">
        <f>+IF('Moloc Pokedex'!F234&lt;&gt;"",'Moloc Pokedex'!F234,"")</f>
        <v>XICPATAN</v>
      </c>
      <c r="E1041" s="14" t="str">
        <f>+IF('Moloc Pokedex'!G234&lt;&gt;"",'Moloc Pokedex'!G234,"")</f>
        <v>POISON</v>
      </c>
      <c r="F1041" s="14" t="str">
        <f>+IF('Moloc Pokedex'!H234&lt;&gt;"",'Moloc Pokedex'!H234,"")</f>
        <v>DARK</v>
      </c>
      <c r="G1041" s="14" t="str">
        <f>+IF('Moloc Pokedex'!I234&lt;&gt;"",'Moloc Pokedex'!I234,"")</f>
        <v>30,30,30,30,30,30</v>
      </c>
      <c r="H1041" s="14" t="str">
        <f>+IF('Moloc Pokedex'!J234&lt;&gt;"",'Moloc Pokedex'!J234,"")</f>
        <v>Female50Percent</v>
      </c>
      <c r="I1041" s="14" t="str">
        <f>+IF('Moloc Pokedex'!K234&lt;&gt;"",'Moloc Pokedex'!K234,"")</f>
        <v>Medium</v>
      </c>
      <c r="J1041" s="14">
        <f>+IF('Moloc Pokedex'!L234&lt;&gt;"",'Moloc Pokedex'!L234,"")</f>
        <v>0</v>
      </c>
      <c r="K1041" s="14" t="str">
        <f>+IF('Moloc Pokedex'!M234&lt;&gt;"",'Moloc Pokedex'!M234,"")</f>
        <v>0,0,0,0,0,0</v>
      </c>
      <c r="L1041" s="14">
        <f>+IF('Moloc Pokedex'!N234&lt;&gt;"",'Moloc Pokedex'!N234,"")</f>
        <v>255</v>
      </c>
      <c r="M1041" s="14">
        <f>+IF('Moloc Pokedex'!O234&lt;&gt;"",'Moloc Pokedex'!O234,"")</f>
        <v>70</v>
      </c>
      <c r="N1041" s="14" t="str">
        <f>+IF('Moloc Pokedex'!P234&lt;&gt;"",'Moloc Pokedex'!P234,"")</f>
        <v>RUNAWAY</v>
      </c>
      <c r="O1041" s="14" t="str">
        <f>+IF('Moloc Pokedex'!Q234&lt;&gt;"",'Moloc Pokedex'!Q234,"")</f>
        <v/>
      </c>
      <c r="P1041" s="14" t="str">
        <f>+IF('Moloc Pokedex'!R234&lt;&gt;"",'Moloc Pokedex'!R234,"")</f>
        <v>1,TACKLE,1,LEER,1,GROWL,1,SCARYFACE</v>
      </c>
      <c r="Q1041" s="14" t="str">
        <f>+IF('Moloc Pokedex'!S234&lt;&gt;"",'Moloc Pokedex'!S234,"")</f>
        <v>FIREPUNCH,THUNDERPUNCH,ICEPUNCH,SWORDSDANCE,TAUNT,TRICK,GRASSYTERRAIN</v>
      </c>
      <c r="R1041" s="14" t="str">
        <f>+IF('Moloc Pokedex'!T234&lt;&gt;"",'Moloc Pokedex'!T234,"")</f>
        <v>Field</v>
      </c>
      <c r="S1041" s="14">
        <f>+IF('Moloc Pokedex'!U234&lt;&gt;"",'Moloc Pokedex'!U234,"")</f>
        <v>4080</v>
      </c>
      <c r="T1041" s="14">
        <f>+IF('Moloc Pokedex'!V234&lt;&gt;"",'Moloc Pokedex'!V234,"")</f>
        <v>0.1</v>
      </c>
      <c r="U1041" s="14">
        <f>+IF('Moloc Pokedex'!W234&lt;&gt;"",'Moloc Pokedex'!W234,"")</f>
        <v>0.1</v>
      </c>
      <c r="V1041" s="14" t="str">
        <f>+IF('Moloc Pokedex'!X234&lt;&gt;"",'Moloc Pokedex'!X234,"")</f>
        <v>Brown</v>
      </c>
      <c r="W1041" s="14" t="str">
        <f>+IF('Moloc Pokedex'!Y234&lt;&gt;"",'Moloc Pokedex'!Y234,"")</f>
        <v/>
      </c>
      <c r="X1041" s="14">
        <f>+IF('Moloc Pokedex'!Z234&lt;&gt;"",'Moloc Pokedex'!Z234,"")</f>
        <v>1040</v>
      </c>
      <c r="Y1041" s="14">
        <f>+IF('Moloc Pokedex'!AA234&lt;&gt;"",'Moloc Pokedex'!AA234,"")</f>
        <v>0</v>
      </c>
      <c r="Z1041" s="14">
        <f>+IF('Moloc Pokedex'!AB234&lt;&gt;"",'Moloc Pokedex'!AB234,"")</f>
        <v>0</v>
      </c>
      <c r="AA1041" s="14">
        <f>+IF('Moloc Pokedex'!AC234&lt;&gt;"",'Moloc Pokedex'!AC234,"")</f>
        <v>0</v>
      </c>
      <c r="AB1041" s="14">
        <f>+IF('Moloc Pokedex'!AD234&lt;&gt;"",'Moloc Pokedex'!AD234,"")</f>
        <v>0</v>
      </c>
      <c r="AC1041" s="14">
        <f>+IF('Moloc Pokedex'!AE234&lt;&gt;"",'Moloc Pokedex'!AE234,"")</f>
        <v>0</v>
      </c>
      <c r="AD1041" s="14">
        <f>+IF('Moloc Pokedex'!AF234&lt;&gt;"",'Moloc Pokedex'!AF234,"")</f>
        <v>0</v>
      </c>
      <c r="AE1041" s="14">
        <f>+IF('Moloc Pokedex'!AG234&lt;&gt;"",'Moloc Pokedex'!AG234,"")</f>
        <v>0</v>
      </c>
      <c r="AF1041" s="14">
        <f>+IF('Moloc Pokedex'!AH234&lt;&gt;"",'Moloc Pokedex'!AH234,"")</f>
        <v>0</v>
      </c>
      <c r="AG1041" s="14">
        <f>+IF('Moloc Pokedex'!AI234&lt;&gt;"",'Moloc Pokedex'!AI234,"")</f>
        <v>0</v>
      </c>
      <c r="AH1041" s="14" t="str">
        <f>+IF('Moloc Pokedex'!AJ234&lt;&gt;"",'Moloc Pokedex'!AJ234,"")</f>
        <v>1040,0,0,0,0,0,0,0,0,0</v>
      </c>
      <c r="AI1041" s="14" t="str">
        <f>+IF('Moloc Pokedex'!AK234&lt;&gt;"",'Moloc Pokedex'!AK234,"")</f>
        <v>TODO</v>
      </c>
      <c r="AJ1041" s="14" t="str">
        <f>+IF('Moloc Pokedex'!AL234&lt;&gt;"",'Moloc Pokedex'!AL234,"")</f>
        <v>"TO DO"</v>
      </c>
      <c r="AK1041" s="14" t="str">
        <f>+IF('Moloc Pokedex'!AM234&lt;&gt;"",'Moloc Pokedex'!AM234,"")</f>
        <v/>
      </c>
      <c r="AL1041" s="14" t="str">
        <f>+IF('Moloc Pokedex'!AN234&lt;&gt;"",'Moloc Pokedex'!AN234,"")</f>
        <v/>
      </c>
      <c r="AM1041" s="14" t="str">
        <f>+IF('Moloc Pokedex'!AO234&lt;&gt;"",'Moloc Pokedex'!AO234,"")</f>
        <v/>
      </c>
      <c r="AN1041" s="14" t="str">
        <f>+IF('Moloc Pokedex'!AP234&lt;&gt;"",'Moloc Pokedex'!AP234,"")</f>
        <v/>
      </c>
      <c r="AO1041" s="14">
        <f>+IF('Moloc Pokedex'!AQ234&lt;&gt;"",'Moloc Pokedex'!AQ234,"")</f>
        <v>0</v>
      </c>
      <c r="AP1041" s="14">
        <f>+IF('Moloc Pokedex'!AR234&lt;&gt;"",'Moloc Pokedex'!AR234,"")</f>
        <v>25</v>
      </c>
      <c r="AQ1041" s="14">
        <f>+IF('Moloc Pokedex'!AS234&lt;&gt;"",'Moloc Pokedex'!AS234,"")</f>
        <v>0</v>
      </c>
      <c r="AR1041" s="14" t="str">
        <f>+IF('Moloc Pokedex'!AT234&lt;&gt;"",'Moloc Pokedex'!AT234,"")</f>
        <v/>
      </c>
      <c r="AS1041" s="14" t="str">
        <f>+IF('Moloc Pokedex'!AU234&lt;&gt;"",'Moloc Pokedex'!AU234,"")</f>
        <v/>
      </c>
      <c r="AU1041" s="14"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
      <c r="A1042" s="13">
        <v>1041</v>
      </c>
      <c r="C1042" s="14" t="str">
        <f>+IF('Moloc Pokedex'!E235&lt;&gt;"",'Moloc Pokedex'!E235,"")</f>
        <v>Chamiac</v>
      </c>
      <c r="D1042" s="14" t="str">
        <f>+IF('Moloc Pokedex'!F235&lt;&gt;"",'Moloc Pokedex'!F235,"")</f>
        <v>CHAMIAC</v>
      </c>
      <c r="E1042" s="14" t="str">
        <f>+IF('Moloc Pokedex'!G235&lt;&gt;"",'Moloc Pokedex'!G235,"")</f>
        <v>POISON</v>
      </c>
      <c r="F1042" s="14" t="str">
        <f>+IF('Moloc Pokedex'!H235&lt;&gt;"",'Moloc Pokedex'!H235,"")</f>
        <v>FIGHTING</v>
      </c>
      <c r="G1042" s="14" t="str">
        <f>+IF('Moloc Pokedex'!I235&lt;&gt;"",'Moloc Pokedex'!I235,"")</f>
        <v>30,30,30,30,30,30</v>
      </c>
      <c r="H1042" s="14" t="str">
        <f>+IF('Moloc Pokedex'!J235&lt;&gt;"",'Moloc Pokedex'!J235,"")</f>
        <v>Female50Percent</v>
      </c>
      <c r="I1042" s="14" t="str">
        <f>+IF('Moloc Pokedex'!K235&lt;&gt;"",'Moloc Pokedex'!K235,"")</f>
        <v>Medium</v>
      </c>
      <c r="J1042" s="14">
        <f>+IF('Moloc Pokedex'!L235&lt;&gt;"",'Moloc Pokedex'!L235,"")</f>
        <v>0</v>
      </c>
      <c r="K1042" s="14" t="str">
        <f>+IF('Moloc Pokedex'!M235&lt;&gt;"",'Moloc Pokedex'!M235,"")</f>
        <v>0,0,0,0,0,0</v>
      </c>
      <c r="L1042" s="14">
        <f>+IF('Moloc Pokedex'!N235&lt;&gt;"",'Moloc Pokedex'!N235,"")</f>
        <v>255</v>
      </c>
      <c r="M1042" s="14">
        <f>+IF('Moloc Pokedex'!O235&lt;&gt;"",'Moloc Pokedex'!O235,"")</f>
        <v>70</v>
      </c>
      <c r="N1042" s="14" t="str">
        <f>+IF('Moloc Pokedex'!P235&lt;&gt;"",'Moloc Pokedex'!P235,"")</f>
        <v>RUNAWAY</v>
      </c>
      <c r="O1042" s="14" t="str">
        <f>+IF('Moloc Pokedex'!Q235&lt;&gt;"",'Moloc Pokedex'!Q235,"")</f>
        <v/>
      </c>
      <c r="P1042" s="14" t="str">
        <f>+IF('Moloc Pokedex'!R235&lt;&gt;"",'Moloc Pokedex'!R235,"")</f>
        <v>1,TACKLE,1,LEER,1,GROWL,1,SCARYFACE</v>
      </c>
      <c r="Q1042" s="14" t="str">
        <f>+IF('Moloc Pokedex'!S235&lt;&gt;"",'Moloc Pokedex'!S235,"")</f>
        <v>FIREPUNCH,THUNDERPUNCH,ICEPUNCH,SWORDSDANCE,TAUNT,TRICK,GRASSYTERRAIN</v>
      </c>
      <c r="R1042" s="14" t="str">
        <f>+IF('Moloc Pokedex'!T235&lt;&gt;"",'Moloc Pokedex'!T235,"")</f>
        <v>Field</v>
      </c>
      <c r="S1042" s="14">
        <f>+IF('Moloc Pokedex'!U235&lt;&gt;"",'Moloc Pokedex'!U235,"")</f>
        <v>4080</v>
      </c>
      <c r="T1042" s="14">
        <f>+IF('Moloc Pokedex'!V235&lt;&gt;"",'Moloc Pokedex'!V235,"")</f>
        <v>0.1</v>
      </c>
      <c r="U1042" s="14">
        <f>+IF('Moloc Pokedex'!W235&lt;&gt;"",'Moloc Pokedex'!W235,"")</f>
        <v>0.1</v>
      </c>
      <c r="V1042" s="14" t="str">
        <f>+IF('Moloc Pokedex'!X235&lt;&gt;"",'Moloc Pokedex'!X235,"")</f>
        <v>Brown</v>
      </c>
      <c r="W1042" s="14" t="str">
        <f>+IF('Moloc Pokedex'!Y235&lt;&gt;"",'Moloc Pokedex'!Y235,"")</f>
        <v/>
      </c>
      <c r="X1042" s="14">
        <f>+IF('Moloc Pokedex'!Z235&lt;&gt;"",'Moloc Pokedex'!Z235,"")</f>
        <v>1041</v>
      </c>
      <c r="Y1042" s="14">
        <f>+IF('Moloc Pokedex'!AA235&lt;&gt;"",'Moloc Pokedex'!AA235,"")</f>
        <v>0</v>
      </c>
      <c r="Z1042" s="14">
        <f>+IF('Moloc Pokedex'!AB235&lt;&gt;"",'Moloc Pokedex'!AB235,"")</f>
        <v>0</v>
      </c>
      <c r="AA1042" s="14">
        <f>+IF('Moloc Pokedex'!AC235&lt;&gt;"",'Moloc Pokedex'!AC235,"")</f>
        <v>0</v>
      </c>
      <c r="AB1042" s="14">
        <f>+IF('Moloc Pokedex'!AD235&lt;&gt;"",'Moloc Pokedex'!AD235,"")</f>
        <v>0</v>
      </c>
      <c r="AC1042" s="14">
        <f>+IF('Moloc Pokedex'!AE235&lt;&gt;"",'Moloc Pokedex'!AE235,"")</f>
        <v>0</v>
      </c>
      <c r="AD1042" s="14">
        <f>+IF('Moloc Pokedex'!AF235&lt;&gt;"",'Moloc Pokedex'!AF235,"")</f>
        <v>0</v>
      </c>
      <c r="AE1042" s="14">
        <f>+IF('Moloc Pokedex'!AG235&lt;&gt;"",'Moloc Pokedex'!AG235,"")</f>
        <v>0</v>
      </c>
      <c r="AF1042" s="14">
        <f>+IF('Moloc Pokedex'!AH235&lt;&gt;"",'Moloc Pokedex'!AH235,"")</f>
        <v>0</v>
      </c>
      <c r="AG1042" s="14">
        <f>+IF('Moloc Pokedex'!AI235&lt;&gt;"",'Moloc Pokedex'!AI235,"")</f>
        <v>0</v>
      </c>
      <c r="AH1042" s="14" t="str">
        <f>+IF('Moloc Pokedex'!AJ235&lt;&gt;"",'Moloc Pokedex'!AJ235,"")</f>
        <v>1041,0,0,0,0,0,0,0,0,0</v>
      </c>
      <c r="AI1042" s="14" t="str">
        <f>+IF('Moloc Pokedex'!AK235&lt;&gt;"",'Moloc Pokedex'!AK235,"")</f>
        <v>TODO</v>
      </c>
      <c r="AJ1042" s="14" t="str">
        <f>+IF('Moloc Pokedex'!AL235&lt;&gt;"",'Moloc Pokedex'!AL235,"")</f>
        <v>"TO DO"</v>
      </c>
      <c r="AK1042" s="14" t="str">
        <f>+IF('Moloc Pokedex'!AM235&lt;&gt;"",'Moloc Pokedex'!AM235,"")</f>
        <v/>
      </c>
      <c r="AL1042" s="14" t="str">
        <f>+IF('Moloc Pokedex'!AN235&lt;&gt;"",'Moloc Pokedex'!AN235,"")</f>
        <v/>
      </c>
      <c r="AM1042" s="14" t="str">
        <f>+IF('Moloc Pokedex'!AO235&lt;&gt;"",'Moloc Pokedex'!AO235,"")</f>
        <v/>
      </c>
      <c r="AN1042" s="14" t="str">
        <f>+IF('Moloc Pokedex'!AP235&lt;&gt;"",'Moloc Pokedex'!AP235,"")</f>
        <v/>
      </c>
      <c r="AO1042" s="14">
        <f>+IF('Moloc Pokedex'!AQ235&lt;&gt;"",'Moloc Pokedex'!AQ235,"")</f>
        <v>0</v>
      </c>
      <c r="AP1042" s="14">
        <f>+IF('Moloc Pokedex'!AR235&lt;&gt;"",'Moloc Pokedex'!AR235,"")</f>
        <v>25</v>
      </c>
      <c r="AQ1042" s="14">
        <f>+IF('Moloc Pokedex'!AS235&lt;&gt;"",'Moloc Pokedex'!AS235,"")</f>
        <v>0</v>
      </c>
      <c r="AR1042" s="14" t="str">
        <f>+IF('Moloc Pokedex'!AT235&lt;&gt;"",'Moloc Pokedex'!AT235,"")</f>
        <v/>
      </c>
      <c r="AS1042" s="14" t="str">
        <f>+IF('Moloc Pokedex'!AU235&lt;&gt;"",'Moloc Pokedex'!AU235,"")</f>
        <v/>
      </c>
      <c r="AU1042" s="14"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
      <c r="A1043" s="13">
        <v>1042</v>
      </c>
      <c r="C1043" s="14" t="str">
        <f>+IF('Moloc Pokedex'!E236&lt;&gt;"",'Moloc Pokedex'!E236,"")</f>
        <v>Kizin</v>
      </c>
      <c r="D1043" s="14" t="str">
        <f>+IF('Moloc Pokedex'!F236&lt;&gt;"",'Moloc Pokedex'!F236,"")</f>
        <v>KIZIN</v>
      </c>
      <c r="E1043" s="14" t="str">
        <f>+IF('Moloc Pokedex'!G236&lt;&gt;"",'Moloc Pokedex'!G236,"")</f>
        <v>POISON</v>
      </c>
      <c r="F1043" s="14" t="str">
        <f>+IF('Moloc Pokedex'!H236&lt;&gt;"",'Moloc Pokedex'!H236,"")</f>
        <v>FERAL</v>
      </c>
      <c r="G1043" s="14" t="str">
        <f>+IF('Moloc Pokedex'!I236&lt;&gt;"",'Moloc Pokedex'!I236,"")</f>
        <v>30,30,30,30,30,30</v>
      </c>
      <c r="H1043" s="14" t="str">
        <f>+IF('Moloc Pokedex'!J236&lt;&gt;"",'Moloc Pokedex'!J236,"")</f>
        <v>Female50Percent</v>
      </c>
      <c r="I1043" s="14" t="str">
        <f>+IF('Moloc Pokedex'!K236&lt;&gt;"",'Moloc Pokedex'!K236,"")</f>
        <v>Medium</v>
      </c>
      <c r="J1043" s="14">
        <f>+IF('Moloc Pokedex'!L236&lt;&gt;"",'Moloc Pokedex'!L236,"")</f>
        <v>0</v>
      </c>
      <c r="K1043" s="14" t="str">
        <f>+IF('Moloc Pokedex'!M236&lt;&gt;"",'Moloc Pokedex'!M236,"")</f>
        <v>0,0,0,0,0,0</v>
      </c>
      <c r="L1043" s="14">
        <f>+IF('Moloc Pokedex'!N236&lt;&gt;"",'Moloc Pokedex'!N236,"")</f>
        <v>255</v>
      </c>
      <c r="M1043" s="14">
        <f>+IF('Moloc Pokedex'!O236&lt;&gt;"",'Moloc Pokedex'!O236,"")</f>
        <v>70</v>
      </c>
      <c r="N1043" s="14" t="str">
        <f>+IF('Moloc Pokedex'!P236&lt;&gt;"",'Moloc Pokedex'!P236,"")</f>
        <v>RUNAWAY</v>
      </c>
      <c r="O1043" s="14" t="str">
        <f>+IF('Moloc Pokedex'!Q236&lt;&gt;"",'Moloc Pokedex'!Q236,"")</f>
        <v/>
      </c>
      <c r="P1043" s="14" t="str">
        <f>+IF('Moloc Pokedex'!R236&lt;&gt;"",'Moloc Pokedex'!R236,"")</f>
        <v>1,TACKLE,1,LEER,1,GROWL,1,SCARYFACE</v>
      </c>
      <c r="Q1043" s="14" t="str">
        <f>+IF('Moloc Pokedex'!S236&lt;&gt;"",'Moloc Pokedex'!S236,"")</f>
        <v>FIREPUNCH,THUNDERPUNCH,ICEPUNCH,SWORDSDANCE,TAUNT,TRICK,GRASSYTERRAIN</v>
      </c>
      <c r="R1043" s="14" t="str">
        <f>+IF('Moloc Pokedex'!T236&lt;&gt;"",'Moloc Pokedex'!T236,"")</f>
        <v>Field</v>
      </c>
      <c r="S1043" s="14">
        <f>+IF('Moloc Pokedex'!U236&lt;&gt;"",'Moloc Pokedex'!U236,"")</f>
        <v>4080</v>
      </c>
      <c r="T1043" s="14">
        <f>+IF('Moloc Pokedex'!V236&lt;&gt;"",'Moloc Pokedex'!V236,"")</f>
        <v>0.1</v>
      </c>
      <c r="U1043" s="14">
        <f>+IF('Moloc Pokedex'!W236&lt;&gt;"",'Moloc Pokedex'!W236,"")</f>
        <v>0.1</v>
      </c>
      <c r="V1043" s="14" t="str">
        <f>+IF('Moloc Pokedex'!X236&lt;&gt;"",'Moloc Pokedex'!X236,"")</f>
        <v>Brown</v>
      </c>
      <c r="W1043" s="14" t="str">
        <f>+IF('Moloc Pokedex'!Y236&lt;&gt;"",'Moloc Pokedex'!Y236,"")</f>
        <v/>
      </c>
      <c r="X1043" s="14">
        <f>+IF('Moloc Pokedex'!Z236&lt;&gt;"",'Moloc Pokedex'!Z236,"")</f>
        <v>1042</v>
      </c>
      <c r="Y1043" s="14">
        <f>+IF('Moloc Pokedex'!AA236&lt;&gt;"",'Moloc Pokedex'!AA236,"")</f>
        <v>0</v>
      </c>
      <c r="Z1043" s="14">
        <f>+IF('Moloc Pokedex'!AB236&lt;&gt;"",'Moloc Pokedex'!AB236,"")</f>
        <v>0</v>
      </c>
      <c r="AA1043" s="14">
        <f>+IF('Moloc Pokedex'!AC236&lt;&gt;"",'Moloc Pokedex'!AC236,"")</f>
        <v>0</v>
      </c>
      <c r="AB1043" s="14">
        <f>+IF('Moloc Pokedex'!AD236&lt;&gt;"",'Moloc Pokedex'!AD236,"")</f>
        <v>0</v>
      </c>
      <c r="AC1043" s="14">
        <f>+IF('Moloc Pokedex'!AE236&lt;&gt;"",'Moloc Pokedex'!AE236,"")</f>
        <v>0</v>
      </c>
      <c r="AD1043" s="14">
        <f>+IF('Moloc Pokedex'!AF236&lt;&gt;"",'Moloc Pokedex'!AF236,"")</f>
        <v>0</v>
      </c>
      <c r="AE1043" s="14">
        <f>+IF('Moloc Pokedex'!AG236&lt;&gt;"",'Moloc Pokedex'!AG236,"")</f>
        <v>0</v>
      </c>
      <c r="AF1043" s="14">
        <f>+IF('Moloc Pokedex'!AH236&lt;&gt;"",'Moloc Pokedex'!AH236,"")</f>
        <v>0</v>
      </c>
      <c r="AG1043" s="14">
        <f>+IF('Moloc Pokedex'!AI236&lt;&gt;"",'Moloc Pokedex'!AI236,"")</f>
        <v>0</v>
      </c>
      <c r="AH1043" s="14" t="str">
        <f>+IF('Moloc Pokedex'!AJ236&lt;&gt;"",'Moloc Pokedex'!AJ236,"")</f>
        <v>1042,0,0,0,0,0,0,0,0,0</v>
      </c>
      <c r="AI1043" s="14" t="str">
        <f>+IF('Moloc Pokedex'!AK236&lt;&gt;"",'Moloc Pokedex'!AK236,"")</f>
        <v>TODO</v>
      </c>
      <c r="AJ1043" s="14" t="str">
        <f>+IF('Moloc Pokedex'!AL236&lt;&gt;"",'Moloc Pokedex'!AL236,"")</f>
        <v>"TO DO"</v>
      </c>
      <c r="AK1043" s="14" t="str">
        <f>+IF('Moloc Pokedex'!AM236&lt;&gt;"",'Moloc Pokedex'!AM236,"")</f>
        <v/>
      </c>
      <c r="AL1043" s="14" t="str">
        <f>+IF('Moloc Pokedex'!AN236&lt;&gt;"",'Moloc Pokedex'!AN236,"")</f>
        <v/>
      </c>
      <c r="AM1043" s="14" t="str">
        <f>+IF('Moloc Pokedex'!AO236&lt;&gt;"",'Moloc Pokedex'!AO236,"")</f>
        <v/>
      </c>
      <c r="AN1043" s="14" t="str">
        <f>+IF('Moloc Pokedex'!AP236&lt;&gt;"",'Moloc Pokedex'!AP236,"")</f>
        <v/>
      </c>
      <c r="AO1043" s="14">
        <f>+IF('Moloc Pokedex'!AQ236&lt;&gt;"",'Moloc Pokedex'!AQ236,"")</f>
        <v>0</v>
      </c>
      <c r="AP1043" s="14">
        <f>+IF('Moloc Pokedex'!AR236&lt;&gt;"",'Moloc Pokedex'!AR236,"")</f>
        <v>25</v>
      </c>
      <c r="AQ1043" s="14">
        <f>+IF('Moloc Pokedex'!AS236&lt;&gt;"",'Moloc Pokedex'!AS236,"")</f>
        <v>0</v>
      </c>
      <c r="AR1043" s="14" t="str">
        <f>+IF('Moloc Pokedex'!AT236&lt;&gt;"",'Moloc Pokedex'!AT236,"")</f>
        <v/>
      </c>
      <c r="AS1043" s="14" t="str">
        <f>+IF('Moloc Pokedex'!AU236&lt;&gt;"",'Moloc Pokedex'!AU236,"")</f>
        <v/>
      </c>
      <c r="AU1043" s="14"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
      <c r="A1044" s="13">
        <v>1043</v>
      </c>
      <c r="C1044" s="14" t="str">
        <f>+IF('Moloc Pokedex'!E237&lt;&gt;"",'Moloc Pokedex'!E237,"")</f>
        <v>Tota</v>
      </c>
      <c r="D1044" s="14" t="str">
        <f>+IF('Moloc Pokedex'!F237&lt;&gt;"",'Moloc Pokedex'!F237,"")</f>
        <v>TOTA</v>
      </c>
      <c r="E1044" s="14" t="str">
        <f>+IF('Moloc Pokedex'!G237&lt;&gt;"",'Moloc Pokedex'!G237,"")</f>
        <v>WATER</v>
      </c>
      <c r="F1044" s="14" t="str">
        <f>+IF('Moloc Pokedex'!H237&lt;&gt;"",'Moloc Pokedex'!H237,"")</f>
        <v>ICE</v>
      </c>
      <c r="G1044" s="14" t="str">
        <f>+IF('Moloc Pokedex'!I237&lt;&gt;"",'Moloc Pokedex'!I237,"")</f>
        <v>30,30,30,30,30,30</v>
      </c>
      <c r="H1044" s="14" t="str">
        <f>+IF('Moloc Pokedex'!J237&lt;&gt;"",'Moloc Pokedex'!J237,"")</f>
        <v>Female50Percent</v>
      </c>
      <c r="I1044" s="14" t="str">
        <f>+IF('Moloc Pokedex'!K237&lt;&gt;"",'Moloc Pokedex'!K237,"")</f>
        <v>Medium</v>
      </c>
      <c r="J1044" s="14">
        <f>+IF('Moloc Pokedex'!L237&lt;&gt;"",'Moloc Pokedex'!L237,"")</f>
        <v>0</v>
      </c>
      <c r="K1044" s="14" t="str">
        <f>+IF('Moloc Pokedex'!M237&lt;&gt;"",'Moloc Pokedex'!M237,"")</f>
        <v>0,0,0,0,0,0</v>
      </c>
      <c r="L1044" s="14">
        <f>+IF('Moloc Pokedex'!N237&lt;&gt;"",'Moloc Pokedex'!N237,"")</f>
        <v>255</v>
      </c>
      <c r="M1044" s="14">
        <f>+IF('Moloc Pokedex'!O237&lt;&gt;"",'Moloc Pokedex'!O237,"")</f>
        <v>70</v>
      </c>
      <c r="N1044" s="14" t="str">
        <f>+IF('Moloc Pokedex'!P237&lt;&gt;"",'Moloc Pokedex'!P237,"")</f>
        <v>RUNAWAY</v>
      </c>
      <c r="O1044" s="14" t="str">
        <f>+IF('Moloc Pokedex'!Q237&lt;&gt;"",'Moloc Pokedex'!Q237,"")</f>
        <v/>
      </c>
      <c r="P1044" s="14" t="str">
        <f>+IF('Moloc Pokedex'!R237&lt;&gt;"",'Moloc Pokedex'!R237,"")</f>
        <v>1,TACKLE,1,LEER,1,GROWL,1,SCARYFACE</v>
      </c>
      <c r="Q1044" s="14" t="str">
        <f>+IF('Moloc Pokedex'!S237&lt;&gt;"",'Moloc Pokedex'!S237,"")</f>
        <v>FIREPUNCH,THUNDERPUNCH,ICEPUNCH,SWORDSDANCE,TAUNT,TRICK,GRASSYTERRAIN</v>
      </c>
      <c r="R1044" s="14" t="str">
        <f>+IF('Moloc Pokedex'!T237&lt;&gt;"",'Moloc Pokedex'!T237,"")</f>
        <v>Field</v>
      </c>
      <c r="S1044" s="14">
        <f>+IF('Moloc Pokedex'!U237&lt;&gt;"",'Moloc Pokedex'!U237,"")</f>
        <v>4080</v>
      </c>
      <c r="T1044" s="14">
        <f>+IF('Moloc Pokedex'!V237&lt;&gt;"",'Moloc Pokedex'!V237,"")</f>
        <v>0.1</v>
      </c>
      <c r="U1044" s="14">
        <f>+IF('Moloc Pokedex'!W237&lt;&gt;"",'Moloc Pokedex'!W237,"")</f>
        <v>0.1</v>
      </c>
      <c r="V1044" s="14" t="str">
        <f>+IF('Moloc Pokedex'!X237&lt;&gt;"",'Moloc Pokedex'!X237,"")</f>
        <v>Brown</v>
      </c>
      <c r="W1044" s="14" t="str">
        <f>+IF('Moloc Pokedex'!Y237&lt;&gt;"",'Moloc Pokedex'!Y237,"")</f>
        <v/>
      </c>
      <c r="X1044" s="14">
        <f>+IF('Moloc Pokedex'!Z237&lt;&gt;"",'Moloc Pokedex'!Z237,"")</f>
        <v>1043</v>
      </c>
      <c r="Y1044" s="14">
        <f>+IF('Moloc Pokedex'!AA237&lt;&gt;"",'Moloc Pokedex'!AA237,"")</f>
        <v>0</v>
      </c>
      <c r="Z1044" s="14">
        <f>+IF('Moloc Pokedex'!AB237&lt;&gt;"",'Moloc Pokedex'!AB237,"")</f>
        <v>0</v>
      </c>
      <c r="AA1044" s="14">
        <f>+IF('Moloc Pokedex'!AC237&lt;&gt;"",'Moloc Pokedex'!AC237,"")</f>
        <v>0</v>
      </c>
      <c r="AB1044" s="14">
        <f>+IF('Moloc Pokedex'!AD237&lt;&gt;"",'Moloc Pokedex'!AD237,"")</f>
        <v>0</v>
      </c>
      <c r="AC1044" s="14">
        <f>+IF('Moloc Pokedex'!AE237&lt;&gt;"",'Moloc Pokedex'!AE237,"")</f>
        <v>0</v>
      </c>
      <c r="AD1044" s="14">
        <f>+IF('Moloc Pokedex'!AF237&lt;&gt;"",'Moloc Pokedex'!AF237,"")</f>
        <v>0</v>
      </c>
      <c r="AE1044" s="14">
        <f>+IF('Moloc Pokedex'!AG237&lt;&gt;"",'Moloc Pokedex'!AG237,"")</f>
        <v>0</v>
      </c>
      <c r="AF1044" s="14">
        <f>+IF('Moloc Pokedex'!AH237&lt;&gt;"",'Moloc Pokedex'!AH237,"")</f>
        <v>0</v>
      </c>
      <c r="AG1044" s="14">
        <f>+IF('Moloc Pokedex'!AI237&lt;&gt;"",'Moloc Pokedex'!AI237,"")</f>
        <v>0</v>
      </c>
      <c r="AH1044" s="14" t="str">
        <f>+IF('Moloc Pokedex'!AJ237&lt;&gt;"",'Moloc Pokedex'!AJ237,"")</f>
        <v>1043,0,0,0,0,0,0,0,0,0</v>
      </c>
      <c r="AI1044" s="14" t="str">
        <f>+IF('Moloc Pokedex'!AK237&lt;&gt;"",'Moloc Pokedex'!AK237,"")</f>
        <v>TODO</v>
      </c>
      <c r="AJ1044" s="14" t="str">
        <f>+IF('Moloc Pokedex'!AL237&lt;&gt;"",'Moloc Pokedex'!AL237,"")</f>
        <v>"TO DO"</v>
      </c>
      <c r="AK1044" s="14" t="str">
        <f>+IF('Moloc Pokedex'!AM237&lt;&gt;"",'Moloc Pokedex'!AM237,"")</f>
        <v/>
      </c>
      <c r="AL1044" s="14" t="str">
        <f>+IF('Moloc Pokedex'!AN237&lt;&gt;"",'Moloc Pokedex'!AN237,"")</f>
        <v/>
      </c>
      <c r="AM1044" s="14" t="str">
        <f>+IF('Moloc Pokedex'!AO237&lt;&gt;"",'Moloc Pokedex'!AO237,"")</f>
        <v/>
      </c>
      <c r="AN1044" s="14" t="str">
        <f>+IF('Moloc Pokedex'!AP237&lt;&gt;"",'Moloc Pokedex'!AP237,"")</f>
        <v/>
      </c>
      <c r="AO1044" s="14">
        <f>+IF('Moloc Pokedex'!AQ237&lt;&gt;"",'Moloc Pokedex'!AQ237,"")</f>
        <v>0</v>
      </c>
      <c r="AP1044" s="14">
        <f>+IF('Moloc Pokedex'!AR237&lt;&gt;"",'Moloc Pokedex'!AR237,"")</f>
        <v>25</v>
      </c>
      <c r="AQ1044" s="14">
        <f>+IF('Moloc Pokedex'!AS237&lt;&gt;"",'Moloc Pokedex'!AS237,"")</f>
        <v>0</v>
      </c>
      <c r="AR1044" s="14" t="str">
        <f>+IF('Moloc Pokedex'!AT237&lt;&gt;"",'Moloc Pokedex'!AT237,"")</f>
        <v/>
      </c>
      <c r="AS1044" s="14" t="str">
        <f>+IF('Moloc Pokedex'!AU237&lt;&gt;"",'Moloc Pokedex'!AU237,"")</f>
        <v/>
      </c>
      <c r="AU1044" s="14"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
      <c r="A1045" s="13">
        <v>1044</v>
      </c>
      <c r="C1045" s="14" t="str">
        <f>+IF('Moloc Pokedex'!E238&lt;&gt;"",'Moloc Pokedex'!E238,"")</f>
        <v>Mohmun</v>
      </c>
      <c r="D1045" s="14" t="str">
        <f>+IF('Moloc Pokedex'!F238&lt;&gt;"",'Moloc Pokedex'!F238,"")</f>
        <v>MOHMUN</v>
      </c>
      <c r="E1045" s="14" t="str">
        <f>+IF('Moloc Pokedex'!G238&lt;&gt;"",'Moloc Pokedex'!G238,"")</f>
        <v>WATER</v>
      </c>
      <c r="F1045" s="14" t="str">
        <f>+IF('Moloc Pokedex'!H238&lt;&gt;"",'Moloc Pokedex'!H238,"")</f>
        <v>GRASS</v>
      </c>
      <c r="G1045" s="14" t="str">
        <f>+IF('Moloc Pokedex'!I238&lt;&gt;"",'Moloc Pokedex'!I238,"")</f>
        <v>30,30,30,30,30,30</v>
      </c>
      <c r="H1045" s="14" t="str">
        <f>+IF('Moloc Pokedex'!J238&lt;&gt;"",'Moloc Pokedex'!J238,"")</f>
        <v>Female50Percent</v>
      </c>
      <c r="I1045" s="14" t="str">
        <f>+IF('Moloc Pokedex'!K238&lt;&gt;"",'Moloc Pokedex'!K238,"")</f>
        <v>Medium</v>
      </c>
      <c r="J1045" s="14">
        <f>+IF('Moloc Pokedex'!L238&lt;&gt;"",'Moloc Pokedex'!L238,"")</f>
        <v>0</v>
      </c>
      <c r="K1045" s="14" t="str">
        <f>+IF('Moloc Pokedex'!M238&lt;&gt;"",'Moloc Pokedex'!M238,"")</f>
        <v>0,0,0,0,0,0</v>
      </c>
      <c r="L1045" s="14">
        <f>+IF('Moloc Pokedex'!N238&lt;&gt;"",'Moloc Pokedex'!N238,"")</f>
        <v>255</v>
      </c>
      <c r="M1045" s="14">
        <f>+IF('Moloc Pokedex'!O238&lt;&gt;"",'Moloc Pokedex'!O238,"")</f>
        <v>70</v>
      </c>
      <c r="N1045" s="14" t="str">
        <f>+IF('Moloc Pokedex'!P238&lt;&gt;"",'Moloc Pokedex'!P238,"")</f>
        <v>RUNAWAY</v>
      </c>
      <c r="O1045" s="14" t="str">
        <f>+IF('Moloc Pokedex'!Q238&lt;&gt;"",'Moloc Pokedex'!Q238,"")</f>
        <v/>
      </c>
      <c r="P1045" s="14" t="str">
        <f>+IF('Moloc Pokedex'!R238&lt;&gt;"",'Moloc Pokedex'!R238,"")</f>
        <v>1,TACKLE,1,LEER,1,GROWL,1,SCARYFACE</v>
      </c>
      <c r="Q1045" s="14" t="str">
        <f>+IF('Moloc Pokedex'!S238&lt;&gt;"",'Moloc Pokedex'!S238,"")</f>
        <v>FIREPUNCH,THUNDERPUNCH,ICEPUNCH,SWORDSDANCE,TAUNT,TRICK,GRASSYTERRAIN</v>
      </c>
      <c r="R1045" s="14" t="str">
        <f>+IF('Moloc Pokedex'!T238&lt;&gt;"",'Moloc Pokedex'!T238,"")</f>
        <v>Field</v>
      </c>
      <c r="S1045" s="14">
        <f>+IF('Moloc Pokedex'!U238&lt;&gt;"",'Moloc Pokedex'!U238,"")</f>
        <v>4080</v>
      </c>
      <c r="T1045" s="14">
        <f>+IF('Moloc Pokedex'!V238&lt;&gt;"",'Moloc Pokedex'!V238,"")</f>
        <v>0.1</v>
      </c>
      <c r="U1045" s="14">
        <f>+IF('Moloc Pokedex'!W238&lt;&gt;"",'Moloc Pokedex'!W238,"")</f>
        <v>0.1</v>
      </c>
      <c r="V1045" s="14" t="str">
        <f>+IF('Moloc Pokedex'!X238&lt;&gt;"",'Moloc Pokedex'!X238,"")</f>
        <v>Brown</v>
      </c>
      <c r="W1045" s="14" t="str">
        <f>+IF('Moloc Pokedex'!Y238&lt;&gt;"",'Moloc Pokedex'!Y238,"")</f>
        <v/>
      </c>
      <c r="X1045" s="14">
        <f>+IF('Moloc Pokedex'!Z238&lt;&gt;"",'Moloc Pokedex'!Z238,"")</f>
        <v>1044</v>
      </c>
      <c r="Y1045" s="14">
        <f>+IF('Moloc Pokedex'!AA238&lt;&gt;"",'Moloc Pokedex'!AA238,"")</f>
        <v>0</v>
      </c>
      <c r="Z1045" s="14">
        <f>+IF('Moloc Pokedex'!AB238&lt;&gt;"",'Moloc Pokedex'!AB238,"")</f>
        <v>0</v>
      </c>
      <c r="AA1045" s="14">
        <f>+IF('Moloc Pokedex'!AC238&lt;&gt;"",'Moloc Pokedex'!AC238,"")</f>
        <v>0</v>
      </c>
      <c r="AB1045" s="14">
        <f>+IF('Moloc Pokedex'!AD238&lt;&gt;"",'Moloc Pokedex'!AD238,"")</f>
        <v>0</v>
      </c>
      <c r="AC1045" s="14">
        <f>+IF('Moloc Pokedex'!AE238&lt;&gt;"",'Moloc Pokedex'!AE238,"")</f>
        <v>0</v>
      </c>
      <c r="AD1045" s="14">
        <f>+IF('Moloc Pokedex'!AF238&lt;&gt;"",'Moloc Pokedex'!AF238,"")</f>
        <v>0</v>
      </c>
      <c r="AE1045" s="14">
        <f>+IF('Moloc Pokedex'!AG238&lt;&gt;"",'Moloc Pokedex'!AG238,"")</f>
        <v>0</v>
      </c>
      <c r="AF1045" s="14">
        <f>+IF('Moloc Pokedex'!AH238&lt;&gt;"",'Moloc Pokedex'!AH238,"")</f>
        <v>0</v>
      </c>
      <c r="AG1045" s="14">
        <f>+IF('Moloc Pokedex'!AI238&lt;&gt;"",'Moloc Pokedex'!AI238,"")</f>
        <v>0</v>
      </c>
      <c r="AH1045" s="14" t="str">
        <f>+IF('Moloc Pokedex'!AJ238&lt;&gt;"",'Moloc Pokedex'!AJ238,"")</f>
        <v>1044,0,0,0,0,0,0,0,0,0</v>
      </c>
      <c r="AI1045" s="14" t="str">
        <f>+IF('Moloc Pokedex'!AK238&lt;&gt;"",'Moloc Pokedex'!AK238,"")</f>
        <v>TODO</v>
      </c>
      <c r="AJ1045" s="14" t="str">
        <f>+IF('Moloc Pokedex'!AL238&lt;&gt;"",'Moloc Pokedex'!AL238,"")</f>
        <v>"TO DO"</v>
      </c>
      <c r="AK1045" s="14" t="str">
        <f>+IF('Moloc Pokedex'!AM238&lt;&gt;"",'Moloc Pokedex'!AM238,"")</f>
        <v/>
      </c>
      <c r="AL1045" s="14" t="str">
        <f>+IF('Moloc Pokedex'!AN238&lt;&gt;"",'Moloc Pokedex'!AN238,"")</f>
        <v/>
      </c>
      <c r="AM1045" s="14" t="str">
        <f>+IF('Moloc Pokedex'!AO238&lt;&gt;"",'Moloc Pokedex'!AO238,"")</f>
        <v/>
      </c>
      <c r="AN1045" s="14" t="str">
        <f>+IF('Moloc Pokedex'!AP238&lt;&gt;"",'Moloc Pokedex'!AP238,"")</f>
        <v/>
      </c>
      <c r="AO1045" s="14">
        <f>+IF('Moloc Pokedex'!AQ238&lt;&gt;"",'Moloc Pokedex'!AQ238,"")</f>
        <v>0</v>
      </c>
      <c r="AP1045" s="14">
        <f>+IF('Moloc Pokedex'!AR238&lt;&gt;"",'Moloc Pokedex'!AR238,"")</f>
        <v>25</v>
      </c>
      <c r="AQ1045" s="14">
        <f>+IF('Moloc Pokedex'!AS238&lt;&gt;"",'Moloc Pokedex'!AS238,"")</f>
        <v>0</v>
      </c>
      <c r="AR1045" s="14" t="str">
        <f>+IF('Moloc Pokedex'!AT238&lt;&gt;"",'Moloc Pokedex'!AT238,"")</f>
        <v/>
      </c>
      <c r="AS1045" s="14" t="str">
        <f>+IF('Moloc Pokedex'!AU238&lt;&gt;"",'Moloc Pokedex'!AU238,"")</f>
        <v/>
      </c>
      <c r="AU1045" s="14"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
      <c r="A1046" s="13">
        <v>1045</v>
      </c>
      <c r="C1046" s="14" t="str">
        <f>+IF('Moloc Pokedex'!E239&lt;&gt;"",'Moloc Pokedex'!E239,"")</f>
        <v>Malady</v>
      </c>
      <c r="D1046" s="14" t="str">
        <f>+IF('Moloc Pokedex'!F239&lt;&gt;"",'Moloc Pokedex'!F239,"")</f>
        <v>MALADY</v>
      </c>
      <c r="E1046" s="14" t="str">
        <f>+IF('Moloc Pokedex'!G239&lt;&gt;"",'Moloc Pokedex'!G239,"")</f>
        <v>WATER</v>
      </c>
      <c r="F1046" s="14" t="str">
        <f>+IF('Moloc Pokedex'!H239&lt;&gt;"",'Moloc Pokedex'!H239,"")</f>
        <v>FAIRY</v>
      </c>
      <c r="G1046" s="14" t="str">
        <f>+IF('Moloc Pokedex'!I239&lt;&gt;"",'Moloc Pokedex'!I239,"")</f>
        <v>30,30,30,30,30,30</v>
      </c>
      <c r="H1046" s="14" t="str">
        <f>+IF('Moloc Pokedex'!J239&lt;&gt;"",'Moloc Pokedex'!J239,"")</f>
        <v>Female50Percent</v>
      </c>
      <c r="I1046" s="14" t="str">
        <f>+IF('Moloc Pokedex'!K239&lt;&gt;"",'Moloc Pokedex'!K239,"")</f>
        <v>Medium</v>
      </c>
      <c r="J1046" s="14">
        <f>+IF('Moloc Pokedex'!L239&lt;&gt;"",'Moloc Pokedex'!L239,"")</f>
        <v>0</v>
      </c>
      <c r="K1046" s="14" t="str">
        <f>+IF('Moloc Pokedex'!M239&lt;&gt;"",'Moloc Pokedex'!M239,"")</f>
        <v>0,0,0,0,0,0</v>
      </c>
      <c r="L1046" s="14">
        <f>+IF('Moloc Pokedex'!N239&lt;&gt;"",'Moloc Pokedex'!N239,"")</f>
        <v>255</v>
      </c>
      <c r="M1046" s="14">
        <f>+IF('Moloc Pokedex'!O239&lt;&gt;"",'Moloc Pokedex'!O239,"")</f>
        <v>70</v>
      </c>
      <c r="N1046" s="14" t="str">
        <f>+IF('Moloc Pokedex'!P239&lt;&gt;"",'Moloc Pokedex'!P239,"")</f>
        <v>RUNAWAY</v>
      </c>
      <c r="O1046" s="14" t="str">
        <f>+IF('Moloc Pokedex'!Q239&lt;&gt;"",'Moloc Pokedex'!Q239,"")</f>
        <v/>
      </c>
      <c r="P1046" s="14" t="str">
        <f>+IF('Moloc Pokedex'!R239&lt;&gt;"",'Moloc Pokedex'!R239,"")</f>
        <v>1,TACKLE,1,LEER,1,GROWL,1,SCARYFACE</v>
      </c>
      <c r="Q1046" s="14" t="str">
        <f>+IF('Moloc Pokedex'!S239&lt;&gt;"",'Moloc Pokedex'!S239,"")</f>
        <v>FIREPUNCH,THUNDERPUNCH,ICEPUNCH,SWORDSDANCE,TAUNT,TRICK,GRASSYTERRAIN</v>
      </c>
      <c r="R1046" s="14" t="str">
        <f>+IF('Moloc Pokedex'!T239&lt;&gt;"",'Moloc Pokedex'!T239,"")</f>
        <v>Field</v>
      </c>
      <c r="S1046" s="14">
        <f>+IF('Moloc Pokedex'!U239&lt;&gt;"",'Moloc Pokedex'!U239,"")</f>
        <v>4080</v>
      </c>
      <c r="T1046" s="14">
        <f>+IF('Moloc Pokedex'!V239&lt;&gt;"",'Moloc Pokedex'!V239,"")</f>
        <v>0.1</v>
      </c>
      <c r="U1046" s="14">
        <f>+IF('Moloc Pokedex'!W239&lt;&gt;"",'Moloc Pokedex'!W239,"")</f>
        <v>0.1</v>
      </c>
      <c r="V1046" s="14" t="str">
        <f>+IF('Moloc Pokedex'!X239&lt;&gt;"",'Moloc Pokedex'!X239,"")</f>
        <v>Brown</v>
      </c>
      <c r="W1046" s="14" t="str">
        <f>+IF('Moloc Pokedex'!Y239&lt;&gt;"",'Moloc Pokedex'!Y239,"")</f>
        <v/>
      </c>
      <c r="X1046" s="14">
        <f>+IF('Moloc Pokedex'!Z239&lt;&gt;"",'Moloc Pokedex'!Z239,"")</f>
        <v>1045</v>
      </c>
      <c r="Y1046" s="14">
        <f>+IF('Moloc Pokedex'!AA239&lt;&gt;"",'Moloc Pokedex'!AA239,"")</f>
        <v>0</v>
      </c>
      <c r="Z1046" s="14">
        <f>+IF('Moloc Pokedex'!AB239&lt;&gt;"",'Moloc Pokedex'!AB239,"")</f>
        <v>0</v>
      </c>
      <c r="AA1046" s="14">
        <f>+IF('Moloc Pokedex'!AC239&lt;&gt;"",'Moloc Pokedex'!AC239,"")</f>
        <v>0</v>
      </c>
      <c r="AB1046" s="14">
        <f>+IF('Moloc Pokedex'!AD239&lt;&gt;"",'Moloc Pokedex'!AD239,"")</f>
        <v>0</v>
      </c>
      <c r="AC1046" s="14">
        <f>+IF('Moloc Pokedex'!AE239&lt;&gt;"",'Moloc Pokedex'!AE239,"")</f>
        <v>0</v>
      </c>
      <c r="AD1046" s="14">
        <f>+IF('Moloc Pokedex'!AF239&lt;&gt;"",'Moloc Pokedex'!AF239,"")</f>
        <v>0</v>
      </c>
      <c r="AE1046" s="14">
        <f>+IF('Moloc Pokedex'!AG239&lt;&gt;"",'Moloc Pokedex'!AG239,"")</f>
        <v>0</v>
      </c>
      <c r="AF1046" s="14">
        <f>+IF('Moloc Pokedex'!AH239&lt;&gt;"",'Moloc Pokedex'!AH239,"")</f>
        <v>0</v>
      </c>
      <c r="AG1046" s="14">
        <f>+IF('Moloc Pokedex'!AI239&lt;&gt;"",'Moloc Pokedex'!AI239,"")</f>
        <v>0</v>
      </c>
      <c r="AH1046" s="14" t="str">
        <f>+IF('Moloc Pokedex'!AJ239&lt;&gt;"",'Moloc Pokedex'!AJ239,"")</f>
        <v>1045,0,0,0,0,0,0,0,0,0</v>
      </c>
      <c r="AI1046" s="14" t="str">
        <f>+IF('Moloc Pokedex'!AK239&lt;&gt;"",'Moloc Pokedex'!AK239,"")</f>
        <v>TODO</v>
      </c>
      <c r="AJ1046" s="14" t="str">
        <f>+IF('Moloc Pokedex'!AL239&lt;&gt;"",'Moloc Pokedex'!AL239,"")</f>
        <v>"TO DO"</v>
      </c>
      <c r="AK1046" s="14" t="str">
        <f>+IF('Moloc Pokedex'!AM239&lt;&gt;"",'Moloc Pokedex'!AM239,"")</f>
        <v/>
      </c>
      <c r="AL1046" s="14" t="str">
        <f>+IF('Moloc Pokedex'!AN239&lt;&gt;"",'Moloc Pokedex'!AN239,"")</f>
        <v/>
      </c>
      <c r="AM1046" s="14" t="str">
        <f>+IF('Moloc Pokedex'!AO239&lt;&gt;"",'Moloc Pokedex'!AO239,"")</f>
        <v/>
      </c>
      <c r="AN1046" s="14" t="str">
        <f>+IF('Moloc Pokedex'!AP239&lt;&gt;"",'Moloc Pokedex'!AP239,"")</f>
        <v/>
      </c>
      <c r="AO1046" s="14">
        <f>+IF('Moloc Pokedex'!AQ239&lt;&gt;"",'Moloc Pokedex'!AQ239,"")</f>
        <v>0</v>
      </c>
      <c r="AP1046" s="14">
        <f>+IF('Moloc Pokedex'!AR239&lt;&gt;"",'Moloc Pokedex'!AR239,"")</f>
        <v>25</v>
      </c>
      <c r="AQ1046" s="14">
        <f>+IF('Moloc Pokedex'!AS239&lt;&gt;"",'Moloc Pokedex'!AS239,"")</f>
        <v>0</v>
      </c>
      <c r="AR1046" s="14" t="str">
        <f>+IF('Moloc Pokedex'!AT239&lt;&gt;"",'Moloc Pokedex'!AT239,"")</f>
        <v/>
      </c>
      <c r="AS1046" s="14" t="str">
        <f>+IF('Moloc Pokedex'!AU239&lt;&gt;"",'Moloc Pokedex'!AU239,"")</f>
        <v/>
      </c>
      <c r="AU1046" s="14"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
      <c r="A1047" s="13">
        <v>1046</v>
      </c>
      <c r="C1047" s="14" t="str">
        <f>+IF('Moloc Pokedex'!E240&lt;&gt;"",'Moloc Pokedex'!E240,"")</f>
        <v>Kaimin</v>
      </c>
      <c r="D1047" s="14" t="str">
        <f>+IF('Moloc Pokedex'!F240&lt;&gt;"",'Moloc Pokedex'!F240,"")</f>
        <v>KAIMIN</v>
      </c>
      <c r="E1047" s="14" t="str">
        <f>+IF('Moloc Pokedex'!G240&lt;&gt;"",'Moloc Pokedex'!G240,"")</f>
        <v>WATER</v>
      </c>
      <c r="F1047" s="14" t="str">
        <f>+IF('Moloc Pokedex'!H240&lt;&gt;"",'Moloc Pokedex'!H240,"")</f>
        <v>FERAL</v>
      </c>
      <c r="G1047" s="14" t="str">
        <f>+IF('Moloc Pokedex'!I240&lt;&gt;"",'Moloc Pokedex'!I240,"")</f>
        <v>30,30,30,30,30,30</v>
      </c>
      <c r="H1047" s="14" t="str">
        <f>+IF('Moloc Pokedex'!J240&lt;&gt;"",'Moloc Pokedex'!J240,"")</f>
        <v>Female50Percent</v>
      </c>
      <c r="I1047" s="14" t="str">
        <f>+IF('Moloc Pokedex'!K240&lt;&gt;"",'Moloc Pokedex'!K240,"")</f>
        <v>Medium</v>
      </c>
      <c r="J1047" s="14">
        <f>+IF('Moloc Pokedex'!L240&lt;&gt;"",'Moloc Pokedex'!L240,"")</f>
        <v>0</v>
      </c>
      <c r="K1047" s="14" t="str">
        <f>+IF('Moloc Pokedex'!M240&lt;&gt;"",'Moloc Pokedex'!M240,"")</f>
        <v>0,0,0,0,0,0</v>
      </c>
      <c r="L1047" s="14">
        <f>+IF('Moloc Pokedex'!N240&lt;&gt;"",'Moloc Pokedex'!N240,"")</f>
        <v>255</v>
      </c>
      <c r="M1047" s="14">
        <f>+IF('Moloc Pokedex'!O240&lt;&gt;"",'Moloc Pokedex'!O240,"")</f>
        <v>70</v>
      </c>
      <c r="N1047" s="14" t="str">
        <f>+IF('Moloc Pokedex'!P240&lt;&gt;"",'Moloc Pokedex'!P240,"")</f>
        <v>RUNAWAY</v>
      </c>
      <c r="O1047" s="14" t="str">
        <f>+IF('Moloc Pokedex'!Q240&lt;&gt;"",'Moloc Pokedex'!Q240,"")</f>
        <v/>
      </c>
      <c r="P1047" s="14" t="str">
        <f>+IF('Moloc Pokedex'!R240&lt;&gt;"",'Moloc Pokedex'!R240,"")</f>
        <v>1,TACKLE,1,LEER,1,GROWL,1,SCARYFACE</v>
      </c>
      <c r="Q1047" s="14" t="str">
        <f>+IF('Moloc Pokedex'!S240&lt;&gt;"",'Moloc Pokedex'!S240,"")</f>
        <v>FIREPUNCH,THUNDERPUNCH,ICEPUNCH,SWORDSDANCE,TAUNT,TRICK,GRASSYTERRAIN</v>
      </c>
      <c r="R1047" s="14" t="str">
        <f>+IF('Moloc Pokedex'!T240&lt;&gt;"",'Moloc Pokedex'!T240,"")</f>
        <v>Field</v>
      </c>
      <c r="S1047" s="14">
        <f>+IF('Moloc Pokedex'!U240&lt;&gt;"",'Moloc Pokedex'!U240,"")</f>
        <v>4080</v>
      </c>
      <c r="T1047" s="14">
        <f>+IF('Moloc Pokedex'!V240&lt;&gt;"",'Moloc Pokedex'!V240,"")</f>
        <v>0.1</v>
      </c>
      <c r="U1047" s="14">
        <f>+IF('Moloc Pokedex'!W240&lt;&gt;"",'Moloc Pokedex'!W240,"")</f>
        <v>0.1</v>
      </c>
      <c r="V1047" s="14" t="str">
        <f>+IF('Moloc Pokedex'!X240&lt;&gt;"",'Moloc Pokedex'!X240,"")</f>
        <v>Brown</v>
      </c>
      <c r="W1047" s="14" t="str">
        <f>+IF('Moloc Pokedex'!Y240&lt;&gt;"",'Moloc Pokedex'!Y240,"")</f>
        <v/>
      </c>
      <c r="X1047" s="14">
        <f>+IF('Moloc Pokedex'!Z240&lt;&gt;"",'Moloc Pokedex'!Z240,"")</f>
        <v>1046</v>
      </c>
      <c r="Y1047" s="14">
        <f>+IF('Moloc Pokedex'!AA240&lt;&gt;"",'Moloc Pokedex'!AA240,"")</f>
        <v>0</v>
      </c>
      <c r="Z1047" s="14">
        <f>+IF('Moloc Pokedex'!AB240&lt;&gt;"",'Moloc Pokedex'!AB240,"")</f>
        <v>0</v>
      </c>
      <c r="AA1047" s="14">
        <f>+IF('Moloc Pokedex'!AC240&lt;&gt;"",'Moloc Pokedex'!AC240,"")</f>
        <v>0</v>
      </c>
      <c r="AB1047" s="14">
        <f>+IF('Moloc Pokedex'!AD240&lt;&gt;"",'Moloc Pokedex'!AD240,"")</f>
        <v>0</v>
      </c>
      <c r="AC1047" s="14">
        <f>+IF('Moloc Pokedex'!AE240&lt;&gt;"",'Moloc Pokedex'!AE240,"")</f>
        <v>0</v>
      </c>
      <c r="AD1047" s="14">
        <f>+IF('Moloc Pokedex'!AF240&lt;&gt;"",'Moloc Pokedex'!AF240,"")</f>
        <v>0</v>
      </c>
      <c r="AE1047" s="14">
        <f>+IF('Moloc Pokedex'!AG240&lt;&gt;"",'Moloc Pokedex'!AG240,"")</f>
        <v>0</v>
      </c>
      <c r="AF1047" s="14">
        <f>+IF('Moloc Pokedex'!AH240&lt;&gt;"",'Moloc Pokedex'!AH240,"")</f>
        <v>0</v>
      </c>
      <c r="AG1047" s="14">
        <f>+IF('Moloc Pokedex'!AI240&lt;&gt;"",'Moloc Pokedex'!AI240,"")</f>
        <v>0</v>
      </c>
      <c r="AH1047" s="14" t="str">
        <f>+IF('Moloc Pokedex'!AJ240&lt;&gt;"",'Moloc Pokedex'!AJ240,"")</f>
        <v>1046,0,0,0,0,0,0,0,0,0</v>
      </c>
      <c r="AI1047" s="14" t="str">
        <f>+IF('Moloc Pokedex'!AK240&lt;&gt;"",'Moloc Pokedex'!AK240,"")</f>
        <v>TODO</v>
      </c>
      <c r="AJ1047" s="14" t="str">
        <f>+IF('Moloc Pokedex'!AL240&lt;&gt;"",'Moloc Pokedex'!AL240,"")</f>
        <v>"TO DO"</v>
      </c>
      <c r="AK1047" s="14" t="str">
        <f>+IF('Moloc Pokedex'!AM240&lt;&gt;"",'Moloc Pokedex'!AM240,"")</f>
        <v/>
      </c>
      <c r="AL1047" s="14" t="str">
        <f>+IF('Moloc Pokedex'!AN240&lt;&gt;"",'Moloc Pokedex'!AN240,"")</f>
        <v/>
      </c>
      <c r="AM1047" s="14" t="str">
        <f>+IF('Moloc Pokedex'!AO240&lt;&gt;"",'Moloc Pokedex'!AO240,"")</f>
        <v/>
      </c>
      <c r="AN1047" s="14" t="str">
        <f>+IF('Moloc Pokedex'!AP240&lt;&gt;"",'Moloc Pokedex'!AP240,"")</f>
        <v/>
      </c>
      <c r="AO1047" s="14">
        <f>+IF('Moloc Pokedex'!AQ240&lt;&gt;"",'Moloc Pokedex'!AQ240,"")</f>
        <v>0</v>
      </c>
      <c r="AP1047" s="14">
        <f>+IF('Moloc Pokedex'!AR240&lt;&gt;"",'Moloc Pokedex'!AR240,"")</f>
        <v>25</v>
      </c>
      <c r="AQ1047" s="14">
        <f>+IF('Moloc Pokedex'!AS240&lt;&gt;"",'Moloc Pokedex'!AS240,"")</f>
        <v>0</v>
      </c>
      <c r="AR1047" s="14" t="str">
        <f>+IF('Moloc Pokedex'!AT240&lt;&gt;"",'Moloc Pokedex'!AT240,"")</f>
        <v/>
      </c>
      <c r="AS1047" s="14" t="str">
        <f>+IF('Moloc Pokedex'!AU240&lt;&gt;"",'Moloc Pokedex'!AU240,"")</f>
        <v/>
      </c>
      <c r="AU1047" s="14"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
      <c r="A1048" s="13">
        <v>1047</v>
      </c>
      <c r="C1048" s="14" t="str">
        <f>+IF('Moloc Pokedex'!E241&lt;&gt;"",'Moloc Pokedex'!E241,"")</f>
        <v>Cryona</v>
      </c>
      <c r="D1048" s="14" t="str">
        <f>+IF('Moloc Pokedex'!F241&lt;&gt;"",'Moloc Pokedex'!F241,"")</f>
        <v>CRYONA</v>
      </c>
      <c r="E1048" s="14" t="str">
        <f>+IF('Moloc Pokedex'!G241&lt;&gt;"",'Moloc Pokedex'!G241,"")</f>
        <v>GHOST</v>
      </c>
      <c r="F1048" s="14" t="str">
        <f>+IF('Moloc Pokedex'!H241&lt;&gt;"",'Moloc Pokedex'!H241,"")</f>
        <v>WATER</v>
      </c>
      <c r="G1048" s="14" t="str">
        <f>+IF('Moloc Pokedex'!I241&lt;&gt;"",'Moloc Pokedex'!I241,"")</f>
        <v>30,30,30,30,30,30</v>
      </c>
      <c r="H1048" s="14" t="str">
        <f>+IF('Moloc Pokedex'!J241&lt;&gt;"",'Moloc Pokedex'!J241,"")</f>
        <v>Female50Percent</v>
      </c>
      <c r="I1048" s="14" t="str">
        <f>+IF('Moloc Pokedex'!K241&lt;&gt;"",'Moloc Pokedex'!K241,"")</f>
        <v>Medium</v>
      </c>
      <c r="J1048" s="14">
        <f>+IF('Moloc Pokedex'!L241&lt;&gt;"",'Moloc Pokedex'!L241,"")</f>
        <v>0</v>
      </c>
      <c r="K1048" s="14" t="str">
        <f>+IF('Moloc Pokedex'!M241&lt;&gt;"",'Moloc Pokedex'!M241,"")</f>
        <v>0,0,0,0,0,0</v>
      </c>
      <c r="L1048" s="14">
        <f>+IF('Moloc Pokedex'!N241&lt;&gt;"",'Moloc Pokedex'!N241,"")</f>
        <v>255</v>
      </c>
      <c r="M1048" s="14">
        <f>+IF('Moloc Pokedex'!O241&lt;&gt;"",'Moloc Pokedex'!O241,"")</f>
        <v>70</v>
      </c>
      <c r="N1048" s="14" t="str">
        <f>+IF('Moloc Pokedex'!P241&lt;&gt;"",'Moloc Pokedex'!P241,"")</f>
        <v>RUNAWAY</v>
      </c>
      <c r="O1048" s="14" t="str">
        <f>+IF('Moloc Pokedex'!Q241&lt;&gt;"",'Moloc Pokedex'!Q241,"")</f>
        <v/>
      </c>
      <c r="P1048" s="14" t="str">
        <f>+IF('Moloc Pokedex'!R241&lt;&gt;"",'Moloc Pokedex'!R241,"")</f>
        <v>1,TACKLE,1,LEER,1,GROWL,1,SCARYFACE</v>
      </c>
      <c r="Q1048" s="14" t="str">
        <f>+IF('Moloc Pokedex'!S241&lt;&gt;"",'Moloc Pokedex'!S241,"")</f>
        <v>FIREPUNCH,THUNDERPUNCH,ICEPUNCH,SWORDSDANCE,TAUNT,TRICK,GRASSYTERRAIN</v>
      </c>
      <c r="R1048" s="14" t="str">
        <f>+IF('Moloc Pokedex'!T241&lt;&gt;"",'Moloc Pokedex'!T241,"")</f>
        <v>Field</v>
      </c>
      <c r="S1048" s="14">
        <f>+IF('Moloc Pokedex'!U241&lt;&gt;"",'Moloc Pokedex'!U241,"")</f>
        <v>4080</v>
      </c>
      <c r="T1048" s="14">
        <f>+IF('Moloc Pokedex'!V241&lt;&gt;"",'Moloc Pokedex'!V241,"")</f>
        <v>0.1</v>
      </c>
      <c r="U1048" s="14">
        <f>+IF('Moloc Pokedex'!W241&lt;&gt;"",'Moloc Pokedex'!W241,"")</f>
        <v>0.1</v>
      </c>
      <c r="V1048" s="14" t="str">
        <f>+IF('Moloc Pokedex'!X241&lt;&gt;"",'Moloc Pokedex'!X241,"")</f>
        <v>Brown</v>
      </c>
      <c r="W1048" s="14" t="str">
        <f>+IF('Moloc Pokedex'!Y241&lt;&gt;"",'Moloc Pokedex'!Y241,"")</f>
        <v/>
      </c>
      <c r="X1048" s="14">
        <f>+IF('Moloc Pokedex'!Z241&lt;&gt;"",'Moloc Pokedex'!Z241,"")</f>
        <v>1047</v>
      </c>
      <c r="Y1048" s="14">
        <f>+IF('Moloc Pokedex'!AA241&lt;&gt;"",'Moloc Pokedex'!AA241,"")</f>
        <v>0</v>
      </c>
      <c r="Z1048" s="14">
        <f>+IF('Moloc Pokedex'!AB241&lt;&gt;"",'Moloc Pokedex'!AB241,"")</f>
        <v>0</v>
      </c>
      <c r="AA1048" s="14">
        <f>+IF('Moloc Pokedex'!AC241&lt;&gt;"",'Moloc Pokedex'!AC241,"")</f>
        <v>0</v>
      </c>
      <c r="AB1048" s="14">
        <f>+IF('Moloc Pokedex'!AD241&lt;&gt;"",'Moloc Pokedex'!AD241,"")</f>
        <v>0</v>
      </c>
      <c r="AC1048" s="14">
        <f>+IF('Moloc Pokedex'!AE241&lt;&gt;"",'Moloc Pokedex'!AE241,"")</f>
        <v>0</v>
      </c>
      <c r="AD1048" s="14">
        <f>+IF('Moloc Pokedex'!AF241&lt;&gt;"",'Moloc Pokedex'!AF241,"")</f>
        <v>0</v>
      </c>
      <c r="AE1048" s="14">
        <f>+IF('Moloc Pokedex'!AG241&lt;&gt;"",'Moloc Pokedex'!AG241,"")</f>
        <v>0</v>
      </c>
      <c r="AF1048" s="14">
        <f>+IF('Moloc Pokedex'!AH241&lt;&gt;"",'Moloc Pokedex'!AH241,"")</f>
        <v>0</v>
      </c>
      <c r="AG1048" s="14">
        <f>+IF('Moloc Pokedex'!AI241&lt;&gt;"",'Moloc Pokedex'!AI241,"")</f>
        <v>0</v>
      </c>
      <c r="AH1048" s="14" t="str">
        <f>+IF('Moloc Pokedex'!AJ241&lt;&gt;"",'Moloc Pokedex'!AJ241,"")</f>
        <v>1047,0,0,0,0,0,0,0,0,0</v>
      </c>
      <c r="AI1048" s="14" t="str">
        <f>+IF('Moloc Pokedex'!AK241&lt;&gt;"",'Moloc Pokedex'!AK241,"")</f>
        <v>TODO</v>
      </c>
      <c r="AJ1048" s="14" t="str">
        <f>+IF('Moloc Pokedex'!AL241&lt;&gt;"",'Moloc Pokedex'!AL241,"")</f>
        <v>"TO DO"</v>
      </c>
      <c r="AK1048" s="14" t="str">
        <f>+IF('Moloc Pokedex'!AM241&lt;&gt;"",'Moloc Pokedex'!AM241,"")</f>
        <v/>
      </c>
      <c r="AL1048" s="14" t="str">
        <f>+IF('Moloc Pokedex'!AN241&lt;&gt;"",'Moloc Pokedex'!AN241,"")</f>
        <v/>
      </c>
      <c r="AM1048" s="14" t="str">
        <f>+IF('Moloc Pokedex'!AO241&lt;&gt;"",'Moloc Pokedex'!AO241,"")</f>
        <v/>
      </c>
      <c r="AN1048" s="14" t="str">
        <f>+IF('Moloc Pokedex'!AP241&lt;&gt;"",'Moloc Pokedex'!AP241,"")</f>
        <v/>
      </c>
      <c r="AO1048" s="14">
        <f>+IF('Moloc Pokedex'!AQ241&lt;&gt;"",'Moloc Pokedex'!AQ241,"")</f>
        <v>0</v>
      </c>
      <c r="AP1048" s="14">
        <f>+IF('Moloc Pokedex'!AR241&lt;&gt;"",'Moloc Pokedex'!AR241,"")</f>
        <v>25</v>
      </c>
      <c r="AQ1048" s="14">
        <f>+IF('Moloc Pokedex'!AS241&lt;&gt;"",'Moloc Pokedex'!AS241,"")</f>
        <v>0</v>
      </c>
      <c r="AR1048" s="14" t="str">
        <f>+IF('Moloc Pokedex'!AT241&lt;&gt;"",'Moloc Pokedex'!AT241,"")</f>
        <v/>
      </c>
      <c r="AS1048" s="14" t="str">
        <f>+IF('Moloc Pokedex'!AU241&lt;&gt;"",'Moloc Pokedex'!AU241,"")</f>
        <v/>
      </c>
      <c r="AU1048" s="14"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
      <c r="A1049" s="13">
        <v>1048</v>
      </c>
      <c r="C1049" s="14" t="str">
        <f>+IF('Moloc Pokedex'!E242&lt;&gt;"",'Moloc Pokedex'!E242,"")</f>
        <v>Tunchi</v>
      </c>
      <c r="D1049" s="14" t="str">
        <f>+IF('Moloc Pokedex'!F242&lt;&gt;"",'Moloc Pokedex'!F242,"")</f>
        <v>TUNCHI</v>
      </c>
      <c r="E1049" s="14" t="str">
        <f>+IF('Moloc Pokedex'!G242&lt;&gt;"",'Moloc Pokedex'!G242,"")</f>
        <v>GHOST</v>
      </c>
      <c r="F1049" s="14" t="str">
        <f>+IF('Moloc Pokedex'!H242&lt;&gt;"",'Moloc Pokedex'!H242,"")</f>
        <v>GRASS</v>
      </c>
      <c r="G1049" s="14" t="str">
        <f>+IF('Moloc Pokedex'!I242&lt;&gt;"",'Moloc Pokedex'!I242,"")</f>
        <v>30,30,30,30,30,30</v>
      </c>
      <c r="H1049" s="14" t="str">
        <f>+IF('Moloc Pokedex'!J242&lt;&gt;"",'Moloc Pokedex'!J242,"")</f>
        <v>Female50Percent</v>
      </c>
      <c r="I1049" s="14" t="str">
        <f>+IF('Moloc Pokedex'!K242&lt;&gt;"",'Moloc Pokedex'!K242,"")</f>
        <v>Medium</v>
      </c>
      <c r="J1049" s="14">
        <f>+IF('Moloc Pokedex'!L242&lt;&gt;"",'Moloc Pokedex'!L242,"")</f>
        <v>0</v>
      </c>
      <c r="K1049" s="14" t="str">
        <f>+IF('Moloc Pokedex'!M242&lt;&gt;"",'Moloc Pokedex'!M242,"")</f>
        <v>0,0,0,0,0,0</v>
      </c>
      <c r="L1049" s="14">
        <f>+IF('Moloc Pokedex'!N242&lt;&gt;"",'Moloc Pokedex'!N242,"")</f>
        <v>255</v>
      </c>
      <c r="M1049" s="14">
        <f>+IF('Moloc Pokedex'!O242&lt;&gt;"",'Moloc Pokedex'!O242,"")</f>
        <v>70</v>
      </c>
      <c r="N1049" s="14" t="str">
        <f>+IF('Moloc Pokedex'!P242&lt;&gt;"",'Moloc Pokedex'!P242,"")</f>
        <v>RUNAWAY</v>
      </c>
      <c r="O1049" s="14" t="str">
        <f>+IF('Moloc Pokedex'!Q242&lt;&gt;"",'Moloc Pokedex'!Q242,"")</f>
        <v/>
      </c>
      <c r="P1049" s="14" t="str">
        <f>+IF('Moloc Pokedex'!R242&lt;&gt;"",'Moloc Pokedex'!R242,"")</f>
        <v>1,TACKLE,1,LEER,1,GROWL,1,SCARYFACE</v>
      </c>
      <c r="Q1049" s="14" t="str">
        <f>+IF('Moloc Pokedex'!S242&lt;&gt;"",'Moloc Pokedex'!S242,"")</f>
        <v>FIREPUNCH,THUNDERPUNCH,ICEPUNCH,SWORDSDANCE,TAUNT,TRICK,GRASSYTERRAIN</v>
      </c>
      <c r="R1049" s="14" t="str">
        <f>+IF('Moloc Pokedex'!T242&lt;&gt;"",'Moloc Pokedex'!T242,"")</f>
        <v>Field</v>
      </c>
      <c r="S1049" s="14">
        <f>+IF('Moloc Pokedex'!U242&lt;&gt;"",'Moloc Pokedex'!U242,"")</f>
        <v>4080</v>
      </c>
      <c r="T1049" s="14">
        <f>+IF('Moloc Pokedex'!V242&lt;&gt;"",'Moloc Pokedex'!V242,"")</f>
        <v>0.1</v>
      </c>
      <c r="U1049" s="14">
        <f>+IF('Moloc Pokedex'!W242&lt;&gt;"",'Moloc Pokedex'!W242,"")</f>
        <v>0.1</v>
      </c>
      <c r="V1049" s="14" t="str">
        <f>+IF('Moloc Pokedex'!X242&lt;&gt;"",'Moloc Pokedex'!X242,"")</f>
        <v>Brown</v>
      </c>
      <c r="W1049" s="14" t="str">
        <f>+IF('Moloc Pokedex'!Y242&lt;&gt;"",'Moloc Pokedex'!Y242,"")</f>
        <v/>
      </c>
      <c r="X1049" s="14">
        <f>+IF('Moloc Pokedex'!Z242&lt;&gt;"",'Moloc Pokedex'!Z242,"")</f>
        <v>1048</v>
      </c>
      <c r="Y1049" s="14">
        <f>+IF('Moloc Pokedex'!AA242&lt;&gt;"",'Moloc Pokedex'!AA242,"")</f>
        <v>0</v>
      </c>
      <c r="Z1049" s="14">
        <f>+IF('Moloc Pokedex'!AB242&lt;&gt;"",'Moloc Pokedex'!AB242,"")</f>
        <v>0</v>
      </c>
      <c r="AA1049" s="14">
        <f>+IF('Moloc Pokedex'!AC242&lt;&gt;"",'Moloc Pokedex'!AC242,"")</f>
        <v>0</v>
      </c>
      <c r="AB1049" s="14">
        <f>+IF('Moloc Pokedex'!AD242&lt;&gt;"",'Moloc Pokedex'!AD242,"")</f>
        <v>0</v>
      </c>
      <c r="AC1049" s="14">
        <f>+IF('Moloc Pokedex'!AE242&lt;&gt;"",'Moloc Pokedex'!AE242,"")</f>
        <v>0</v>
      </c>
      <c r="AD1049" s="14">
        <f>+IF('Moloc Pokedex'!AF242&lt;&gt;"",'Moloc Pokedex'!AF242,"")</f>
        <v>0</v>
      </c>
      <c r="AE1049" s="14">
        <f>+IF('Moloc Pokedex'!AG242&lt;&gt;"",'Moloc Pokedex'!AG242,"")</f>
        <v>0</v>
      </c>
      <c r="AF1049" s="14">
        <f>+IF('Moloc Pokedex'!AH242&lt;&gt;"",'Moloc Pokedex'!AH242,"")</f>
        <v>0</v>
      </c>
      <c r="AG1049" s="14">
        <f>+IF('Moloc Pokedex'!AI242&lt;&gt;"",'Moloc Pokedex'!AI242,"")</f>
        <v>0</v>
      </c>
      <c r="AH1049" s="14" t="str">
        <f>+IF('Moloc Pokedex'!AJ242&lt;&gt;"",'Moloc Pokedex'!AJ242,"")</f>
        <v>1048,0,0,0,0,0,0,0,0,0</v>
      </c>
      <c r="AI1049" s="14" t="str">
        <f>+IF('Moloc Pokedex'!AK242&lt;&gt;"",'Moloc Pokedex'!AK242,"")</f>
        <v>TODO</v>
      </c>
      <c r="AJ1049" s="14" t="str">
        <f>+IF('Moloc Pokedex'!AL242&lt;&gt;"",'Moloc Pokedex'!AL242,"")</f>
        <v>"TO DO"</v>
      </c>
      <c r="AK1049" s="14" t="str">
        <f>+IF('Moloc Pokedex'!AM242&lt;&gt;"",'Moloc Pokedex'!AM242,"")</f>
        <v/>
      </c>
      <c r="AL1049" s="14" t="str">
        <f>+IF('Moloc Pokedex'!AN242&lt;&gt;"",'Moloc Pokedex'!AN242,"")</f>
        <v/>
      </c>
      <c r="AM1049" s="14" t="str">
        <f>+IF('Moloc Pokedex'!AO242&lt;&gt;"",'Moloc Pokedex'!AO242,"")</f>
        <v/>
      </c>
      <c r="AN1049" s="14" t="str">
        <f>+IF('Moloc Pokedex'!AP242&lt;&gt;"",'Moloc Pokedex'!AP242,"")</f>
        <v/>
      </c>
      <c r="AO1049" s="14">
        <f>+IF('Moloc Pokedex'!AQ242&lt;&gt;"",'Moloc Pokedex'!AQ242,"")</f>
        <v>0</v>
      </c>
      <c r="AP1049" s="14">
        <f>+IF('Moloc Pokedex'!AR242&lt;&gt;"",'Moloc Pokedex'!AR242,"")</f>
        <v>25</v>
      </c>
      <c r="AQ1049" s="14">
        <f>+IF('Moloc Pokedex'!AS242&lt;&gt;"",'Moloc Pokedex'!AS242,"")</f>
        <v>0</v>
      </c>
      <c r="AR1049" s="14" t="str">
        <f>+IF('Moloc Pokedex'!AT242&lt;&gt;"",'Moloc Pokedex'!AT242,"")</f>
        <v/>
      </c>
      <c r="AS1049" s="14" t="str">
        <f>+IF('Moloc Pokedex'!AU242&lt;&gt;"",'Moloc Pokedex'!AU242,"")</f>
        <v/>
      </c>
      <c r="AU1049" s="14"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
      <c r="A1050" s="13">
        <v>1049</v>
      </c>
      <c r="C1050" s="14" t="str">
        <f>+IF('Moloc Pokedex'!E243&lt;&gt;"",'Moloc Pokedex'!E243,"")</f>
        <v>Mirthayu</v>
      </c>
      <c r="D1050" s="14" t="str">
        <f>+IF('Moloc Pokedex'!F243&lt;&gt;"",'Moloc Pokedex'!F243,"")</f>
        <v>MIRTHAYU</v>
      </c>
      <c r="E1050" s="14" t="str">
        <f>+IF('Moloc Pokedex'!G243&lt;&gt;"",'Moloc Pokedex'!G243,"")</f>
        <v>GHOST</v>
      </c>
      <c r="F1050" s="14" t="str">
        <f>+IF('Moloc Pokedex'!H243&lt;&gt;"",'Moloc Pokedex'!H243,"")</f>
        <v>GROUND</v>
      </c>
      <c r="G1050" s="14" t="str">
        <f>+IF('Moloc Pokedex'!I243&lt;&gt;"",'Moloc Pokedex'!I243,"")</f>
        <v>30,30,30,30,30,30</v>
      </c>
      <c r="H1050" s="14" t="str">
        <f>+IF('Moloc Pokedex'!J243&lt;&gt;"",'Moloc Pokedex'!J243,"")</f>
        <v>Female50Percent</v>
      </c>
      <c r="I1050" s="14" t="str">
        <f>+IF('Moloc Pokedex'!K243&lt;&gt;"",'Moloc Pokedex'!K243,"")</f>
        <v>Medium</v>
      </c>
      <c r="J1050" s="14">
        <f>+IF('Moloc Pokedex'!L243&lt;&gt;"",'Moloc Pokedex'!L243,"")</f>
        <v>0</v>
      </c>
      <c r="K1050" s="14" t="str">
        <f>+IF('Moloc Pokedex'!M243&lt;&gt;"",'Moloc Pokedex'!M243,"")</f>
        <v>0,0,0,0,0,0</v>
      </c>
      <c r="L1050" s="14">
        <f>+IF('Moloc Pokedex'!N243&lt;&gt;"",'Moloc Pokedex'!N243,"")</f>
        <v>255</v>
      </c>
      <c r="M1050" s="14">
        <f>+IF('Moloc Pokedex'!O243&lt;&gt;"",'Moloc Pokedex'!O243,"")</f>
        <v>70</v>
      </c>
      <c r="N1050" s="14" t="str">
        <f>+IF('Moloc Pokedex'!P243&lt;&gt;"",'Moloc Pokedex'!P243,"")</f>
        <v>RUNAWAY</v>
      </c>
      <c r="O1050" s="14" t="str">
        <f>+IF('Moloc Pokedex'!Q243&lt;&gt;"",'Moloc Pokedex'!Q243,"")</f>
        <v/>
      </c>
      <c r="P1050" s="14" t="str">
        <f>+IF('Moloc Pokedex'!R243&lt;&gt;"",'Moloc Pokedex'!R243,"")</f>
        <v>1,TACKLE,1,LEER,1,GROWL,1,SCARYFACE</v>
      </c>
      <c r="Q1050" s="14" t="str">
        <f>+IF('Moloc Pokedex'!S243&lt;&gt;"",'Moloc Pokedex'!S243,"")</f>
        <v>FIREPUNCH,THUNDERPUNCH,ICEPUNCH,SWORDSDANCE,TAUNT,TRICK,GRASSYTERRAIN</v>
      </c>
      <c r="R1050" s="14" t="str">
        <f>+IF('Moloc Pokedex'!T243&lt;&gt;"",'Moloc Pokedex'!T243,"")</f>
        <v>Field</v>
      </c>
      <c r="S1050" s="14">
        <f>+IF('Moloc Pokedex'!U243&lt;&gt;"",'Moloc Pokedex'!U243,"")</f>
        <v>4080</v>
      </c>
      <c r="T1050" s="14">
        <f>+IF('Moloc Pokedex'!V243&lt;&gt;"",'Moloc Pokedex'!V243,"")</f>
        <v>0.1</v>
      </c>
      <c r="U1050" s="14">
        <f>+IF('Moloc Pokedex'!W243&lt;&gt;"",'Moloc Pokedex'!W243,"")</f>
        <v>0.1</v>
      </c>
      <c r="V1050" s="14" t="str">
        <f>+IF('Moloc Pokedex'!X243&lt;&gt;"",'Moloc Pokedex'!X243,"")</f>
        <v>Brown</v>
      </c>
      <c r="W1050" s="14" t="str">
        <f>+IF('Moloc Pokedex'!Y243&lt;&gt;"",'Moloc Pokedex'!Y243,"")</f>
        <v/>
      </c>
      <c r="X1050" s="14">
        <f>+IF('Moloc Pokedex'!Z243&lt;&gt;"",'Moloc Pokedex'!Z243,"")</f>
        <v>1049</v>
      </c>
      <c r="Y1050" s="14">
        <f>+IF('Moloc Pokedex'!AA243&lt;&gt;"",'Moloc Pokedex'!AA243,"")</f>
        <v>0</v>
      </c>
      <c r="Z1050" s="14">
        <f>+IF('Moloc Pokedex'!AB243&lt;&gt;"",'Moloc Pokedex'!AB243,"")</f>
        <v>0</v>
      </c>
      <c r="AA1050" s="14">
        <f>+IF('Moloc Pokedex'!AC243&lt;&gt;"",'Moloc Pokedex'!AC243,"")</f>
        <v>0</v>
      </c>
      <c r="AB1050" s="14">
        <f>+IF('Moloc Pokedex'!AD243&lt;&gt;"",'Moloc Pokedex'!AD243,"")</f>
        <v>0</v>
      </c>
      <c r="AC1050" s="14">
        <f>+IF('Moloc Pokedex'!AE243&lt;&gt;"",'Moloc Pokedex'!AE243,"")</f>
        <v>0</v>
      </c>
      <c r="AD1050" s="14">
        <f>+IF('Moloc Pokedex'!AF243&lt;&gt;"",'Moloc Pokedex'!AF243,"")</f>
        <v>0</v>
      </c>
      <c r="AE1050" s="14">
        <f>+IF('Moloc Pokedex'!AG243&lt;&gt;"",'Moloc Pokedex'!AG243,"")</f>
        <v>0</v>
      </c>
      <c r="AF1050" s="14">
        <f>+IF('Moloc Pokedex'!AH243&lt;&gt;"",'Moloc Pokedex'!AH243,"")</f>
        <v>0</v>
      </c>
      <c r="AG1050" s="14">
        <f>+IF('Moloc Pokedex'!AI243&lt;&gt;"",'Moloc Pokedex'!AI243,"")</f>
        <v>0</v>
      </c>
      <c r="AH1050" s="14" t="str">
        <f>+IF('Moloc Pokedex'!AJ243&lt;&gt;"",'Moloc Pokedex'!AJ243,"")</f>
        <v>1049,0,0,0,0,0,0,0,0,0</v>
      </c>
      <c r="AI1050" s="14" t="str">
        <f>+IF('Moloc Pokedex'!AK243&lt;&gt;"",'Moloc Pokedex'!AK243,"")</f>
        <v>TODO</v>
      </c>
      <c r="AJ1050" s="14" t="str">
        <f>+IF('Moloc Pokedex'!AL243&lt;&gt;"",'Moloc Pokedex'!AL243,"")</f>
        <v>"TO DO"</v>
      </c>
      <c r="AK1050" s="14" t="str">
        <f>+IF('Moloc Pokedex'!AM243&lt;&gt;"",'Moloc Pokedex'!AM243,"")</f>
        <v/>
      </c>
      <c r="AL1050" s="14" t="str">
        <f>+IF('Moloc Pokedex'!AN243&lt;&gt;"",'Moloc Pokedex'!AN243,"")</f>
        <v/>
      </c>
      <c r="AM1050" s="14" t="str">
        <f>+IF('Moloc Pokedex'!AO243&lt;&gt;"",'Moloc Pokedex'!AO243,"")</f>
        <v/>
      </c>
      <c r="AN1050" s="14" t="str">
        <f>+IF('Moloc Pokedex'!AP243&lt;&gt;"",'Moloc Pokedex'!AP243,"")</f>
        <v/>
      </c>
      <c r="AO1050" s="14">
        <f>+IF('Moloc Pokedex'!AQ243&lt;&gt;"",'Moloc Pokedex'!AQ243,"")</f>
        <v>0</v>
      </c>
      <c r="AP1050" s="14">
        <f>+IF('Moloc Pokedex'!AR243&lt;&gt;"",'Moloc Pokedex'!AR243,"")</f>
        <v>25</v>
      </c>
      <c r="AQ1050" s="14">
        <f>+IF('Moloc Pokedex'!AS243&lt;&gt;"",'Moloc Pokedex'!AS243,"")</f>
        <v>0</v>
      </c>
      <c r="AR1050" s="14" t="str">
        <f>+IF('Moloc Pokedex'!AT243&lt;&gt;"",'Moloc Pokedex'!AT243,"")</f>
        <v/>
      </c>
      <c r="AS1050" s="14" t="str">
        <f>+IF('Moloc Pokedex'!AU243&lt;&gt;"",'Moloc Pokedex'!AU243,"")</f>
        <v/>
      </c>
      <c r="AU1050" s="14"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
      <c r="A1051" s="13">
        <v>1050</v>
      </c>
      <c r="C1051" s="14" t="str">
        <f>+IF('Moloc Pokedex'!E244&lt;&gt;"",'Moloc Pokedex'!E244,"")</f>
        <v>Dlackhat</v>
      </c>
      <c r="D1051" s="14" t="str">
        <f>+IF('Moloc Pokedex'!F244&lt;&gt;"",'Moloc Pokedex'!F244,"")</f>
        <v>DLACKHAT</v>
      </c>
      <c r="E1051" s="14" t="str">
        <f>+IF('Moloc Pokedex'!G244&lt;&gt;"",'Moloc Pokedex'!G244,"")</f>
        <v>GHOST</v>
      </c>
      <c r="F1051" s="14" t="str">
        <f>+IF('Moloc Pokedex'!H244&lt;&gt;"",'Moloc Pokedex'!H244,"")</f>
        <v>DARK</v>
      </c>
      <c r="G1051" s="14" t="str">
        <f>+IF('Moloc Pokedex'!I244&lt;&gt;"",'Moloc Pokedex'!I244,"")</f>
        <v>30,30,30,30,30,30</v>
      </c>
      <c r="H1051" s="14" t="str">
        <f>+IF('Moloc Pokedex'!J244&lt;&gt;"",'Moloc Pokedex'!J244,"")</f>
        <v>Female50Percent</v>
      </c>
      <c r="I1051" s="14" t="str">
        <f>+IF('Moloc Pokedex'!K244&lt;&gt;"",'Moloc Pokedex'!K244,"")</f>
        <v>Medium</v>
      </c>
      <c r="J1051" s="14">
        <f>+IF('Moloc Pokedex'!L244&lt;&gt;"",'Moloc Pokedex'!L244,"")</f>
        <v>0</v>
      </c>
      <c r="K1051" s="14" t="str">
        <f>+IF('Moloc Pokedex'!M244&lt;&gt;"",'Moloc Pokedex'!M244,"")</f>
        <v>0,0,0,0,0,0</v>
      </c>
      <c r="L1051" s="14">
        <f>+IF('Moloc Pokedex'!N244&lt;&gt;"",'Moloc Pokedex'!N244,"")</f>
        <v>255</v>
      </c>
      <c r="M1051" s="14">
        <f>+IF('Moloc Pokedex'!O244&lt;&gt;"",'Moloc Pokedex'!O244,"")</f>
        <v>70</v>
      </c>
      <c r="N1051" s="14" t="str">
        <f>+IF('Moloc Pokedex'!P244&lt;&gt;"",'Moloc Pokedex'!P244,"")</f>
        <v>RUNAWAY</v>
      </c>
      <c r="O1051" s="14" t="str">
        <f>+IF('Moloc Pokedex'!Q244&lt;&gt;"",'Moloc Pokedex'!Q244,"")</f>
        <v/>
      </c>
      <c r="P1051" s="14" t="str">
        <f>+IF('Moloc Pokedex'!R244&lt;&gt;"",'Moloc Pokedex'!R244,"")</f>
        <v>1,TACKLE,1,LEER,1,GROWL,1,SCARYFACE</v>
      </c>
      <c r="Q1051" s="14" t="str">
        <f>+IF('Moloc Pokedex'!S244&lt;&gt;"",'Moloc Pokedex'!S244,"")</f>
        <v>FIREPUNCH,THUNDERPUNCH,ICEPUNCH,SWORDSDANCE,TAUNT,TRICK,GRASSYTERRAIN</v>
      </c>
      <c r="R1051" s="14" t="str">
        <f>+IF('Moloc Pokedex'!T244&lt;&gt;"",'Moloc Pokedex'!T244,"")</f>
        <v>Field</v>
      </c>
      <c r="S1051" s="14">
        <f>+IF('Moloc Pokedex'!U244&lt;&gt;"",'Moloc Pokedex'!U244,"")</f>
        <v>4080</v>
      </c>
      <c r="T1051" s="14">
        <f>+IF('Moloc Pokedex'!V244&lt;&gt;"",'Moloc Pokedex'!V244,"")</f>
        <v>0.1</v>
      </c>
      <c r="U1051" s="14">
        <f>+IF('Moloc Pokedex'!W244&lt;&gt;"",'Moloc Pokedex'!W244,"")</f>
        <v>0.1</v>
      </c>
      <c r="V1051" s="14" t="str">
        <f>+IF('Moloc Pokedex'!X244&lt;&gt;"",'Moloc Pokedex'!X244,"")</f>
        <v>Brown</v>
      </c>
      <c r="W1051" s="14" t="str">
        <f>+IF('Moloc Pokedex'!Y244&lt;&gt;"",'Moloc Pokedex'!Y244,"")</f>
        <v/>
      </c>
      <c r="X1051" s="14">
        <f>+IF('Moloc Pokedex'!Z244&lt;&gt;"",'Moloc Pokedex'!Z244,"")</f>
        <v>1050</v>
      </c>
      <c r="Y1051" s="14">
        <f>+IF('Moloc Pokedex'!AA244&lt;&gt;"",'Moloc Pokedex'!AA244,"")</f>
        <v>0</v>
      </c>
      <c r="Z1051" s="14">
        <f>+IF('Moloc Pokedex'!AB244&lt;&gt;"",'Moloc Pokedex'!AB244,"")</f>
        <v>0</v>
      </c>
      <c r="AA1051" s="14">
        <f>+IF('Moloc Pokedex'!AC244&lt;&gt;"",'Moloc Pokedex'!AC244,"")</f>
        <v>0</v>
      </c>
      <c r="AB1051" s="14">
        <f>+IF('Moloc Pokedex'!AD244&lt;&gt;"",'Moloc Pokedex'!AD244,"")</f>
        <v>0</v>
      </c>
      <c r="AC1051" s="14">
        <f>+IF('Moloc Pokedex'!AE244&lt;&gt;"",'Moloc Pokedex'!AE244,"")</f>
        <v>0</v>
      </c>
      <c r="AD1051" s="14">
        <f>+IF('Moloc Pokedex'!AF244&lt;&gt;"",'Moloc Pokedex'!AF244,"")</f>
        <v>0</v>
      </c>
      <c r="AE1051" s="14">
        <f>+IF('Moloc Pokedex'!AG244&lt;&gt;"",'Moloc Pokedex'!AG244,"")</f>
        <v>0</v>
      </c>
      <c r="AF1051" s="14">
        <f>+IF('Moloc Pokedex'!AH244&lt;&gt;"",'Moloc Pokedex'!AH244,"")</f>
        <v>0</v>
      </c>
      <c r="AG1051" s="14">
        <f>+IF('Moloc Pokedex'!AI244&lt;&gt;"",'Moloc Pokedex'!AI244,"")</f>
        <v>0</v>
      </c>
      <c r="AH1051" s="14" t="str">
        <f>+IF('Moloc Pokedex'!AJ244&lt;&gt;"",'Moloc Pokedex'!AJ244,"")</f>
        <v>1050,0,0,0,0,0,0,0,0,0</v>
      </c>
      <c r="AI1051" s="14" t="str">
        <f>+IF('Moloc Pokedex'!AK244&lt;&gt;"",'Moloc Pokedex'!AK244,"")</f>
        <v>TODO</v>
      </c>
      <c r="AJ1051" s="14" t="str">
        <f>+IF('Moloc Pokedex'!AL244&lt;&gt;"",'Moloc Pokedex'!AL244,"")</f>
        <v>"TO DO"</v>
      </c>
      <c r="AK1051" s="14" t="str">
        <f>+IF('Moloc Pokedex'!AM244&lt;&gt;"",'Moloc Pokedex'!AM244,"")</f>
        <v/>
      </c>
      <c r="AL1051" s="14" t="str">
        <f>+IF('Moloc Pokedex'!AN244&lt;&gt;"",'Moloc Pokedex'!AN244,"")</f>
        <v/>
      </c>
      <c r="AM1051" s="14" t="str">
        <f>+IF('Moloc Pokedex'!AO244&lt;&gt;"",'Moloc Pokedex'!AO244,"")</f>
        <v/>
      </c>
      <c r="AN1051" s="14" t="str">
        <f>+IF('Moloc Pokedex'!AP244&lt;&gt;"",'Moloc Pokedex'!AP244,"")</f>
        <v/>
      </c>
      <c r="AO1051" s="14">
        <f>+IF('Moloc Pokedex'!AQ244&lt;&gt;"",'Moloc Pokedex'!AQ244,"")</f>
        <v>0</v>
      </c>
      <c r="AP1051" s="14">
        <f>+IF('Moloc Pokedex'!AR244&lt;&gt;"",'Moloc Pokedex'!AR244,"")</f>
        <v>25</v>
      </c>
      <c r="AQ1051" s="14">
        <f>+IF('Moloc Pokedex'!AS244&lt;&gt;"",'Moloc Pokedex'!AS244,"")</f>
        <v>0</v>
      </c>
      <c r="AR1051" s="14" t="str">
        <f>+IF('Moloc Pokedex'!AT244&lt;&gt;"",'Moloc Pokedex'!AT244,"")</f>
        <v/>
      </c>
      <c r="AS1051" s="14" t="str">
        <f>+IF('Moloc Pokedex'!AU244&lt;&gt;"",'Moloc Pokedex'!AU244,"")</f>
        <v/>
      </c>
      <c r="AU1051" s="14"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
      <c r="A1052" s="13">
        <v>1051</v>
      </c>
      <c r="C1052" s="14" t="str">
        <f>+IF('Moloc Pokedex'!E245&lt;&gt;"",'Moloc Pokedex'!E245,"")</f>
        <v>Spaire</v>
      </c>
      <c r="D1052" s="14" t="str">
        <f>+IF('Moloc Pokedex'!F245&lt;&gt;"",'Moloc Pokedex'!F245,"")</f>
        <v>SPAIRE</v>
      </c>
      <c r="E1052" s="14" t="str">
        <f>+IF('Moloc Pokedex'!G245&lt;&gt;"",'Moloc Pokedex'!G245,"")</f>
        <v>FIRE</v>
      </c>
      <c r="F1052" s="14" t="str">
        <f>+IF('Moloc Pokedex'!H245&lt;&gt;"",'Moloc Pokedex'!H245,"")</f>
        <v>GHOST</v>
      </c>
      <c r="G1052" s="14" t="str">
        <f>+IF('Moloc Pokedex'!I245&lt;&gt;"",'Moloc Pokedex'!I245,"")</f>
        <v>30,30,30,30,30,30</v>
      </c>
      <c r="H1052" s="14" t="str">
        <f>+IF('Moloc Pokedex'!J245&lt;&gt;"",'Moloc Pokedex'!J245,"")</f>
        <v>Female50Percent</v>
      </c>
      <c r="I1052" s="14" t="str">
        <f>+IF('Moloc Pokedex'!K245&lt;&gt;"",'Moloc Pokedex'!K245,"")</f>
        <v>Medium</v>
      </c>
      <c r="J1052" s="14">
        <f>+IF('Moloc Pokedex'!L245&lt;&gt;"",'Moloc Pokedex'!L245,"")</f>
        <v>0</v>
      </c>
      <c r="K1052" s="14" t="str">
        <f>+IF('Moloc Pokedex'!M245&lt;&gt;"",'Moloc Pokedex'!M245,"")</f>
        <v>0,0,0,0,0,0</v>
      </c>
      <c r="L1052" s="14">
        <f>+IF('Moloc Pokedex'!N245&lt;&gt;"",'Moloc Pokedex'!N245,"")</f>
        <v>255</v>
      </c>
      <c r="M1052" s="14">
        <f>+IF('Moloc Pokedex'!O245&lt;&gt;"",'Moloc Pokedex'!O245,"")</f>
        <v>70</v>
      </c>
      <c r="N1052" s="14" t="str">
        <f>+IF('Moloc Pokedex'!P245&lt;&gt;"",'Moloc Pokedex'!P245,"")</f>
        <v>RUNAWAY</v>
      </c>
      <c r="O1052" s="14" t="str">
        <f>+IF('Moloc Pokedex'!Q245&lt;&gt;"",'Moloc Pokedex'!Q245,"")</f>
        <v/>
      </c>
      <c r="P1052" s="14" t="str">
        <f>+IF('Moloc Pokedex'!R245&lt;&gt;"",'Moloc Pokedex'!R245,"")</f>
        <v>1,TACKLE,1,LEER,1,GROWL,1,SCARYFACE</v>
      </c>
      <c r="Q1052" s="14" t="str">
        <f>+IF('Moloc Pokedex'!S245&lt;&gt;"",'Moloc Pokedex'!S245,"")</f>
        <v>FIREPUNCH,THUNDERPUNCH,ICEPUNCH,SWORDSDANCE,TAUNT,TRICK,GRASSYTERRAIN</v>
      </c>
      <c r="R1052" s="14" t="str">
        <f>+IF('Moloc Pokedex'!T245&lt;&gt;"",'Moloc Pokedex'!T245,"")</f>
        <v>Field</v>
      </c>
      <c r="S1052" s="14">
        <f>+IF('Moloc Pokedex'!U245&lt;&gt;"",'Moloc Pokedex'!U245,"")</f>
        <v>4080</v>
      </c>
      <c r="T1052" s="14">
        <f>+IF('Moloc Pokedex'!V245&lt;&gt;"",'Moloc Pokedex'!V245,"")</f>
        <v>0.1</v>
      </c>
      <c r="U1052" s="14">
        <f>+IF('Moloc Pokedex'!W245&lt;&gt;"",'Moloc Pokedex'!W245,"")</f>
        <v>0.1</v>
      </c>
      <c r="V1052" s="14" t="str">
        <f>+IF('Moloc Pokedex'!X245&lt;&gt;"",'Moloc Pokedex'!X245,"")</f>
        <v>Brown</v>
      </c>
      <c r="W1052" s="14" t="str">
        <f>+IF('Moloc Pokedex'!Y245&lt;&gt;"",'Moloc Pokedex'!Y245,"")</f>
        <v/>
      </c>
      <c r="X1052" s="14">
        <f>+IF('Moloc Pokedex'!Z245&lt;&gt;"",'Moloc Pokedex'!Z245,"")</f>
        <v>1051</v>
      </c>
      <c r="Y1052" s="14">
        <f>+IF('Moloc Pokedex'!AA245&lt;&gt;"",'Moloc Pokedex'!AA245,"")</f>
        <v>0</v>
      </c>
      <c r="Z1052" s="14">
        <f>+IF('Moloc Pokedex'!AB245&lt;&gt;"",'Moloc Pokedex'!AB245,"")</f>
        <v>0</v>
      </c>
      <c r="AA1052" s="14">
        <f>+IF('Moloc Pokedex'!AC245&lt;&gt;"",'Moloc Pokedex'!AC245,"")</f>
        <v>0</v>
      </c>
      <c r="AB1052" s="14">
        <f>+IF('Moloc Pokedex'!AD245&lt;&gt;"",'Moloc Pokedex'!AD245,"")</f>
        <v>0</v>
      </c>
      <c r="AC1052" s="14">
        <f>+IF('Moloc Pokedex'!AE245&lt;&gt;"",'Moloc Pokedex'!AE245,"")</f>
        <v>0</v>
      </c>
      <c r="AD1052" s="14">
        <f>+IF('Moloc Pokedex'!AF245&lt;&gt;"",'Moloc Pokedex'!AF245,"")</f>
        <v>0</v>
      </c>
      <c r="AE1052" s="14">
        <f>+IF('Moloc Pokedex'!AG245&lt;&gt;"",'Moloc Pokedex'!AG245,"")</f>
        <v>0</v>
      </c>
      <c r="AF1052" s="14">
        <f>+IF('Moloc Pokedex'!AH245&lt;&gt;"",'Moloc Pokedex'!AH245,"")</f>
        <v>0</v>
      </c>
      <c r="AG1052" s="14">
        <f>+IF('Moloc Pokedex'!AI245&lt;&gt;"",'Moloc Pokedex'!AI245,"")</f>
        <v>0</v>
      </c>
      <c r="AH1052" s="14" t="str">
        <f>+IF('Moloc Pokedex'!AJ245&lt;&gt;"",'Moloc Pokedex'!AJ245,"")</f>
        <v>1051,0,0,0,0,0,0,0,0,0</v>
      </c>
      <c r="AI1052" s="14" t="str">
        <f>+IF('Moloc Pokedex'!AK245&lt;&gt;"",'Moloc Pokedex'!AK245,"")</f>
        <v>TODO</v>
      </c>
      <c r="AJ1052" s="14" t="str">
        <f>+IF('Moloc Pokedex'!AL245&lt;&gt;"",'Moloc Pokedex'!AL245,"")</f>
        <v>"TO DO"</v>
      </c>
      <c r="AK1052" s="14" t="str">
        <f>+IF('Moloc Pokedex'!AM245&lt;&gt;"",'Moloc Pokedex'!AM245,"")</f>
        <v/>
      </c>
      <c r="AL1052" s="14" t="str">
        <f>+IF('Moloc Pokedex'!AN245&lt;&gt;"",'Moloc Pokedex'!AN245,"")</f>
        <v/>
      </c>
      <c r="AM1052" s="14" t="str">
        <f>+IF('Moloc Pokedex'!AO245&lt;&gt;"",'Moloc Pokedex'!AO245,"")</f>
        <v/>
      </c>
      <c r="AN1052" s="14" t="str">
        <f>+IF('Moloc Pokedex'!AP245&lt;&gt;"",'Moloc Pokedex'!AP245,"")</f>
        <v/>
      </c>
      <c r="AO1052" s="14">
        <f>+IF('Moloc Pokedex'!AQ245&lt;&gt;"",'Moloc Pokedex'!AQ245,"")</f>
        <v>0</v>
      </c>
      <c r="AP1052" s="14">
        <f>+IF('Moloc Pokedex'!AR245&lt;&gt;"",'Moloc Pokedex'!AR245,"")</f>
        <v>25</v>
      </c>
      <c r="AQ1052" s="14">
        <f>+IF('Moloc Pokedex'!AS245&lt;&gt;"",'Moloc Pokedex'!AS245,"")</f>
        <v>0</v>
      </c>
      <c r="AR1052" s="14" t="str">
        <f>+IF('Moloc Pokedex'!AT245&lt;&gt;"",'Moloc Pokedex'!AT245,"")</f>
        <v/>
      </c>
      <c r="AS1052" s="14" t="str">
        <f>+IF('Moloc Pokedex'!AU245&lt;&gt;"",'Moloc Pokedex'!AU245,"")</f>
        <v/>
      </c>
      <c r="AU1052" s="14"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
      <c r="A1053" s="13">
        <v>1052</v>
      </c>
      <c r="C1053" s="14" t="str">
        <f>+IF('Moloc Pokedex'!E246&lt;&gt;"",'Moloc Pokedex'!E246,"")</f>
        <v>Furntain</v>
      </c>
      <c r="D1053" s="14" t="str">
        <f>+IF('Moloc Pokedex'!F246&lt;&gt;"",'Moloc Pokedex'!F246,"")</f>
        <v>FURNTAIN</v>
      </c>
      <c r="E1053" s="14" t="str">
        <f>+IF('Moloc Pokedex'!G246&lt;&gt;"",'Moloc Pokedex'!G246,"")</f>
        <v>FIRE</v>
      </c>
      <c r="F1053" s="14" t="str">
        <f>+IF('Moloc Pokedex'!H246&lt;&gt;"",'Moloc Pokedex'!H246,"")</f>
        <v>GROUND</v>
      </c>
      <c r="G1053" s="14" t="str">
        <f>+IF('Moloc Pokedex'!I246&lt;&gt;"",'Moloc Pokedex'!I246,"")</f>
        <v>30,30,30,30,30,30</v>
      </c>
      <c r="H1053" s="14" t="str">
        <f>+IF('Moloc Pokedex'!J246&lt;&gt;"",'Moloc Pokedex'!J246,"")</f>
        <v>Female50Percent</v>
      </c>
      <c r="I1053" s="14" t="str">
        <f>+IF('Moloc Pokedex'!K246&lt;&gt;"",'Moloc Pokedex'!K246,"")</f>
        <v>Medium</v>
      </c>
      <c r="J1053" s="14">
        <f>+IF('Moloc Pokedex'!L246&lt;&gt;"",'Moloc Pokedex'!L246,"")</f>
        <v>0</v>
      </c>
      <c r="K1053" s="14" t="str">
        <f>+IF('Moloc Pokedex'!M246&lt;&gt;"",'Moloc Pokedex'!M246,"")</f>
        <v>0,0,0,0,0,0</v>
      </c>
      <c r="L1053" s="14">
        <f>+IF('Moloc Pokedex'!N246&lt;&gt;"",'Moloc Pokedex'!N246,"")</f>
        <v>255</v>
      </c>
      <c r="M1053" s="14">
        <f>+IF('Moloc Pokedex'!O246&lt;&gt;"",'Moloc Pokedex'!O246,"")</f>
        <v>70</v>
      </c>
      <c r="N1053" s="14" t="str">
        <f>+IF('Moloc Pokedex'!P246&lt;&gt;"",'Moloc Pokedex'!P246,"")</f>
        <v>RUNAWAY</v>
      </c>
      <c r="O1053" s="14" t="str">
        <f>+IF('Moloc Pokedex'!Q246&lt;&gt;"",'Moloc Pokedex'!Q246,"")</f>
        <v/>
      </c>
      <c r="P1053" s="14" t="str">
        <f>+IF('Moloc Pokedex'!R246&lt;&gt;"",'Moloc Pokedex'!R246,"")</f>
        <v>1,TACKLE,1,LEER,1,GROWL,1,SCARYFACE</v>
      </c>
      <c r="Q1053" s="14" t="str">
        <f>+IF('Moloc Pokedex'!S246&lt;&gt;"",'Moloc Pokedex'!S246,"")</f>
        <v>FIREPUNCH,THUNDERPUNCH,ICEPUNCH,SWORDSDANCE,TAUNT,TRICK,GRASSYTERRAIN</v>
      </c>
      <c r="R1053" s="14" t="str">
        <f>+IF('Moloc Pokedex'!T246&lt;&gt;"",'Moloc Pokedex'!T246,"")</f>
        <v>Field</v>
      </c>
      <c r="S1053" s="14">
        <f>+IF('Moloc Pokedex'!U246&lt;&gt;"",'Moloc Pokedex'!U246,"")</f>
        <v>4080</v>
      </c>
      <c r="T1053" s="14">
        <f>+IF('Moloc Pokedex'!V246&lt;&gt;"",'Moloc Pokedex'!V246,"")</f>
        <v>0.1</v>
      </c>
      <c r="U1053" s="14">
        <f>+IF('Moloc Pokedex'!W246&lt;&gt;"",'Moloc Pokedex'!W246,"")</f>
        <v>0.1</v>
      </c>
      <c r="V1053" s="14" t="str">
        <f>+IF('Moloc Pokedex'!X246&lt;&gt;"",'Moloc Pokedex'!X246,"")</f>
        <v>Brown</v>
      </c>
      <c r="W1053" s="14" t="str">
        <f>+IF('Moloc Pokedex'!Y246&lt;&gt;"",'Moloc Pokedex'!Y246,"")</f>
        <v/>
      </c>
      <c r="X1053" s="14">
        <f>+IF('Moloc Pokedex'!Z246&lt;&gt;"",'Moloc Pokedex'!Z246,"")</f>
        <v>1052</v>
      </c>
      <c r="Y1053" s="14">
        <f>+IF('Moloc Pokedex'!AA246&lt;&gt;"",'Moloc Pokedex'!AA246,"")</f>
        <v>0</v>
      </c>
      <c r="Z1053" s="14">
        <f>+IF('Moloc Pokedex'!AB246&lt;&gt;"",'Moloc Pokedex'!AB246,"")</f>
        <v>0</v>
      </c>
      <c r="AA1053" s="14">
        <f>+IF('Moloc Pokedex'!AC246&lt;&gt;"",'Moloc Pokedex'!AC246,"")</f>
        <v>0</v>
      </c>
      <c r="AB1053" s="14">
        <f>+IF('Moloc Pokedex'!AD246&lt;&gt;"",'Moloc Pokedex'!AD246,"")</f>
        <v>0</v>
      </c>
      <c r="AC1053" s="14">
        <f>+IF('Moloc Pokedex'!AE246&lt;&gt;"",'Moloc Pokedex'!AE246,"")</f>
        <v>0</v>
      </c>
      <c r="AD1053" s="14">
        <f>+IF('Moloc Pokedex'!AF246&lt;&gt;"",'Moloc Pokedex'!AF246,"")</f>
        <v>0</v>
      </c>
      <c r="AE1053" s="14">
        <f>+IF('Moloc Pokedex'!AG246&lt;&gt;"",'Moloc Pokedex'!AG246,"")</f>
        <v>0</v>
      </c>
      <c r="AF1053" s="14">
        <f>+IF('Moloc Pokedex'!AH246&lt;&gt;"",'Moloc Pokedex'!AH246,"")</f>
        <v>0</v>
      </c>
      <c r="AG1053" s="14">
        <f>+IF('Moloc Pokedex'!AI246&lt;&gt;"",'Moloc Pokedex'!AI246,"")</f>
        <v>0</v>
      </c>
      <c r="AH1053" s="14" t="str">
        <f>+IF('Moloc Pokedex'!AJ246&lt;&gt;"",'Moloc Pokedex'!AJ246,"")</f>
        <v>1052,0,0,0,0,0,0,0,0,0</v>
      </c>
      <c r="AI1053" s="14" t="str">
        <f>+IF('Moloc Pokedex'!AK246&lt;&gt;"",'Moloc Pokedex'!AK246,"")</f>
        <v>TODO</v>
      </c>
      <c r="AJ1053" s="14" t="str">
        <f>+IF('Moloc Pokedex'!AL246&lt;&gt;"",'Moloc Pokedex'!AL246,"")</f>
        <v>"TO DO"</v>
      </c>
      <c r="AK1053" s="14" t="str">
        <f>+IF('Moloc Pokedex'!AM246&lt;&gt;"",'Moloc Pokedex'!AM246,"")</f>
        <v/>
      </c>
      <c r="AL1053" s="14" t="str">
        <f>+IF('Moloc Pokedex'!AN246&lt;&gt;"",'Moloc Pokedex'!AN246,"")</f>
        <v/>
      </c>
      <c r="AM1053" s="14" t="str">
        <f>+IF('Moloc Pokedex'!AO246&lt;&gt;"",'Moloc Pokedex'!AO246,"")</f>
        <v/>
      </c>
      <c r="AN1053" s="14" t="str">
        <f>+IF('Moloc Pokedex'!AP246&lt;&gt;"",'Moloc Pokedex'!AP246,"")</f>
        <v/>
      </c>
      <c r="AO1053" s="14">
        <f>+IF('Moloc Pokedex'!AQ246&lt;&gt;"",'Moloc Pokedex'!AQ246,"")</f>
        <v>0</v>
      </c>
      <c r="AP1053" s="14">
        <f>+IF('Moloc Pokedex'!AR246&lt;&gt;"",'Moloc Pokedex'!AR246,"")</f>
        <v>25</v>
      </c>
      <c r="AQ1053" s="14">
        <f>+IF('Moloc Pokedex'!AS246&lt;&gt;"",'Moloc Pokedex'!AS246,"")</f>
        <v>0</v>
      </c>
      <c r="AR1053" s="14" t="str">
        <f>+IF('Moloc Pokedex'!AT246&lt;&gt;"",'Moloc Pokedex'!AT246,"")</f>
        <v/>
      </c>
      <c r="AS1053" s="14" t="str">
        <f>+IF('Moloc Pokedex'!AU246&lt;&gt;"",'Moloc Pokedex'!AU246,"")</f>
        <v/>
      </c>
      <c r="AU1053" s="14"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
      <c r="A1054" s="13">
        <v>1053</v>
      </c>
      <c r="C1054" s="14" t="str">
        <f>+IF('Moloc Pokedex'!E247&lt;&gt;"",'Moloc Pokedex'!E247,"")</f>
        <v>Devull</v>
      </c>
      <c r="D1054" s="14" t="str">
        <f>+IF('Moloc Pokedex'!F247&lt;&gt;"",'Moloc Pokedex'!F247,"")</f>
        <v>DEVULL</v>
      </c>
      <c r="E1054" s="14" t="str">
        <f>+IF('Moloc Pokedex'!G247&lt;&gt;"",'Moloc Pokedex'!G247,"")</f>
        <v>FIRE</v>
      </c>
      <c r="F1054" s="14" t="str">
        <f>+IF('Moloc Pokedex'!H247&lt;&gt;"",'Moloc Pokedex'!H247,"")</f>
        <v>DARK</v>
      </c>
      <c r="G1054" s="14" t="str">
        <f>+IF('Moloc Pokedex'!I247&lt;&gt;"",'Moloc Pokedex'!I247,"")</f>
        <v>30,30,30,30,30,30</v>
      </c>
      <c r="H1054" s="14" t="str">
        <f>+IF('Moloc Pokedex'!J247&lt;&gt;"",'Moloc Pokedex'!J247,"")</f>
        <v>Female50Percent</v>
      </c>
      <c r="I1054" s="14" t="str">
        <f>+IF('Moloc Pokedex'!K247&lt;&gt;"",'Moloc Pokedex'!K247,"")</f>
        <v>Medium</v>
      </c>
      <c r="J1054" s="14">
        <f>+IF('Moloc Pokedex'!L247&lt;&gt;"",'Moloc Pokedex'!L247,"")</f>
        <v>0</v>
      </c>
      <c r="K1054" s="14" t="str">
        <f>+IF('Moloc Pokedex'!M247&lt;&gt;"",'Moloc Pokedex'!M247,"")</f>
        <v>0,0,0,0,0,0</v>
      </c>
      <c r="L1054" s="14">
        <f>+IF('Moloc Pokedex'!N247&lt;&gt;"",'Moloc Pokedex'!N247,"")</f>
        <v>255</v>
      </c>
      <c r="M1054" s="14">
        <f>+IF('Moloc Pokedex'!O247&lt;&gt;"",'Moloc Pokedex'!O247,"")</f>
        <v>70</v>
      </c>
      <c r="N1054" s="14" t="str">
        <f>+IF('Moloc Pokedex'!P247&lt;&gt;"",'Moloc Pokedex'!P247,"")</f>
        <v>RUNAWAY</v>
      </c>
      <c r="O1054" s="14" t="str">
        <f>+IF('Moloc Pokedex'!Q247&lt;&gt;"",'Moloc Pokedex'!Q247,"")</f>
        <v/>
      </c>
      <c r="P1054" s="14" t="str">
        <f>+IF('Moloc Pokedex'!R247&lt;&gt;"",'Moloc Pokedex'!R247,"")</f>
        <v>1,TACKLE,1,LEER,1,GROWL,1,SCARYFACE</v>
      </c>
      <c r="Q1054" s="14" t="str">
        <f>+IF('Moloc Pokedex'!S247&lt;&gt;"",'Moloc Pokedex'!S247,"")</f>
        <v>FIREPUNCH,THUNDERPUNCH,ICEPUNCH,SWORDSDANCE,TAUNT,TRICK,GRASSYTERRAIN</v>
      </c>
      <c r="R1054" s="14" t="str">
        <f>+IF('Moloc Pokedex'!T247&lt;&gt;"",'Moloc Pokedex'!T247,"")</f>
        <v>Field</v>
      </c>
      <c r="S1054" s="14">
        <f>+IF('Moloc Pokedex'!U247&lt;&gt;"",'Moloc Pokedex'!U247,"")</f>
        <v>4080</v>
      </c>
      <c r="T1054" s="14">
        <f>+IF('Moloc Pokedex'!V247&lt;&gt;"",'Moloc Pokedex'!V247,"")</f>
        <v>0.1</v>
      </c>
      <c r="U1054" s="14">
        <f>+IF('Moloc Pokedex'!W247&lt;&gt;"",'Moloc Pokedex'!W247,"")</f>
        <v>0.1</v>
      </c>
      <c r="V1054" s="14" t="str">
        <f>+IF('Moloc Pokedex'!X247&lt;&gt;"",'Moloc Pokedex'!X247,"")</f>
        <v>Brown</v>
      </c>
      <c r="W1054" s="14" t="str">
        <f>+IF('Moloc Pokedex'!Y247&lt;&gt;"",'Moloc Pokedex'!Y247,"")</f>
        <v/>
      </c>
      <c r="X1054" s="14">
        <f>+IF('Moloc Pokedex'!Z247&lt;&gt;"",'Moloc Pokedex'!Z247,"")</f>
        <v>1053</v>
      </c>
      <c r="Y1054" s="14">
        <f>+IF('Moloc Pokedex'!AA247&lt;&gt;"",'Moloc Pokedex'!AA247,"")</f>
        <v>0</v>
      </c>
      <c r="Z1054" s="14">
        <f>+IF('Moloc Pokedex'!AB247&lt;&gt;"",'Moloc Pokedex'!AB247,"")</f>
        <v>0</v>
      </c>
      <c r="AA1054" s="14">
        <f>+IF('Moloc Pokedex'!AC247&lt;&gt;"",'Moloc Pokedex'!AC247,"")</f>
        <v>0</v>
      </c>
      <c r="AB1054" s="14">
        <f>+IF('Moloc Pokedex'!AD247&lt;&gt;"",'Moloc Pokedex'!AD247,"")</f>
        <v>0</v>
      </c>
      <c r="AC1054" s="14">
        <f>+IF('Moloc Pokedex'!AE247&lt;&gt;"",'Moloc Pokedex'!AE247,"")</f>
        <v>0</v>
      </c>
      <c r="AD1054" s="14">
        <f>+IF('Moloc Pokedex'!AF247&lt;&gt;"",'Moloc Pokedex'!AF247,"")</f>
        <v>0</v>
      </c>
      <c r="AE1054" s="14">
        <f>+IF('Moloc Pokedex'!AG247&lt;&gt;"",'Moloc Pokedex'!AG247,"")</f>
        <v>0</v>
      </c>
      <c r="AF1054" s="14">
        <f>+IF('Moloc Pokedex'!AH247&lt;&gt;"",'Moloc Pokedex'!AH247,"")</f>
        <v>0</v>
      </c>
      <c r="AG1054" s="14">
        <f>+IF('Moloc Pokedex'!AI247&lt;&gt;"",'Moloc Pokedex'!AI247,"")</f>
        <v>0</v>
      </c>
      <c r="AH1054" s="14" t="str">
        <f>+IF('Moloc Pokedex'!AJ247&lt;&gt;"",'Moloc Pokedex'!AJ247,"")</f>
        <v>1053,0,0,0,0,0,0,0,0,0</v>
      </c>
      <c r="AI1054" s="14" t="str">
        <f>+IF('Moloc Pokedex'!AK247&lt;&gt;"",'Moloc Pokedex'!AK247,"")</f>
        <v>TODO</v>
      </c>
      <c r="AJ1054" s="14" t="str">
        <f>+IF('Moloc Pokedex'!AL247&lt;&gt;"",'Moloc Pokedex'!AL247,"")</f>
        <v>"TO DO"</v>
      </c>
      <c r="AK1054" s="14" t="str">
        <f>+IF('Moloc Pokedex'!AM247&lt;&gt;"",'Moloc Pokedex'!AM247,"")</f>
        <v/>
      </c>
      <c r="AL1054" s="14" t="str">
        <f>+IF('Moloc Pokedex'!AN247&lt;&gt;"",'Moloc Pokedex'!AN247,"")</f>
        <v/>
      </c>
      <c r="AM1054" s="14" t="str">
        <f>+IF('Moloc Pokedex'!AO247&lt;&gt;"",'Moloc Pokedex'!AO247,"")</f>
        <v/>
      </c>
      <c r="AN1054" s="14" t="str">
        <f>+IF('Moloc Pokedex'!AP247&lt;&gt;"",'Moloc Pokedex'!AP247,"")</f>
        <v/>
      </c>
      <c r="AO1054" s="14">
        <f>+IF('Moloc Pokedex'!AQ247&lt;&gt;"",'Moloc Pokedex'!AQ247,"")</f>
        <v>0</v>
      </c>
      <c r="AP1054" s="14">
        <f>+IF('Moloc Pokedex'!AR247&lt;&gt;"",'Moloc Pokedex'!AR247,"")</f>
        <v>25</v>
      </c>
      <c r="AQ1054" s="14">
        <f>+IF('Moloc Pokedex'!AS247&lt;&gt;"",'Moloc Pokedex'!AS247,"")</f>
        <v>0</v>
      </c>
      <c r="AR1054" s="14" t="str">
        <f>+IF('Moloc Pokedex'!AT247&lt;&gt;"",'Moloc Pokedex'!AT247,"")</f>
        <v/>
      </c>
      <c r="AS1054" s="14" t="str">
        <f>+IF('Moloc Pokedex'!AU247&lt;&gt;"",'Moloc Pokedex'!AU247,"")</f>
        <v/>
      </c>
      <c r="AU1054" s="14"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
      <c r="A1055" s="13">
        <v>1054</v>
      </c>
      <c r="C1055" s="14" t="str">
        <f>+IF('Moloc Pokedex'!E248&lt;&gt;"",'Moloc Pokedex'!E248,"")</f>
        <v>Blazood</v>
      </c>
      <c r="D1055" s="14" t="str">
        <f>+IF('Moloc Pokedex'!F248&lt;&gt;"",'Moloc Pokedex'!F248,"")</f>
        <v>BLAZOOD</v>
      </c>
      <c r="E1055" s="14" t="str">
        <f>+IF('Moloc Pokedex'!G248&lt;&gt;"",'Moloc Pokedex'!G248,"")</f>
        <v>FIRE</v>
      </c>
      <c r="F1055" s="14" t="str">
        <f>+IF('Moloc Pokedex'!H248&lt;&gt;"",'Moloc Pokedex'!H248,"")</f>
        <v>GRASS</v>
      </c>
      <c r="G1055" s="14" t="str">
        <f>+IF('Moloc Pokedex'!I248&lt;&gt;"",'Moloc Pokedex'!I248,"")</f>
        <v>30,30,30,30,30,30</v>
      </c>
      <c r="H1055" s="14" t="str">
        <f>+IF('Moloc Pokedex'!J248&lt;&gt;"",'Moloc Pokedex'!J248,"")</f>
        <v>Female50Percent</v>
      </c>
      <c r="I1055" s="14" t="str">
        <f>+IF('Moloc Pokedex'!K248&lt;&gt;"",'Moloc Pokedex'!K248,"")</f>
        <v>Medium</v>
      </c>
      <c r="J1055" s="14">
        <f>+IF('Moloc Pokedex'!L248&lt;&gt;"",'Moloc Pokedex'!L248,"")</f>
        <v>0</v>
      </c>
      <c r="K1055" s="14" t="str">
        <f>+IF('Moloc Pokedex'!M248&lt;&gt;"",'Moloc Pokedex'!M248,"")</f>
        <v>0,0,0,0,0,0</v>
      </c>
      <c r="L1055" s="14">
        <f>+IF('Moloc Pokedex'!N248&lt;&gt;"",'Moloc Pokedex'!N248,"")</f>
        <v>255</v>
      </c>
      <c r="M1055" s="14">
        <f>+IF('Moloc Pokedex'!O248&lt;&gt;"",'Moloc Pokedex'!O248,"")</f>
        <v>70</v>
      </c>
      <c r="N1055" s="14" t="str">
        <f>+IF('Moloc Pokedex'!P248&lt;&gt;"",'Moloc Pokedex'!P248,"")</f>
        <v>RUNAWAY</v>
      </c>
      <c r="O1055" s="14" t="str">
        <f>+IF('Moloc Pokedex'!Q248&lt;&gt;"",'Moloc Pokedex'!Q248,"")</f>
        <v/>
      </c>
      <c r="P1055" s="14" t="str">
        <f>+IF('Moloc Pokedex'!R248&lt;&gt;"",'Moloc Pokedex'!R248,"")</f>
        <v>1,TACKLE,1,LEER,1,GROWL,1,SCARYFACE</v>
      </c>
      <c r="Q1055" s="14" t="str">
        <f>+IF('Moloc Pokedex'!S248&lt;&gt;"",'Moloc Pokedex'!S248,"")</f>
        <v>FIREPUNCH,THUNDERPUNCH,ICEPUNCH,SWORDSDANCE,TAUNT,TRICK,GRASSYTERRAIN</v>
      </c>
      <c r="R1055" s="14" t="str">
        <f>+IF('Moloc Pokedex'!T248&lt;&gt;"",'Moloc Pokedex'!T248,"")</f>
        <v>Field</v>
      </c>
      <c r="S1055" s="14">
        <f>+IF('Moloc Pokedex'!U248&lt;&gt;"",'Moloc Pokedex'!U248,"")</f>
        <v>4080</v>
      </c>
      <c r="T1055" s="14">
        <f>+IF('Moloc Pokedex'!V248&lt;&gt;"",'Moloc Pokedex'!V248,"")</f>
        <v>0.1</v>
      </c>
      <c r="U1055" s="14">
        <f>+IF('Moloc Pokedex'!W248&lt;&gt;"",'Moloc Pokedex'!W248,"")</f>
        <v>0.1</v>
      </c>
      <c r="V1055" s="14" t="str">
        <f>+IF('Moloc Pokedex'!X248&lt;&gt;"",'Moloc Pokedex'!X248,"")</f>
        <v>Brown</v>
      </c>
      <c r="W1055" s="14" t="str">
        <f>+IF('Moloc Pokedex'!Y248&lt;&gt;"",'Moloc Pokedex'!Y248,"")</f>
        <v/>
      </c>
      <c r="X1055" s="14">
        <f>+IF('Moloc Pokedex'!Z248&lt;&gt;"",'Moloc Pokedex'!Z248,"")</f>
        <v>1054</v>
      </c>
      <c r="Y1055" s="14">
        <f>+IF('Moloc Pokedex'!AA248&lt;&gt;"",'Moloc Pokedex'!AA248,"")</f>
        <v>0</v>
      </c>
      <c r="Z1055" s="14">
        <f>+IF('Moloc Pokedex'!AB248&lt;&gt;"",'Moloc Pokedex'!AB248,"")</f>
        <v>0</v>
      </c>
      <c r="AA1055" s="14">
        <f>+IF('Moloc Pokedex'!AC248&lt;&gt;"",'Moloc Pokedex'!AC248,"")</f>
        <v>0</v>
      </c>
      <c r="AB1055" s="14">
        <f>+IF('Moloc Pokedex'!AD248&lt;&gt;"",'Moloc Pokedex'!AD248,"")</f>
        <v>0</v>
      </c>
      <c r="AC1055" s="14">
        <f>+IF('Moloc Pokedex'!AE248&lt;&gt;"",'Moloc Pokedex'!AE248,"")</f>
        <v>0</v>
      </c>
      <c r="AD1055" s="14">
        <f>+IF('Moloc Pokedex'!AF248&lt;&gt;"",'Moloc Pokedex'!AF248,"")</f>
        <v>0</v>
      </c>
      <c r="AE1055" s="14">
        <f>+IF('Moloc Pokedex'!AG248&lt;&gt;"",'Moloc Pokedex'!AG248,"")</f>
        <v>0</v>
      </c>
      <c r="AF1055" s="14">
        <f>+IF('Moloc Pokedex'!AH248&lt;&gt;"",'Moloc Pokedex'!AH248,"")</f>
        <v>0</v>
      </c>
      <c r="AG1055" s="14">
        <f>+IF('Moloc Pokedex'!AI248&lt;&gt;"",'Moloc Pokedex'!AI248,"")</f>
        <v>0</v>
      </c>
      <c r="AH1055" s="14" t="str">
        <f>+IF('Moloc Pokedex'!AJ248&lt;&gt;"",'Moloc Pokedex'!AJ248,"")</f>
        <v>1054,0,0,0,0,0,0,0,0,0</v>
      </c>
      <c r="AI1055" s="14" t="str">
        <f>+IF('Moloc Pokedex'!AK248&lt;&gt;"",'Moloc Pokedex'!AK248,"")</f>
        <v>TODO</v>
      </c>
      <c r="AJ1055" s="14" t="str">
        <f>+IF('Moloc Pokedex'!AL248&lt;&gt;"",'Moloc Pokedex'!AL248,"")</f>
        <v>"TO DO"</v>
      </c>
      <c r="AK1055" s="14" t="str">
        <f>+IF('Moloc Pokedex'!AM248&lt;&gt;"",'Moloc Pokedex'!AM248,"")</f>
        <v/>
      </c>
      <c r="AL1055" s="14" t="str">
        <f>+IF('Moloc Pokedex'!AN248&lt;&gt;"",'Moloc Pokedex'!AN248,"")</f>
        <v/>
      </c>
      <c r="AM1055" s="14" t="str">
        <f>+IF('Moloc Pokedex'!AO248&lt;&gt;"",'Moloc Pokedex'!AO248,"")</f>
        <v/>
      </c>
      <c r="AN1055" s="14" t="str">
        <f>+IF('Moloc Pokedex'!AP248&lt;&gt;"",'Moloc Pokedex'!AP248,"")</f>
        <v/>
      </c>
      <c r="AO1055" s="14">
        <f>+IF('Moloc Pokedex'!AQ248&lt;&gt;"",'Moloc Pokedex'!AQ248,"")</f>
        <v>0</v>
      </c>
      <c r="AP1055" s="14">
        <f>+IF('Moloc Pokedex'!AR248&lt;&gt;"",'Moloc Pokedex'!AR248,"")</f>
        <v>25</v>
      </c>
      <c r="AQ1055" s="14">
        <f>+IF('Moloc Pokedex'!AS248&lt;&gt;"",'Moloc Pokedex'!AS248,"")</f>
        <v>0</v>
      </c>
      <c r="AR1055" s="14" t="str">
        <f>+IF('Moloc Pokedex'!AT248&lt;&gt;"",'Moloc Pokedex'!AT248,"")</f>
        <v/>
      </c>
      <c r="AS1055" s="14" t="str">
        <f>+IF('Moloc Pokedex'!AU248&lt;&gt;"",'Moloc Pokedex'!AU248,"")</f>
        <v/>
      </c>
      <c r="AU1055" s="14"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
      <c r="A1056" s="13">
        <v>1055</v>
      </c>
      <c r="C1056" s="14" t="str">
        <f>+IF('Moloc Pokedex'!E249&lt;&gt;"",'Moloc Pokedex'!E249,"")</f>
        <v>Flozen</v>
      </c>
      <c r="D1056" s="14" t="str">
        <f>+IF('Moloc Pokedex'!F249&lt;&gt;"",'Moloc Pokedex'!F249,"")</f>
        <v>FLOZEN</v>
      </c>
      <c r="E1056" s="14" t="str">
        <f>+IF('Moloc Pokedex'!G249&lt;&gt;"",'Moloc Pokedex'!G249,"")</f>
        <v>BUG</v>
      </c>
      <c r="F1056" s="14" t="str">
        <f>+IF('Moloc Pokedex'!H249&lt;&gt;"",'Moloc Pokedex'!H249,"")</f>
        <v>ICE</v>
      </c>
      <c r="G1056" s="14" t="str">
        <f>+IF('Moloc Pokedex'!I249&lt;&gt;"",'Moloc Pokedex'!I249,"")</f>
        <v>30,30,30,30,30,30</v>
      </c>
      <c r="H1056" s="14" t="str">
        <f>+IF('Moloc Pokedex'!J249&lt;&gt;"",'Moloc Pokedex'!J249,"")</f>
        <v>Female50Percent</v>
      </c>
      <c r="I1056" s="14" t="str">
        <f>+IF('Moloc Pokedex'!K249&lt;&gt;"",'Moloc Pokedex'!K249,"")</f>
        <v>Medium</v>
      </c>
      <c r="J1056" s="14">
        <f>+IF('Moloc Pokedex'!L249&lt;&gt;"",'Moloc Pokedex'!L249,"")</f>
        <v>0</v>
      </c>
      <c r="K1056" s="14" t="str">
        <f>+IF('Moloc Pokedex'!M249&lt;&gt;"",'Moloc Pokedex'!M249,"")</f>
        <v>0,0,0,0,0,0</v>
      </c>
      <c r="L1056" s="14">
        <f>+IF('Moloc Pokedex'!N249&lt;&gt;"",'Moloc Pokedex'!N249,"")</f>
        <v>255</v>
      </c>
      <c r="M1056" s="14">
        <f>+IF('Moloc Pokedex'!O249&lt;&gt;"",'Moloc Pokedex'!O249,"")</f>
        <v>70</v>
      </c>
      <c r="N1056" s="14" t="str">
        <f>+IF('Moloc Pokedex'!P249&lt;&gt;"",'Moloc Pokedex'!P249,"")</f>
        <v>RUNAWAY</v>
      </c>
      <c r="O1056" s="14" t="str">
        <f>+IF('Moloc Pokedex'!Q249&lt;&gt;"",'Moloc Pokedex'!Q249,"")</f>
        <v/>
      </c>
      <c r="P1056" s="14" t="str">
        <f>+IF('Moloc Pokedex'!R249&lt;&gt;"",'Moloc Pokedex'!R249,"")</f>
        <v>1,TACKLE,1,LEER,1,GROWL,1,SCARYFACE</v>
      </c>
      <c r="Q1056" s="14" t="str">
        <f>+IF('Moloc Pokedex'!S249&lt;&gt;"",'Moloc Pokedex'!S249,"")</f>
        <v>FIREPUNCH,THUNDERPUNCH,ICEPUNCH,SWORDSDANCE,TAUNT,TRICK,GRASSYTERRAIN</v>
      </c>
      <c r="R1056" s="14" t="str">
        <f>+IF('Moloc Pokedex'!T249&lt;&gt;"",'Moloc Pokedex'!T249,"")</f>
        <v>Field</v>
      </c>
      <c r="S1056" s="14">
        <f>+IF('Moloc Pokedex'!U249&lt;&gt;"",'Moloc Pokedex'!U249,"")</f>
        <v>4080</v>
      </c>
      <c r="T1056" s="14">
        <f>+IF('Moloc Pokedex'!V249&lt;&gt;"",'Moloc Pokedex'!V249,"")</f>
        <v>0.1</v>
      </c>
      <c r="U1056" s="14">
        <f>+IF('Moloc Pokedex'!W249&lt;&gt;"",'Moloc Pokedex'!W249,"")</f>
        <v>0.1</v>
      </c>
      <c r="V1056" s="14" t="str">
        <f>+IF('Moloc Pokedex'!X249&lt;&gt;"",'Moloc Pokedex'!X249,"")</f>
        <v>Brown</v>
      </c>
      <c r="W1056" s="14" t="str">
        <f>+IF('Moloc Pokedex'!Y249&lt;&gt;"",'Moloc Pokedex'!Y249,"")</f>
        <v/>
      </c>
      <c r="X1056" s="14">
        <f>+IF('Moloc Pokedex'!Z249&lt;&gt;"",'Moloc Pokedex'!Z249,"")</f>
        <v>1055</v>
      </c>
      <c r="Y1056" s="14">
        <f>+IF('Moloc Pokedex'!AA249&lt;&gt;"",'Moloc Pokedex'!AA249,"")</f>
        <v>0</v>
      </c>
      <c r="Z1056" s="14">
        <f>+IF('Moloc Pokedex'!AB249&lt;&gt;"",'Moloc Pokedex'!AB249,"")</f>
        <v>0</v>
      </c>
      <c r="AA1056" s="14">
        <f>+IF('Moloc Pokedex'!AC249&lt;&gt;"",'Moloc Pokedex'!AC249,"")</f>
        <v>0</v>
      </c>
      <c r="AB1056" s="14">
        <f>+IF('Moloc Pokedex'!AD249&lt;&gt;"",'Moloc Pokedex'!AD249,"")</f>
        <v>0</v>
      </c>
      <c r="AC1056" s="14">
        <f>+IF('Moloc Pokedex'!AE249&lt;&gt;"",'Moloc Pokedex'!AE249,"")</f>
        <v>0</v>
      </c>
      <c r="AD1056" s="14">
        <f>+IF('Moloc Pokedex'!AF249&lt;&gt;"",'Moloc Pokedex'!AF249,"")</f>
        <v>0</v>
      </c>
      <c r="AE1056" s="14">
        <f>+IF('Moloc Pokedex'!AG249&lt;&gt;"",'Moloc Pokedex'!AG249,"")</f>
        <v>0</v>
      </c>
      <c r="AF1056" s="14">
        <f>+IF('Moloc Pokedex'!AH249&lt;&gt;"",'Moloc Pokedex'!AH249,"")</f>
        <v>0</v>
      </c>
      <c r="AG1056" s="14">
        <f>+IF('Moloc Pokedex'!AI249&lt;&gt;"",'Moloc Pokedex'!AI249,"")</f>
        <v>0</v>
      </c>
      <c r="AH1056" s="14" t="str">
        <f>+IF('Moloc Pokedex'!AJ249&lt;&gt;"",'Moloc Pokedex'!AJ249,"")</f>
        <v>1055,0,0,0,0,0,0,0,0,0</v>
      </c>
      <c r="AI1056" s="14" t="str">
        <f>+IF('Moloc Pokedex'!AK249&lt;&gt;"",'Moloc Pokedex'!AK249,"")</f>
        <v>TODO</v>
      </c>
      <c r="AJ1056" s="14" t="str">
        <f>+IF('Moloc Pokedex'!AL249&lt;&gt;"",'Moloc Pokedex'!AL249,"")</f>
        <v>"TO DO"</v>
      </c>
      <c r="AK1056" s="14" t="str">
        <f>+IF('Moloc Pokedex'!AM249&lt;&gt;"",'Moloc Pokedex'!AM249,"")</f>
        <v/>
      </c>
      <c r="AL1056" s="14" t="str">
        <f>+IF('Moloc Pokedex'!AN249&lt;&gt;"",'Moloc Pokedex'!AN249,"")</f>
        <v/>
      </c>
      <c r="AM1056" s="14" t="str">
        <f>+IF('Moloc Pokedex'!AO249&lt;&gt;"",'Moloc Pokedex'!AO249,"")</f>
        <v/>
      </c>
      <c r="AN1056" s="14" t="str">
        <f>+IF('Moloc Pokedex'!AP249&lt;&gt;"",'Moloc Pokedex'!AP249,"")</f>
        <v/>
      </c>
      <c r="AO1056" s="14">
        <f>+IF('Moloc Pokedex'!AQ249&lt;&gt;"",'Moloc Pokedex'!AQ249,"")</f>
        <v>0</v>
      </c>
      <c r="AP1056" s="14">
        <f>+IF('Moloc Pokedex'!AR249&lt;&gt;"",'Moloc Pokedex'!AR249,"")</f>
        <v>25</v>
      </c>
      <c r="AQ1056" s="14">
        <f>+IF('Moloc Pokedex'!AS249&lt;&gt;"",'Moloc Pokedex'!AS249,"")</f>
        <v>0</v>
      </c>
      <c r="AR1056" s="14" t="str">
        <f>+IF('Moloc Pokedex'!AT249&lt;&gt;"",'Moloc Pokedex'!AT249,"")</f>
        <v/>
      </c>
      <c r="AS1056" s="14" t="str">
        <f>+IF('Moloc Pokedex'!AU249&lt;&gt;"",'Moloc Pokedex'!AU249,"")</f>
        <v/>
      </c>
      <c r="AU1056" s="14"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
      <c r="A1057" s="13">
        <v>1056</v>
      </c>
      <c r="C1057" s="14" t="str">
        <f>+IF('Moloc Pokedex'!E250&lt;&gt;"",'Moloc Pokedex'!E250,"")</f>
        <v>Trancetula</v>
      </c>
      <c r="D1057" s="14" t="str">
        <f>+IF('Moloc Pokedex'!F250&lt;&gt;"",'Moloc Pokedex'!F250,"")</f>
        <v>TRANCETULA</v>
      </c>
      <c r="E1057" s="14" t="str">
        <f>+IF('Moloc Pokedex'!G250&lt;&gt;"",'Moloc Pokedex'!G250,"")</f>
        <v>BUG</v>
      </c>
      <c r="F1057" s="14" t="str">
        <f>+IF('Moloc Pokedex'!H250&lt;&gt;"",'Moloc Pokedex'!H250,"")</f>
        <v>PSYCHIC</v>
      </c>
      <c r="G1057" s="14" t="str">
        <f>+IF('Moloc Pokedex'!I250&lt;&gt;"",'Moloc Pokedex'!I250,"")</f>
        <v>30,30,30,30,30,30</v>
      </c>
      <c r="H1057" s="14" t="str">
        <f>+IF('Moloc Pokedex'!J250&lt;&gt;"",'Moloc Pokedex'!J250,"")</f>
        <v>Female50Percent</v>
      </c>
      <c r="I1057" s="14" t="str">
        <f>+IF('Moloc Pokedex'!K250&lt;&gt;"",'Moloc Pokedex'!K250,"")</f>
        <v>Medium</v>
      </c>
      <c r="J1057" s="14">
        <f>+IF('Moloc Pokedex'!L250&lt;&gt;"",'Moloc Pokedex'!L250,"")</f>
        <v>0</v>
      </c>
      <c r="K1057" s="14" t="str">
        <f>+IF('Moloc Pokedex'!M250&lt;&gt;"",'Moloc Pokedex'!M250,"")</f>
        <v>0,0,0,0,0,0</v>
      </c>
      <c r="L1057" s="14">
        <f>+IF('Moloc Pokedex'!N250&lt;&gt;"",'Moloc Pokedex'!N250,"")</f>
        <v>255</v>
      </c>
      <c r="M1057" s="14">
        <f>+IF('Moloc Pokedex'!O250&lt;&gt;"",'Moloc Pokedex'!O250,"")</f>
        <v>70</v>
      </c>
      <c r="N1057" s="14" t="str">
        <f>+IF('Moloc Pokedex'!P250&lt;&gt;"",'Moloc Pokedex'!P250,"")</f>
        <v>RUNAWAY</v>
      </c>
      <c r="O1057" s="14" t="str">
        <f>+IF('Moloc Pokedex'!Q250&lt;&gt;"",'Moloc Pokedex'!Q250,"")</f>
        <v/>
      </c>
      <c r="P1057" s="14" t="str">
        <f>+IF('Moloc Pokedex'!R250&lt;&gt;"",'Moloc Pokedex'!R250,"")</f>
        <v>1,TACKLE,1,LEER,1,GROWL,1,SCARYFACE</v>
      </c>
      <c r="Q1057" s="14" t="str">
        <f>+IF('Moloc Pokedex'!S250&lt;&gt;"",'Moloc Pokedex'!S250,"")</f>
        <v>FIREPUNCH,THUNDERPUNCH,ICEPUNCH,SWORDSDANCE,TAUNT,TRICK,GRASSYTERRAIN</v>
      </c>
      <c r="R1057" s="14" t="str">
        <f>+IF('Moloc Pokedex'!T250&lt;&gt;"",'Moloc Pokedex'!T250,"")</f>
        <v>Field</v>
      </c>
      <c r="S1057" s="14">
        <f>+IF('Moloc Pokedex'!U250&lt;&gt;"",'Moloc Pokedex'!U250,"")</f>
        <v>4080</v>
      </c>
      <c r="T1057" s="14">
        <f>+IF('Moloc Pokedex'!V250&lt;&gt;"",'Moloc Pokedex'!V250,"")</f>
        <v>0.1</v>
      </c>
      <c r="U1057" s="14">
        <f>+IF('Moloc Pokedex'!W250&lt;&gt;"",'Moloc Pokedex'!W250,"")</f>
        <v>0.1</v>
      </c>
      <c r="V1057" s="14" t="str">
        <f>+IF('Moloc Pokedex'!X250&lt;&gt;"",'Moloc Pokedex'!X250,"")</f>
        <v>Brown</v>
      </c>
      <c r="W1057" s="14" t="str">
        <f>+IF('Moloc Pokedex'!Y250&lt;&gt;"",'Moloc Pokedex'!Y250,"")</f>
        <v/>
      </c>
      <c r="X1057" s="14">
        <f>+IF('Moloc Pokedex'!Z250&lt;&gt;"",'Moloc Pokedex'!Z250,"")</f>
        <v>1056</v>
      </c>
      <c r="Y1057" s="14">
        <f>+IF('Moloc Pokedex'!AA250&lt;&gt;"",'Moloc Pokedex'!AA250,"")</f>
        <v>0</v>
      </c>
      <c r="Z1057" s="14">
        <f>+IF('Moloc Pokedex'!AB250&lt;&gt;"",'Moloc Pokedex'!AB250,"")</f>
        <v>0</v>
      </c>
      <c r="AA1057" s="14">
        <f>+IF('Moloc Pokedex'!AC250&lt;&gt;"",'Moloc Pokedex'!AC250,"")</f>
        <v>0</v>
      </c>
      <c r="AB1057" s="14">
        <f>+IF('Moloc Pokedex'!AD250&lt;&gt;"",'Moloc Pokedex'!AD250,"")</f>
        <v>0</v>
      </c>
      <c r="AC1057" s="14">
        <f>+IF('Moloc Pokedex'!AE250&lt;&gt;"",'Moloc Pokedex'!AE250,"")</f>
        <v>0</v>
      </c>
      <c r="AD1057" s="14">
        <f>+IF('Moloc Pokedex'!AF250&lt;&gt;"",'Moloc Pokedex'!AF250,"")</f>
        <v>0</v>
      </c>
      <c r="AE1057" s="14">
        <f>+IF('Moloc Pokedex'!AG250&lt;&gt;"",'Moloc Pokedex'!AG250,"")</f>
        <v>0</v>
      </c>
      <c r="AF1057" s="14">
        <f>+IF('Moloc Pokedex'!AH250&lt;&gt;"",'Moloc Pokedex'!AH250,"")</f>
        <v>0</v>
      </c>
      <c r="AG1057" s="14">
        <f>+IF('Moloc Pokedex'!AI250&lt;&gt;"",'Moloc Pokedex'!AI250,"")</f>
        <v>0</v>
      </c>
      <c r="AH1057" s="14" t="str">
        <f>+IF('Moloc Pokedex'!AJ250&lt;&gt;"",'Moloc Pokedex'!AJ250,"")</f>
        <v>1056,0,0,0,0,0,0,0,0,0</v>
      </c>
      <c r="AI1057" s="14" t="str">
        <f>+IF('Moloc Pokedex'!AK250&lt;&gt;"",'Moloc Pokedex'!AK250,"")</f>
        <v>TODO</v>
      </c>
      <c r="AJ1057" s="14" t="str">
        <f>+IF('Moloc Pokedex'!AL250&lt;&gt;"",'Moloc Pokedex'!AL250,"")</f>
        <v>"TO DO"</v>
      </c>
      <c r="AK1057" s="14" t="str">
        <f>+IF('Moloc Pokedex'!AM250&lt;&gt;"",'Moloc Pokedex'!AM250,"")</f>
        <v/>
      </c>
      <c r="AL1057" s="14" t="str">
        <f>+IF('Moloc Pokedex'!AN250&lt;&gt;"",'Moloc Pokedex'!AN250,"")</f>
        <v/>
      </c>
      <c r="AM1057" s="14" t="str">
        <f>+IF('Moloc Pokedex'!AO250&lt;&gt;"",'Moloc Pokedex'!AO250,"")</f>
        <v/>
      </c>
      <c r="AN1057" s="14" t="str">
        <f>+IF('Moloc Pokedex'!AP250&lt;&gt;"",'Moloc Pokedex'!AP250,"")</f>
        <v/>
      </c>
      <c r="AO1057" s="14">
        <f>+IF('Moloc Pokedex'!AQ250&lt;&gt;"",'Moloc Pokedex'!AQ250,"")</f>
        <v>0</v>
      </c>
      <c r="AP1057" s="14">
        <f>+IF('Moloc Pokedex'!AR250&lt;&gt;"",'Moloc Pokedex'!AR250,"")</f>
        <v>25</v>
      </c>
      <c r="AQ1057" s="14">
        <f>+IF('Moloc Pokedex'!AS250&lt;&gt;"",'Moloc Pokedex'!AS250,"")</f>
        <v>0</v>
      </c>
      <c r="AR1057" s="14" t="str">
        <f>+IF('Moloc Pokedex'!AT250&lt;&gt;"",'Moloc Pokedex'!AT250,"")</f>
        <v/>
      </c>
      <c r="AS1057" s="14" t="str">
        <f>+IF('Moloc Pokedex'!AU250&lt;&gt;"",'Moloc Pokedex'!AU250,"")</f>
        <v/>
      </c>
      <c r="AU1057" s="14"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
      <c r="A1058" s="13">
        <v>1057</v>
      </c>
      <c r="C1058" s="14" t="str">
        <f>+IF('Moloc Pokedex'!E251&lt;&gt;"",'Moloc Pokedex'!E251,"")</f>
        <v>Obscurio</v>
      </c>
      <c r="D1058" s="14" t="str">
        <f>+IF('Moloc Pokedex'!F251&lt;&gt;"",'Moloc Pokedex'!F251,"")</f>
        <v>OBSCURIO</v>
      </c>
      <c r="E1058" s="14" t="str">
        <f>+IF('Moloc Pokedex'!G251&lt;&gt;"",'Moloc Pokedex'!G251,"")</f>
        <v>BUG</v>
      </c>
      <c r="F1058" s="14" t="str">
        <f>+IF('Moloc Pokedex'!H251&lt;&gt;"",'Moloc Pokedex'!H251,"")</f>
        <v>DARK</v>
      </c>
      <c r="G1058" s="14" t="str">
        <f>+IF('Moloc Pokedex'!I251&lt;&gt;"",'Moloc Pokedex'!I251,"")</f>
        <v>30,30,30,30,30,30</v>
      </c>
      <c r="H1058" s="14" t="str">
        <f>+IF('Moloc Pokedex'!J251&lt;&gt;"",'Moloc Pokedex'!J251,"")</f>
        <v>Female50Percent</v>
      </c>
      <c r="I1058" s="14" t="str">
        <f>+IF('Moloc Pokedex'!K251&lt;&gt;"",'Moloc Pokedex'!K251,"")</f>
        <v>Medium</v>
      </c>
      <c r="J1058" s="14">
        <f>+IF('Moloc Pokedex'!L251&lt;&gt;"",'Moloc Pokedex'!L251,"")</f>
        <v>0</v>
      </c>
      <c r="K1058" s="14" t="str">
        <f>+IF('Moloc Pokedex'!M251&lt;&gt;"",'Moloc Pokedex'!M251,"")</f>
        <v>0,0,0,0,0,0</v>
      </c>
      <c r="L1058" s="14">
        <f>+IF('Moloc Pokedex'!N251&lt;&gt;"",'Moloc Pokedex'!N251,"")</f>
        <v>255</v>
      </c>
      <c r="M1058" s="14">
        <f>+IF('Moloc Pokedex'!O251&lt;&gt;"",'Moloc Pokedex'!O251,"")</f>
        <v>70</v>
      </c>
      <c r="N1058" s="14" t="str">
        <f>+IF('Moloc Pokedex'!P251&lt;&gt;"",'Moloc Pokedex'!P251,"")</f>
        <v>RUNAWAY</v>
      </c>
      <c r="O1058" s="14" t="str">
        <f>+IF('Moloc Pokedex'!Q251&lt;&gt;"",'Moloc Pokedex'!Q251,"")</f>
        <v/>
      </c>
      <c r="P1058" s="14" t="str">
        <f>+IF('Moloc Pokedex'!R251&lt;&gt;"",'Moloc Pokedex'!R251,"")</f>
        <v>1,TACKLE,1,LEER,1,GROWL,1,SCARYFACE</v>
      </c>
      <c r="Q1058" s="14" t="str">
        <f>+IF('Moloc Pokedex'!S251&lt;&gt;"",'Moloc Pokedex'!S251,"")</f>
        <v>FIREPUNCH,THUNDERPUNCH,ICEPUNCH,SWORDSDANCE,TAUNT,TRICK,GRASSYTERRAIN</v>
      </c>
      <c r="R1058" s="14" t="str">
        <f>+IF('Moloc Pokedex'!T251&lt;&gt;"",'Moloc Pokedex'!T251,"")</f>
        <v>Field</v>
      </c>
      <c r="S1058" s="14">
        <f>+IF('Moloc Pokedex'!U251&lt;&gt;"",'Moloc Pokedex'!U251,"")</f>
        <v>4080</v>
      </c>
      <c r="T1058" s="14">
        <f>+IF('Moloc Pokedex'!V251&lt;&gt;"",'Moloc Pokedex'!V251,"")</f>
        <v>0.1</v>
      </c>
      <c r="U1058" s="14">
        <f>+IF('Moloc Pokedex'!W251&lt;&gt;"",'Moloc Pokedex'!W251,"")</f>
        <v>0.1</v>
      </c>
      <c r="V1058" s="14" t="str">
        <f>+IF('Moloc Pokedex'!X251&lt;&gt;"",'Moloc Pokedex'!X251,"")</f>
        <v>Brown</v>
      </c>
      <c r="W1058" s="14" t="str">
        <f>+IF('Moloc Pokedex'!Y251&lt;&gt;"",'Moloc Pokedex'!Y251,"")</f>
        <v/>
      </c>
      <c r="X1058" s="14">
        <f>+IF('Moloc Pokedex'!Z251&lt;&gt;"",'Moloc Pokedex'!Z251,"")</f>
        <v>1057</v>
      </c>
      <c r="Y1058" s="14">
        <f>+IF('Moloc Pokedex'!AA251&lt;&gt;"",'Moloc Pokedex'!AA251,"")</f>
        <v>0</v>
      </c>
      <c r="Z1058" s="14">
        <f>+IF('Moloc Pokedex'!AB251&lt;&gt;"",'Moloc Pokedex'!AB251,"")</f>
        <v>0</v>
      </c>
      <c r="AA1058" s="14">
        <f>+IF('Moloc Pokedex'!AC251&lt;&gt;"",'Moloc Pokedex'!AC251,"")</f>
        <v>0</v>
      </c>
      <c r="AB1058" s="14">
        <f>+IF('Moloc Pokedex'!AD251&lt;&gt;"",'Moloc Pokedex'!AD251,"")</f>
        <v>0</v>
      </c>
      <c r="AC1058" s="14">
        <f>+IF('Moloc Pokedex'!AE251&lt;&gt;"",'Moloc Pokedex'!AE251,"")</f>
        <v>0</v>
      </c>
      <c r="AD1058" s="14">
        <f>+IF('Moloc Pokedex'!AF251&lt;&gt;"",'Moloc Pokedex'!AF251,"")</f>
        <v>0</v>
      </c>
      <c r="AE1058" s="14">
        <f>+IF('Moloc Pokedex'!AG251&lt;&gt;"",'Moloc Pokedex'!AG251,"")</f>
        <v>0</v>
      </c>
      <c r="AF1058" s="14">
        <f>+IF('Moloc Pokedex'!AH251&lt;&gt;"",'Moloc Pokedex'!AH251,"")</f>
        <v>0</v>
      </c>
      <c r="AG1058" s="14">
        <f>+IF('Moloc Pokedex'!AI251&lt;&gt;"",'Moloc Pokedex'!AI251,"")</f>
        <v>0</v>
      </c>
      <c r="AH1058" s="14" t="str">
        <f>+IF('Moloc Pokedex'!AJ251&lt;&gt;"",'Moloc Pokedex'!AJ251,"")</f>
        <v>1057,0,0,0,0,0,0,0,0,0</v>
      </c>
      <c r="AI1058" s="14" t="str">
        <f>+IF('Moloc Pokedex'!AK251&lt;&gt;"",'Moloc Pokedex'!AK251,"")</f>
        <v>TODO</v>
      </c>
      <c r="AJ1058" s="14" t="str">
        <f>+IF('Moloc Pokedex'!AL251&lt;&gt;"",'Moloc Pokedex'!AL251,"")</f>
        <v>"TO DO"</v>
      </c>
      <c r="AK1058" s="14" t="str">
        <f>+IF('Moloc Pokedex'!AM251&lt;&gt;"",'Moloc Pokedex'!AM251,"")</f>
        <v/>
      </c>
      <c r="AL1058" s="14" t="str">
        <f>+IF('Moloc Pokedex'!AN251&lt;&gt;"",'Moloc Pokedex'!AN251,"")</f>
        <v/>
      </c>
      <c r="AM1058" s="14" t="str">
        <f>+IF('Moloc Pokedex'!AO251&lt;&gt;"",'Moloc Pokedex'!AO251,"")</f>
        <v/>
      </c>
      <c r="AN1058" s="14" t="str">
        <f>+IF('Moloc Pokedex'!AP251&lt;&gt;"",'Moloc Pokedex'!AP251,"")</f>
        <v/>
      </c>
      <c r="AO1058" s="14">
        <f>+IF('Moloc Pokedex'!AQ251&lt;&gt;"",'Moloc Pokedex'!AQ251,"")</f>
        <v>0</v>
      </c>
      <c r="AP1058" s="14">
        <f>+IF('Moloc Pokedex'!AR251&lt;&gt;"",'Moloc Pokedex'!AR251,"")</f>
        <v>25</v>
      </c>
      <c r="AQ1058" s="14">
        <f>+IF('Moloc Pokedex'!AS251&lt;&gt;"",'Moloc Pokedex'!AS251,"")</f>
        <v>0</v>
      </c>
      <c r="AR1058" s="14" t="str">
        <f>+IF('Moloc Pokedex'!AT251&lt;&gt;"",'Moloc Pokedex'!AT251,"")</f>
        <v/>
      </c>
      <c r="AS1058" s="14" t="str">
        <f>+IF('Moloc Pokedex'!AU251&lt;&gt;"",'Moloc Pokedex'!AU251,"")</f>
        <v/>
      </c>
      <c r="AU1058" s="14"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
      <c r="A1059" s="13">
        <v>1058</v>
      </c>
      <c r="C1059" s="14" t="str">
        <f>+IF('Moloc Pokedex'!E252&lt;&gt;"",'Moloc Pokedex'!E252,"")</f>
        <v>Beelzerpion</v>
      </c>
      <c r="D1059" s="14" t="str">
        <f>+IF('Moloc Pokedex'!F252&lt;&gt;"",'Moloc Pokedex'!F252,"")</f>
        <v>BEELZERPION</v>
      </c>
      <c r="E1059" s="14" t="str">
        <f>+IF('Moloc Pokedex'!G252&lt;&gt;"",'Moloc Pokedex'!G252,"")</f>
        <v>BUG</v>
      </c>
      <c r="F1059" s="14" t="str">
        <f>+IF('Moloc Pokedex'!H252&lt;&gt;"",'Moloc Pokedex'!H252,"")</f>
        <v>DRAGON</v>
      </c>
      <c r="G1059" s="14" t="str">
        <f>+IF('Moloc Pokedex'!I252&lt;&gt;"",'Moloc Pokedex'!I252,"")</f>
        <v>30,30,30,30,30,30</v>
      </c>
      <c r="H1059" s="14" t="str">
        <f>+IF('Moloc Pokedex'!J252&lt;&gt;"",'Moloc Pokedex'!J252,"")</f>
        <v>Female50Percent</v>
      </c>
      <c r="I1059" s="14" t="str">
        <f>+IF('Moloc Pokedex'!K252&lt;&gt;"",'Moloc Pokedex'!K252,"")</f>
        <v>Medium</v>
      </c>
      <c r="J1059" s="14">
        <f>+IF('Moloc Pokedex'!L252&lt;&gt;"",'Moloc Pokedex'!L252,"")</f>
        <v>0</v>
      </c>
      <c r="K1059" s="14" t="str">
        <f>+IF('Moloc Pokedex'!M252&lt;&gt;"",'Moloc Pokedex'!M252,"")</f>
        <v>0,0,0,0,0,0</v>
      </c>
      <c r="L1059" s="14">
        <f>+IF('Moloc Pokedex'!N252&lt;&gt;"",'Moloc Pokedex'!N252,"")</f>
        <v>255</v>
      </c>
      <c r="M1059" s="14">
        <f>+IF('Moloc Pokedex'!O252&lt;&gt;"",'Moloc Pokedex'!O252,"")</f>
        <v>70</v>
      </c>
      <c r="N1059" s="14" t="str">
        <f>+IF('Moloc Pokedex'!P252&lt;&gt;"",'Moloc Pokedex'!P252,"")</f>
        <v>RUNAWAY</v>
      </c>
      <c r="O1059" s="14" t="str">
        <f>+IF('Moloc Pokedex'!Q252&lt;&gt;"",'Moloc Pokedex'!Q252,"")</f>
        <v/>
      </c>
      <c r="P1059" s="14" t="str">
        <f>+IF('Moloc Pokedex'!R252&lt;&gt;"",'Moloc Pokedex'!R252,"")</f>
        <v>1,TACKLE,1,LEER,1,GROWL,1,SCARYFACE</v>
      </c>
      <c r="Q1059" s="14" t="str">
        <f>+IF('Moloc Pokedex'!S252&lt;&gt;"",'Moloc Pokedex'!S252,"")</f>
        <v>FIREPUNCH,THUNDERPUNCH,ICEPUNCH,SWORDSDANCE,TAUNT,TRICK,GRASSYTERRAIN</v>
      </c>
      <c r="R1059" s="14" t="str">
        <f>+IF('Moloc Pokedex'!T252&lt;&gt;"",'Moloc Pokedex'!T252,"")</f>
        <v>Field</v>
      </c>
      <c r="S1059" s="14">
        <f>+IF('Moloc Pokedex'!U252&lt;&gt;"",'Moloc Pokedex'!U252,"")</f>
        <v>4080</v>
      </c>
      <c r="T1059" s="14">
        <f>+IF('Moloc Pokedex'!V252&lt;&gt;"",'Moloc Pokedex'!V252,"")</f>
        <v>0.1</v>
      </c>
      <c r="U1059" s="14">
        <f>+IF('Moloc Pokedex'!W252&lt;&gt;"",'Moloc Pokedex'!W252,"")</f>
        <v>0.1</v>
      </c>
      <c r="V1059" s="14" t="str">
        <f>+IF('Moloc Pokedex'!X252&lt;&gt;"",'Moloc Pokedex'!X252,"")</f>
        <v>Brown</v>
      </c>
      <c r="W1059" s="14" t="str">
        <f>+IF('Moloc Pokedex'!Y252&lt;&gt;"",'Moloc Pokedex'!Y252,"")</f>
        <v/>
      </c>
      <c r="X1059" s="14">
        <f>+IF('Moloc Pokedex'!Z252&lt;&gt;"",'Moloc Pokedex'!Z252,"")</f>
        <v>1058</v>
      </c>
      <c r="Y1059" s="14">
        <f>+IF('Moloc Pokedex'!AA252&lt;&gt;"",'Moloc Pokedex'!AA252,"")</f>
        <v>0</v>
      </c>
      <c r="Z1059" s="14">
        <f>+IF('Moloc Pokedex'!AB252&lt;&gt;"",'Moloc Pokedex'!AB252,"")</f>
        <v>0</v>
      </c>
      <c r="AA1059" s="14">
        <f>+IF('Moloc Pokedex'!AC252&lt;&gt;"",'Moloc Pokedex'!AC252,"")</f>
        <v>0</v>
      </c>
      <c r="AB1059" s="14">
        <f>+IF('Moloc Pokedex'!AD252&lt;&gt;"",'Moloc Pokedex'!AD252,"")</f>
        <v>0</v>
      </c>
      <c r="AC1059" s="14">
        <f>+IF('Moloc Pokedex'!AE252&lt;&gt;"",'Moloc Pokedex'!AE252,"")</f>
        <v>0</v>
      </c>
      <c r="AD1059" s="14">
        <f>+IF('Moloc Pokedex'!AF252&lt;&gt;"",'Moloc Pokedex'!AF252,"")</f>
        <v>0</v>
      </c>
      <c r="AE1059" s="14">
        <f>+IF('Moloc Pokedex'!AG252&lt;&gt;"",'Moloc Pokedex'!AG252,"")</f>
        <v>0</v>
      </c>
      <c r="AF1059" s="14">
        <f>+IF('Moloc Pokedex'!AH252&lt;&gt;"",'Moloc Pokedex'!AH252,"")</f>
        <v>0</v>
      </c>
      <c r="AG1059" s="14">
        <f>+IF('Moloc Pokedex'!AI252&lt;&gt;"",'Moloc Pokedex'!AI252,"")</f>
        <v>0</v>
      </c>
      <c r="AH1059" s="14" t="str">
        <f>+IF('Moloc Pokedex'!AJ252&lt;&gt;"",'Moloc Pokedex'!AJ252,"")</f>
        <v>1058,0,0,0,0,0,0,0,0,0</v>
      </c>
      <c r="AI1059" s="14" t="str">
        <f>+IF('Moloc Pokedex'!AK252&lt;&gt;"",'Moloc Pokedex'!AK252,"")</f>
        <v>TODO</v>
      </c>
      <c r="AJ1059" s="14" t="str">
        <f>+IF('Moloc Pokedex'!AL252&lt;&gt;"",'Moloc Pokedex'!AL252,"")</f>
        <v>"TO DO"</v>
      </c>
      <c r="AK1059" s="14" t="str">
        <f>+IF('Moloc Pokedex'!AM252&lt;&gt;"",'Moloc Pokedex'!AM252,"")</f>
        <v/>
      </c>
      <c r="AL1059" s="14" t="str">
        <f>+IF('Moloc Pokedex'!AN252&lt;&gt;"",'Moloc Pokedex'!AN252,"")</f>
        <v/>
      </c>
      <c r="AM1059" s="14" t="str">
        <f>+IF('Moloc Pokedex'!AO252&lt;&gt;"",'Moloc Pokedex'!AO252,"")</f>
        <v/>
      </c>
      <c r="AN1059" s="14" t="str">
        <f>+IF('Moloc Pokedex'!AP252&lt;&gt;"",'Moloc Pokedex'!AP252,"")</f>
        <v/>
      </c>
      <c r="AO1059" s="14">
        <f>+IF('Moloc Pokedex'!AQ252&lt;&gt;"",'Moloc Pokedex'!AQ252,"")</f>
        <v>0</v>
      </c>
      <c r="AP1059" s="14">
        <f>+IF('Moloc Pokedex'!AR252&lt;&gt;"",'Moloc Pokedex'!AR252,"")</f>
        <v>25</v>
      </c>
      <c r="AQ1059" s="14">
        <f>+IF('Moloc Pokedex'!AS252&lt;&gt;"",'Moloc Pokedex'!AS252,"")</f>
        <v>0</v>
      </c>
      <c r="AR1059" s="14" t="str">
        <f>+IF('Moloc Pokedex'!AT252&lt;&gt;"",'Moloc Pokedex'!AT252,"")</f>
        <v/>
      </c>
      <c r="AS1059" s="14" t="str">
        <f>+IF('Moloc Pokedex'!AU252&lt;&gt;"",'Moloc Pokedex'!AU252,"")</f>
        <v/>
      </c>
      <c r="AU1059" s="14"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
      <c r="A1060" s="13">
        <v>1059</v>
      </c>
      <c r="C1060" s="14" t="str">
        <f>+IF('Moloc Pokedex'!E253&lt;&gt;"",'Moloc Pokedex'!E253,"")</f>
        <v>Xuemal</v>
      </c>
      <c r="D1060" s="14" t="str">
        <f>+IF('Moloc Pokedex'!F253&lt;&gt;"",'Moloc Pokedex'!F253,"")</f>
        <v>XUEMAL</v>
      </c>
      <c r="E1060" s="14" t="str">
        <f>+IF('Moloc Pokedex'!G253&lt;&gt;"",'Moloc Pokedex'!G253,"")</f>
        <v>FIRE</v>
      </c>
      <c r="F1060" s="14" t="str">
        <f>+IF('Moloc Pokedex'!H253&lt;&gt;"",'Moloc Pokedex'!H253,"")</f>
        <v>FERAL</v>
      </c>
      <c r="G1060" s="14" t="str">
        <f>+IF('Moloc Pokedex'!I253&lt;&gt;"",'Moloc Pokedex'!I253,"")</f>
        <v>30,30,30,30,30,30</v>
      </c>
      <c r="H1060" s="14" t="str">
        <f>+IF('Moloc Pokedex'!J253&lt;&gt;"",'Moloc Pokedex'!J253,"")</f>
        <v>Female50Percent</v>
      </c>
      <c r="I1060" s="14" t="str">
        <f>+IF('Moloc Pokedex'!K253&lt;&gt;"",'Moloc Pokedex'!K253,"")</f>
        <v>Medium</v>
      </c>
      <c r="J1060" s="14">
        <f>+IF('Moloc Pokedex'!L253&lt;&gt;"",'Moloc Pokedex'!L253,"")</f>
        <v>0</v>
      </c>
      <c r="K1060" s="14" t="str">
        <f>+IF('Moloc Pokedex'!M253&lt;&gt;"",'Moloc Pokedex'!M253,"")</f>
        <v>0,0,0,0,0,0</v>
      </c>
      <c r="L1060" s="14">
        <f>+IF('Moloc Pokedex'!N253&lt;&gt;"",'Moloc Pokedex'!N253,"")</f>
        <v>255</v>
      </c>
      <c r="M1060" s="14">
        <f>+IF('Moloc Pokedex'!O253&lt;&gt;"",'Moloc Pokedex'!O253,"")</f>
        <v>70</v>
      </c>
      <c r="N1060" s="14" t="str">
        <f>+IF('Moloc Pokedex'!P253&lt;&gt;"",'Moloc Pokedex'!P253,"")</f>
        <v>RUNAWAY</v>
      </c>
      <c r="O1060" s="14" t="str">
        <f>+IF('Moloc Pokedex'!Q253&lt;&gt;"",'Moloc Pokedex'!Q253,"")</f>
        <v/>
      </c>
      <c r="P1060" s="14" t="str">
        <f>+IF('Moloc Pokedex'!R253&lt;&gt;"",'Moloc Pokedex'!R253,"")</f>
        <v>1,TACKLE,1,LEER,1,GROWL,1,SCARYFACE</v>
      </c>
      <c r="Q1060" s="14" t="str">
        <f>+IF('Moloc Pokedex'!S253&lt;&gt;"",'Moloc Pokedex'!S253,"")</f>
        <v>FIREPUNCH,THUNDERPUNCH,ICEPUNCH,SWORDSDANCE,TAUNT,TRICK,GRASSYTERRAIN</v>
      </c>
      <c r="R1060" s="14" t="str">
        <f>+IF('Moloc Pokedex'!T253&lt;&gt;"",'Moloc Pokedex'!T253,"")</f>
        <v>Field</v>
      </c>
      <c r="S1060" s="14">
        <f>+IF('Moloc Pokedex'!U253&lt;&gt;"",'Moloc Pokedex'!U253,"")</f>
        <v>4080</v>
      </c>
      <c r="T1060" s="14">
        <f>+IF('Moloc Pokedex'!V253&lt;&gt;"",'Moloc Pokedex'!V253,"")</f>
        <v>0.1</v>
      </c>
      <c r="U1060" s="14">
        <f>+IF('Moloc Pokedex'!W253&lt;&gt;"",'Moloc Pokedex'!W253,"")</f>
        <v>0.1</v>
      </c>
      <c r="V1060" s="14" t="str">
        <f>+IF('Moloc Pokedex'!X253&lt;&gt;"",'Moloc Pokedex'!X253,"")</f>
        <v>Brown</v>
      </c>
      <c r="W1060" s="14" t="str">
        <f>+IF('Moloc Pokedex'!Y253&lt;&gt;"",'Moloc Pokedex'!Y253,"")</f>
        <v/>
      </c>
      <c r="X1060" s="14">
        <f>+IF('Moloc Pokedex'!Z253&lt;&gt;"",'Moloc Pokedex'!Z253,"")</f>
        <v>1059</v>
      </c>
      <c r="Y1060" s="14">
        <f>+IF('Moloc Pokedex'!AA253&lt;&gt;"",'Moloc Pokedex'!AA253,"")</f>
        <v>0</v>
      </c>
      <c r="Z1060" s="14">
        <f>+IF('Moloc Pokedex'!AB253&lt;&gt;"",'Moloc Pokedex'!AB253,"")</f>
        <v>0</v>
      </c>
      <c r="AA1060" s="14">
        <f>+IF('Moloc Pokedex'!AC253&lt;&gt;"",'Moloc Pokedex'!AC253,"")</f>
        <v>0</v>
      </c>
      <c r="AB1060" s="14">
        <f>+IF('Moloc Pokedex'!AD253&lt;&gt;"",'Moloc Pokedex'!AD253,"")</f>
        <v>0</v>
      </c>
      <c r="AC1060" s="14">
        <f>+IF('Moloc Pokedex'!AE253&lt;&gt;"",'Moloc Pokedex'!AE253,"")</f>
        <v>0</v>
      </c>
      <c r="AD1060" s="14">
        <f>+IF('Moloc Pokedex'!AF253&lt;&gt;"",'Moloc Pokedex'!AF253,"")</f>
        <v>0</v>
      </c>
      <c r="AE1060" s="14">
        <f>+IF('Moloc Pokedex'!AG253&lt;&gt;"",'Moloc Pokedex'!AG253,"")</f>
        <v>0</v>
      </c>
      <c r="AF1060" s="14">
        <f>+IF('Moloc Pokedex'!AH253&lt;&gt;"",'Moloc Pokedex'!AH253,"")</f>
        <v>0</v>
      </c>
      <c r="AG1060" s="14">
        <f>+IF('Moloc Pokedex'!AI253&lt;&gt;"",'Moloc Pokedex'!AI253,"")</f>
        <v>0</v>
      </c>
      <c r="AH1060" s="14" t="str">
        <f>+IF('Moloc Pokedex'!AJ253&lt;&gt;"",'Moloc Pokedex'!AJ253,"")</f>
        <v>1059,0,0,0,0,0,0,0,0,0</v>
      </c>
      <c r="AI1060" s="14" t="str">
        <f>+IF('Moloc Pokedex'!AK253&lt;&gt;"",'Moloc Pokedex'!AK253,"")</f>
        <v>TODO</v>
      </c>
      <c r="AJ1060" s="14" t="str">
        <f>+IF('Moloc Pokedex'!AL253&lt;&gt;"",'Moloc Pokedex'!AL253,"")</f>
        <v>"TO DO"</v>
      </c>
      <c r="AK1060" s="14" t="str">
        <f>+IF('Moloc Pokedex'!AM253&lt;&gt;"",'Moloc Pokedex'!AM253,"")</f>
        <v/>
      </c>
      <c r="AL1060" s="14" t="str">
        <f>+IF('Moloc Pokedex'!AN253&lt;&gt;"",'Moloc Pokedex'!AN253,"")</f>
        <v/>
      </c>
      <c r="AM1060" s="14" t="str">
        <f>+IF('Moloc Pokedex'!AO253&lt;&gt;"",'Moloc Pokedex'!AO253,"")</f>
        <v/>
      </c>
      <c r="AN1060" s="14" t="str">
        <f>+IF('Moloc Pokedex'!AP253&lt;&gt;"",'Moloc Pokedex'!AP253,"")</f>
        <v/>
      </c>
      <c r="AO1060" s="14">
        <f>+IF('Moloc Pokedex'!AQ253&lt;&gt;"",'Moloc Pokedex'!AQ253,"")</f>
        <v>0</v>
      </c>
      <c r="AP1060" s="14">
        <f>+IF('Moloc Pokedex'!AR253&lt;&gt;"",'Moloc Pokedex'!AR253,"")</f>
        <v>25</v>
      </c>
      <c r="AQ1060" s="14">
        <f>+IF('Moloc Pokedex'!AS253&lt;&gt;"",'Moloc Pokedex'!AS253,"")</f>
        <v>0</v>
      </c>
      <c r="AR1060" s="14" t="str">
        <f>+IF('Moloc Pokedex'!AT253&lt;&gt;"",'Moloc Pokedex'!AT253,"")</f>
        <v/>
      </c>
      <c r="AS1060" s="14" t="str">
        <f>+IF('Moloc Pokedex'!AU253&lt;&gt;"",'Moloc Pokedex'!AU253,"")</f>
        <v/>
      </c>
      <c r="AU1060" s="14"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
      <c r="A1061" s="13">
        <v>1060</v>
      </c>
      <c r="C1061" s="14" t="str">
        <f>+IF('Moloc Pokedex'!E254&lt;&gt;"",'Moloc Pokedex'!E254,"")</f>
        <v>Chiataca</v>
      </c>
      <c r="D1061" s="14" t="str">
        <f>+IF('Moloc Pokedex'!F254&lt;&gt;"",'Moloc Pokedex'!F254,"")</f>
        <v>CHIATACA</v>
      </c>
      <c r="E1061" s="14" t="str">
        <f>+IF('Moloc Pokedex'!G254&lt;&gt;"",'Moloc Pokedex'!G254,"")</f>
        <v>GHOST</v>
      </c>
      <c r="F1061" s="14" t="str">
        <f>+IF('Moloc Pokedex'!H254&lt;&gt;"",'Moloc Pokedex'!H254,"")</f>
        <v>FERAL</v>
      </c>
      <c r="G1061" s="14" t="str">
        <f>+IF('Moloc Pokedex'!I254&lt;&gt;"",'Moloc Pokedex'!I254,"")</f>
        <v>30,30,30,30,30,30</v>
      </c>
      <c r="H1061" s="14" t="str">
        <f>+IF('Moloc Pokedex'!J254&lt;&gt;"",'Moloc Pokedex'!J254,"")</f>
        <v>Female50Percent</v>
      </c>
      <c r="I1061" s="14" t="str">
        <f>+IF('Moloc Pokedex'!K254&lt;&gt;"",'Moloc Pokedex'!K254,"")</f>
        <v>Medium</v>
      </c>
      <c r="J1061" s="14">
        <f>+IF('Moloc Pokedex'!L254&lt;&gt;"",'Moloc Pokedex'!L254,"")</f>
        <v>0</v>
      </c>
      <c r="K1061" s="14" t="str">
        <f>+IF('Moloc Pokedex'!M254&lt;&gt;"",'Moloc Pokedex'!M254,"")</f>
        <v>0,0,0,0,0,0</v>
      </c>
      <c r="L1061" s="14">
        <f>+IF('Moloc Pokedex'!N254&lt;&gt;"",'Moloc Pokedex'!N254,"")</f>
        <v>255</v>
      </c>
      <c r="M1061" s="14">
        <f>+IF('Moloc Pokedex'!O254&lt;&gt;"",'Moloc Pokedex'!O254,"")</f>
        <v>70</v>
      </c>
      <c r="N1061" s="14" t="str">
        <f>+IF('Moloc Pokedex'!P254&lt;&gt;"",'Moloc Pokedex'!P254,"")</f>
        <v>RUNAWAY</v>
      </c>
      <c r="O1061" s="14" t="str">
        <f>+IF('Moloc Pokedex'!Q254&lt;&gt;"",'Moloc Pokedex'!Q254,"")</f>
        <v/>
      </c>
      <c r="P1061" s="14" t="str">
        <f>+IF('Moloc Pokedex'!R254&lt;&gt;"",'Moloc Pokedex'!R254,"")</f>
        <v>1,TACKLE,1,LEER,1,GROWL,1,SCARYFACE</v>
      </c>
      <c r="Q1061" s="14" t="str">
        <f>+IF('Moloc Pokedex'!S254&lt;&gt;"",'Moloc Pokedex'!S254,"")</f>
        <v>FIREPUNCH,THUNDERPUNCH,ICEPUNCH,SWORDSDANCE,TAUNT,TRICK,GRASSYTERRAIN</v>
      </c>
      <c r="R1061" s="14" t="str">
        <f>+IF('Moloc Pokedex'!T254&lt;&gt;"",'Moloc Pokedex'!T254,"")</f>
        <v>Field</v>
      </c>
      <c r="S1061" s="14">
        <f>+IF('Moloc Pokedex'!U254&lt;&gt;"",'Moloc Pokedex'!U254,"")</f>
        <v>4080</v>
      </c>
      <c r="T1061" s="14">
        <f>+IF('Moloc Pokedex'!V254&lt;&gt;"",'Moloc Pokedex'!V254,"")</f>
        <v>0.1</v>
      </c>
      <c r="U1061" s="14">
        <f>+IF('Moloc Pokedex'!W254&lt;&gt;"",'Moloc Pokedex'!W254,"")</f>
        <v>0.1</v>
      </c>
      <c r="V1061" s="14" t="str">
        <f>+IF('Moloc Pokedex'!X254&lt;&gt;"",'Moloc Pokedex'!X254,"")</f>
        <v>Brown</v>
      </c>
      <c r="W1061" s="14" t="str">
        <f>+IF('Moloc Pokedex'!Y254&lt;&gt;"",'Moloc Pokedex'!Y254,"")</f>
        <v/>
      </c>
      <c r="X1061" s="14">
        <f>+IF('Moloc Pokedex'!Z254&lt;&gt;"",'Moloc Pokedex'!Z254,"")</f>
        <v>1060</v>
      </c>
      <c r="Y1061" s="14">
        <f>+IF('Moloc Pokedex'!AA254&lt;&gt;"",'Moloc Pokedex'!AA254,"")</f>
        <v>0</v>
      </c>
      <c r="Z1061" s="14">
        <f>+IF('Moloc Pokedex'!AB254&lt;&gt;"",'Moloc Pokedex'!AB254,"")</f>
        <v>0</v>
      </c>
      <c r="AA1061" s="14">
        <f>+IF('Moloc Pokedex'!AC254&lt;&gt;"",'Moloc Pokedex'!AC254,"")</f>
        <v>0</v>
      </c>
      <c r="AB1061" s="14">
        <f>+IF('Moloc Pokedex'!AD254&lt;&gt;"",'Moloc Pokedex'!AD254,"")</f>
        <v>0</v>
      </c>
      <c r="AC1061" s="14">
        <f>+IF('Moloc Pokedex'!AE254&lt;&gt;"",'Moloc Pokedex'!AE254,"")</f>
        <v>0</v>
      </c>
      <c r="AD1061" s="14">
        <f>+IF('Moloc Pokedex'!AF254&lt;&gt;"",'Moloc Pokedex'!AF254,"")</f>
        <v>0</v>
      </c>
      <c r="AE1061" s="14">
        <f>+IF('Moloc Pokedex'!AG254&lt;&gt;"",'Moloc Pokedex'!AG254,"")</f>
        <v>0</v>
      </c>
      <c r="AF1061" s="14">
        <f>+IF('Moloc Pokedex'!AH254&lt;&gt;"",'Moloc Pokedex'!AH254,"")</f>
        <v>0</v>
      </c>
      <c r="AG1061" s="14">
        <f>+IF('Moloc Pokedex'!AI254&lt;&gt;"",'Moloc Pokedex'!AI254,"")</f>
        <v>0</v>
      </c>
      <c r="AH1061" s="14" t="str">
        <f>+IF('Moloc Pokedex'!AJ254&lt;&gt;"",'Moloc Pokedex'!AJ254,"")</f>
        <v>1060,0,0,0,0,0,0,0,0,0</v>
      </c>
      <c r="AI1061" s="14" t="str">
        <f>+IF('Moloc Pokedex'!AK254&lt;&gt;"",'Moloc Pokedex'!AK254,"")</f>
        <v>TODO</v>
      </c>
      <c r="AJ1061" s="14" t="str">
        <f>+IF('Moloc Pokedex'!AL254&lt;&gt;"",'Moloc Pokedex'!AL254,"")</f>
        <v>"TO DO"</v>
      </c>
      <c r="AK1061" s="14" t="str">
        <f>+IF('Moloc Pokedex'!AM254&lt;&gt;"",'Moloc Pokedex'!AM254,"")</f>
        <v/>
      </c>
      <c r="AL1061" s="14" t="str">
        <f>+IF('Moloc Pokedex'!AN254&lt;&gt;"",'Moloc Pokedex'!AN254,"")</f>
        <v/>
      </c>
      <c r="AM1061" s="14" t="str">
        <f>+IF('Moloc Pokedex'!AO254&lt;&gt;"",'Moloc Pokedex'!AO254,"")</f>
        <v/>
      </c>
      <c r="AN1061" s="14" t="str">
        <f>+IF('Moloc Pokedex'!AP254&lt;&gt;"",'Moloc Pokedex'!AP254,"")</f>
        <v/>
      </c>
      <c r="AO1061" s="14">
        <f>+IF('Moloc Pokedex'!AQ254&lt;&gt;"",'Moloc Pokedex'!AQ254,"")</f>
        <v>0</v>
      </c>
      <c r="AP1061" s="14">
        <f>+IF('Moloc Pokedex'!AR254&lt;&gt;"",'Moloc Pokedex'!AR254,"")</f>
        <v>25</v>
      </c>
      <c r="AQ1061" s="14">
        <f>+IF('Moloc Pokedex'!AS254&lt;&gt;"",'Moloc Pokedex'!AS254,"")</f>
        <v>0</v>
      </c>
      <c r="AR1061" s="14" t="str">
        <f>+IF('Moloc Pokedex'!AT254&lt;&gt;"",'Moloc Pokedex'!AT254,"")</f>
        <v/>
      </c>
      <c r="AS1061" s="14" t="str">
        <f>+IF('Moloc Pokedex'!AU254&lt;&gt;"",'Moloc Pokedex'!AU254,"")</f>
        <v/>
      </c>
      <c r="AU1061" s="14"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
      <c r="A1062" s="13">
        <v>1061</v>
      </c>
      <c r="C1062" s="14" t="str">
        <f>+IF('Moloc Pokedex'!E255&lt;&gt;"",'Moloc Pokedex'!E255,"")</f>
        <v>Niagua</v>
      </c>
      <c r="D1062" s="14" t="str">
        <f>+IF('Moloc Pokedex'!F255&lt;&gt;"",'Moloc Pokedex'!F255,"")</f>
        <v>NIAGUA</v>
      </c>
      <c r="E1062" s="14" t="str">
        <f>+IF('Moloc Pokedex'!G255&lt;&gt;"",'Moloc Pokedex'!G255,"")</f>
        <v>DARK</v>
      </c>
      <c r="F1062" s="14" t="str">
        <f>+IF('Moloc Pokedex'!H255&lt;&gt;"",'Moloc Pokedex'!H255,"")</f>
        <v>FERAL</v>
      </c>
      <c r="G1062" s="14" t="str">
        <f>+IF('Moloc Pokedex'!I255&lt;&gt;"",'Moloc Pokedex'!I255,"")</f>
        <v>30,30,30,30,30,30</v>
      </c>
      <c r="H1062" s="14" t="str">
        <f>+IF('Moloc Pokedex'!J255&lt;&gt;"",'Moloc Pokedex'!J255,"")</f>
        <v>Female50Percent</v>
      </c>
      <c r="I1062" s="14" t="str">
        <f>+IF('Moloc Pokedex'!K255&lt;&gt;"",'Moloc Pokedex'!K255,"")</f>
        <v>Medium</v>
      </c>
      <c r="J1062" s="14">
        <f>+IF('Moloc Pokedex'!L255&lt;&gt;"",'Moloc Pokedex'!L255,"")</f>
        <v>0</v>
      </c>
      <c r="K1062" s="14" t="str">
        <f>+IF('Moloc Pokedex'!M255&lt;&gt;"",'Moloc Pokedex'!M255,"")</f>
        <v>0,0,0,0,0,0</v>
      </c>
      <c r="L1062" s="14">
        <f>+IF('Moloc Pokedex'!N255&lt;&gt;"",'Moloc Pokedex'!N255,"")</f>
        <v>255</v>
      </c>
      <c r="M1062" s="14">
        <f>+IF('Moloc Pokedex'!O255&lt;&gt;"",'Moloc Pokedex'!O255,"")</f>
        <v>70</v>
      </c>
      <c r="N1062" s="14" t="str">
        <f>+IF('Moloc Pokedex'!P255&lt;&gt;"",'Moloc Pokedex'!P255,"")</f>
        <v>RUNAWAY</v>
      </c>
      <c r="O1062" s="14" t="str">
        <f>+IF('Moloc Pokedex'!Q255&lt;&gt;"",'Moloc Pokedex'!Q255,"")</f>
        <v/>
      </c>
      <c r="P1062" s="14" t="str">
        <f>+IF('Moloc Pokedex'!R255&lt;&gt;"",'Moloc Pokedex'!R255,"")</f>
        <v>1,TACKLE,1,LEER,1,GROWL,1,SCARYFACE</v>
      </c>
      <c r="Q1062" s="14" t="str">
        <f>+IF('Moloc Pokedex'!S255&lt;&gt;"",'Moloc Pokedex'!S255,"")</f>
        <v>FIREPUNCH,THUNDERPUNCH,ICEPUNCH,SWORDSDANCE,TAUNT,TRICK,GRASSYTERRAIN</v>
      </c>
      <c r="R1062" s="14" t="str">
        <f>+IF('Moloc Pokedex'!T255&lt;&gt;"",'Moloc Pokedex'!T255,"")</f>
        <v>Field</v>
      </c>
      <c r="S1062" s="14">
        <f>+IF('Moloc Pokedex'!U255&lt;&gt;"",'Moloc Pokedex'!U255,"")</f>
        <v>4080</v>
      </c>
      <c r="T1062" s="14">
        <f>+IF('Moloc Pokedex'!V255&lt;&gt;"",'Moloc Pokedex'!V255,"")</f>
        <v>0.1</v>
      </c>
      <c r="U1062" s="14">
        <f>+IF('Moloc Pokedex'!W255&lt;&gt;"",'Moloc Pokedex'!W255,"")</f>
        <v>0.1</v>
      </c>
      <c r="V1062" s="14" t="str">
        <f>+IF('Moloc Pokedex'!X255&lt;&gt;"",'Moloc Pokedex'!X255,"")</f>
        <v>Brown</v>
      </c>
      <c r="W1062" s="14" t="str">
        <f>+IF('Moloc Pokedex'!Y255&lt;&gt;"",'Moloc Pokedex'!Y255,"")</f>
        <v/>
      </c>
      <c r="X1062" s="14">
        <f>+IF('Moloc Pokedex'!Z255&lt;&gt;"",'Moloc Pokedex'!Z255,"")</f>
        <v>1061</v>
      </c>
      <c r="Y1062" s="14">
        <f>+IF('Moloc Pokedex'!AA255&lt;&gt;"",'Moloc Pokedex'!AA255,"")</f>
        <v>0</v>
      </c>
      <c r="Z1062" s="14">
        <f>+IF('Moloc Pokedex'!AB255&lt;&gt;"",'Moloc Pokedex'!AB255,"")</f>
        <v>0</v>
      </c>
      <c r="AA1062" s="14">
        <f>+IF('Moloc Pokedex'!AC255&lt;&gt;"",'Moloc Pokedex'!AC255,"")</f>
        <v>0</v>
      </c>
      <c r="AB1062" s="14">
        <f>+IF('Moloc Pokedex'!AD255&lt;&gt;"",'Moloc Pokedex'!AD255,"")</f>
        <v>0</v>
      </c>
      <c r="AC1062" s="14">
        <f>+IF('Moloc Pokedex'!AE255&lt;&gt;"",'Moloc Pokedex'!AE255,"")</f>
        <v>0</v>
      </c>
      <c r="AD1062" s="14">
        <f>+IF('Moloc Pokedex'!AF255&lt;&gt;"",'Moloc Pokedex'!AF255,"")</f>
        <v>0</v>
      </c>
      <c r="AE1062" s="14">
        <f>+IF('Moloc Pokedex'!AG255&lt;&gt;"",'Moloc Pokedex'!AG255,"")</f>
        <v>0</v>
      </c>
      <c r="AF1062" s="14">
        <f>+IF('Moloc Pokedex'!AH255&lt;&gt;"",'Moloc Pokedex'!AH255,"")</f>
        <v>0</v>
      </c>
      <c r="AG1062" s="14">
        <f>+IF('Moloc Pokedex'!AI255&lt;&gt;"",'Moloc Pokedex'!AI255,"")</f>
        <v>0</v>
      </c>
      <c r="AH1062" s="14" t="str">
        <f>+IF('Moloc Pokedex'!AJ255&lt;&gt;"",'Moloc Pokedex'!AJ255,"")</f>
        <v>1061,0,0,0,0,0,0,0,0,0</v>
      </c>
      <c r="AI1062" s="14" t="str">
        <f>+IF('Moloc Pokedex'!AK255&lt;&gt;"",'Moloc Pokedex'!AK255,"")</f>
        <v>TODO</v>
      </c>
      <c r="AJ1062" s="14" t="str">
        <f>+IF('Moloc Pokedex'!AL255&lt;&gt;"",'Moloc Pokedex'!AL255,"")</f>
        <v>"TO DO"</v>
      </c>
      <c r="AK1062" s="14" t="str">
        <f>+IF('Moloc Pokedex'!AM255&lt;&gt;"",'Moloc Pokedex'!AM255,"")</f>
        <v/>
      </c>
      <c r="AL1062" s="14" t="str">
        <f>+IF('Moloc Pokedex'!AN255&lt;&gt;"",'Moloc Pokedex'!AN255,"")</f>
        <v/>
      </c>
      <c r="AM1062" s="14" t="str">
        <f>+IF('Moloc Pokedex'!AO255&lt;&gt;"",'Moloc Pokedex'!AO255,"")</f>
        <v/>
      </c>
      <c r="AN1062" s="14" t="str">
        <f>+IF('Moloc Pokedex'!AP255&lt;&gt;"",'Moloc Pokedex'!AP255,"")</f>
        <v/>
      </c>
      <c r="AO1062" s="14">
        <f>+IF('Moloc Pokedex'!AQ255&lt;&gt;"",'Moloc Pokedex'!AQ255,"")</f>
        <v>0</v>
      </c>
      <c r="AP1062" s="14">
        <f>+IF('Moloc Pokedex'!AR255&lt;&gt;"",'Moloc Pokedex'!AR255,"")</f>
        <v>25</v>
      </c>
      <c r="AQ1062" s="14">
        <f>+IF('Moloc Pokedex'!AS255&lt;&gt;"",'Moloc Pokedex'!AS255,"")</f>
        <v>0</v>
      </c>
      <c r="AR1062" s="14" t="str">
        <f>+IF('Moloc Pokedex'!AT255&lt;&gt;"",'Moloc Pokedex'!AT255,"")</f>
        <v/>
      </c>
      <c r="AS1062" s="14" t="str">
        <f>+IF('Moloc Pokedex'!AU255&lt;&gt;"",'Moloc Pokedex'!AU255,"")</f>
        <v/>
      </c>
      <c r="AU1062" s="14"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
      <c r="A1063" s="13">
        <v>1062</v>
      </c>
      <c r="C1063" s="14" t="str">
        <f>+IF('Moloc Pokedex'!E256&lt;&gt;"",'Moloc Pokedex'!E256,"")</f>
        <v>Bakue</v>
      </c>
      <c r="D1063" s="14" t="str">
        <f>+IF('Moloc Pokedex'!F256&lt;&gt;"",'Moloc Pokedex'!F256,"")</f>
        <v>BAKUE</v>
      </c>
      <c r="E1063" s="14" t="str">
        <f>+IF('Moloc Pokedex'!G256&lt;&gt;"",'Moloc Pokedex'!G256,"")</f>
        <v>WATER</v>
      </c>
      <c r="F1063" s="14" t="str">
        <f>+IF('Moloc Pokedex'!H256&lt;&gt;"",'Moloc Pokedex'!H256,"")</f>
        <v>FERAL</v>
      </c>
      <c r="G1063" s="14" t="str">
        <f>+IF('Moloc Pokedex'!I256&lt;&gt;"",'Moloc Pokedex'!I256,"")</f>
        <v>30,30,30,30,30,30</v>
      </c>
      <c r="H1063" s="14" t="str">
        <f>+IF('Moloc Pokedex'!J256&lt;&gt;"",'Moloc Pokedex'!J256,"")</f>
        <v>Female50Percent</v>
      </c>
      <c r="I1063" s="14" t="str">
        <f>+IF('Moloc Pokedex'!K256&lt;&gt;"",'Moloc Pokedex'!K256,"")</f>
        <v>Medium</v>
      </c>
      <c r="J1063" s="14">
        <f>+IF('Moloc Pokedex'!L256&lt;&gt;"",'Moloc Pokedex'!L256,"")</f>
        <v>0</v>
      </c>
      <c r="K1063" s="14" t="str">
        <f>+IF('Moloc Pokedex'!M256&lt;&gt;"",'Moloc Pokedex'!M256,"")</f>
        <v>0,0,0,0,0,0</v>
      </c>
      <c r="L1063" s="14">
        <f>+IF('Moloc Pokedex'!N256&lt;&gt;"",'Moloc Pokedex'!N256,"")</f>
        <v>255</v>
      </c>
      <c r="M1063" s="14">
        <f>+IF('Moloc Pokedex'!O256&lt;&gt;"",'Moloc Pokedex'!O256,"")</f>
        <v>70</v>
      </c>
      <c r="N1063" s="14" t="str">
        <f>+IF('Moloc Pokedex'!P256&lt;&gt;"",'Moloc Pokedex'!P256,"")</f>
        <v>RUNAWAY</v>
      </c>
      <c r="O1063" s="14" t="str">
        <f>+IF('Moloc Pokedex'!Q256&lt;&gt;"",'Moloc Pokedex'!Q256,"")</f>
        <v/>
      </c>
      <c r="P1063" s="14" t="str">
        <f>+IF('Moloc Pokedex'!R256&lt;&gt;"",'Moloc Pokedex'!R256,"")</f>
        <v>1,TACKLE,1,LEER,1,GROWL,1,SCARYFACE</v>
      </c>
      <c r="Q1063" s="14" t="str">
        <f>+IF('Moloc Pokedex'!S256&lt;&gt;"",'Moloc Pokedex'!S256,"")</f>
        <v>FIREPUNCH,THUNDERPUNCH,ICEPUNCH,SWORDSDANCE,TAUNT,TRICK,GRASSYTERRAIN</v>
      </c>
      <c r="R1063" s="14" t="str">
        <f>+IF('Moloc Pokedex'!T256&lt;&gt;"",'Moloc Pokedex'!T256,"")</f>
        <v>Field</v>
      </c>
      <c r="S1063" s="14">
        <f>+IF('Moloc Pokedex'!U256&lt;&gt;"",'Moloc Pokedex'!U256,"")</f>
        <v>4080</v>
      </c>
      <c r="T1063" s="14">
        <f>+IF('Moloc Pokedex'!V256&lt;&gt;"",'Moloc Pokedex'!V256,"")</f>
        <v>0.1</v>
      </c>
      <c r="U1063" s="14">
        <f>+IF('Moloc Pokedex'!W256&lt;&gt;"",'Moloc Pokedex'!W256,"")</f>
        <v>0.1</v>
      </c>
      <c r="V1063" s="14" t="str">
        <f>+IF('Moloc Pokedex'!X256&lt;&gt;"",'Moloc Pokedex'!X256,"")</f>
        <v>Brown</v>
      </c>
      <c r="W1063" s="14" t="str">
        <f>+IF('Moloc Pokedex'!Y256&lt;&gt;"",'Moloc Pokedex'!Y256,"")</f>
        <v/>
      </c>
      <c r="X1063" s="14">
        <f>+IF('Moloc Pokedex'!Z256&lt;&gt;"",'Moloc Pokedex'!Z256,"")</f>
        <v>1062</v>
      </c>
      <c r="Y1063" s="14">
        <f>+IF('Moloc Pokedex'!AA256&lt;&gt;"",'Moloc Pokedex'!AA256,"")</f>
        <v>0</v>
      </c>
      <c r="Z1063" s="14">
        <f>+IF('Moloc Pokedex'!AB256&lt;&gt;"",'Moloc Pokedex'!AB256,"")</f>
        <v>0</v>
      </c>
      <c r="AA1063" s="14">
        <f>+IF('Moloc Pokedex'!AC256&lt;&gt;"",'Moloc Pokedex'!AC256,"")</f>
        <v>0</v>
      </c>
      <c r="AB1063" s="14">
        <f>+IF('Moloc Pokedex'!AD256&lt;&gt;"",'Moloc Pokedex'!AD256,"")</f>
        <v>0</v>
      </c>
      <c r="AC1063" s="14">
        <f>+IF('Moloc Pokedex'!AE256&lt;&gt;"",'Moloc Pokedex'!AE256,"")</f>
        <v>0</v>
      </c>
      <c r="AD1063" s="14">
        <f>+IF('Moloc Pokedex'!AF256&lt;&gt;"",'Moloc Pokedex'!AF256,"")</f>
        <v>0</v>
      </c>
      <c r="AE1063" s="14">
        <f>+IF('Moloc Pokedex'!AG256&lt;&gt;"",'Moloc Pokedex'!AG256,"")</f>
        <v>0</v>
      </c>
      <c r="AF1063" s="14">
        <f>+IF('Moloc Pokedex'!AH256&lt;&gt;"",'Moloc Pokedex'!AH256,"")</f>
        <v>0</v>
      </c>
      <c r="AG1063" s="14">
        <f>+IF('Moloc Pokedex'!AI256&lt;&gt;"",'Moloc Pokedex'!AI256,"")</f>
        <v>0</v>
      </c>
      <c r="AH1063" s="14" t="str">
        <f>+IF('Moloc Pokedex'!AJ256&lt;&gt;"",'Moloc Pokedex'!AJ256,"")</f>
        <v>1062,0,0,0,0,0,0,0,0,0</v>
      </c>
      <c r="AI1063" s="14" t="str">
        <f>+IF('Moloc Pokedex'!AK256&lt;&gt;"",'Moloc Pokedex'!AK256,"")</f>
        <v>TODO</v>
      </c>
      <c r="AJ1063" s="14" t="str">
        <f>+IF('Moloc Pokedex'!AL256&lt;&gt;"",'Moloc Pokedex'!AL256,"")</f>
        <v>"TO DO"</v>
      </c>
      <c r="AK1063" s="14" t="str">
        <f>+IF('Moloc Pokedex'!AM256&lt;&gt;"",'Moloc Pokedex'!AM256,"")</f>
        <v/>
      </c>
      <c r="AL1063" s="14" t="str">
        <f>+IF('Moloc Pokedex'!AN256&lt;&gt;"",'Moloc Pokedex'!AN256,"")</f>
        <v/>
      </c>
      <c r="AM1063" s="14" t="str">
        <f>+IF('Moloc Pokedex'!AO256&lt;&gt;"",'Moloc Pokedex'!AO256,"")</f>
        <v/>
      </c>
      <c r="AN1063" s="14" t="str">
        <f>+IF('Moloc Pokedex'!AP256&lt;&gt;"",'Moloc Pokedex'!AP256,"")</f>
        <v/>
      </c>
      <c r="AO1063" s="14">
        <f>+IF('Moloc Pokedex'!AQ256&lt;&gt;"",'Moloc Pokedex'!AQ256,"")</f>
        <v>0</v>
      </c>
      <c r="AP1063" s="14">
        <f>+IF('Moloc Pokedex'!AR256&lt;&gt;"",'Moloc Pokedex'!AR256,"")</f>
        <v>25</v>
      </c>
      <c r="AQ1063" s="14">
        <f>+IF('Moloc Pokedex'!AS256&lt;&gt;"",'Moloc Pokedex'!AS256,"")</f>
        <v>0</v>
      </c>
      <c r="AR1063" s="14" t="str">
        <f>+IF('Moloc Pokedex'!AT256&lt;&gt;"",'Moloc Pokedex'!AT256,"")</f>
        <v/>
      </c>
      <c r="AS1063" s="14" t="str">
        <f>+IF('Moloc Pokedex'!AU256&lt;&gt;"",'Moloc Pokedex'!AU256,"")</f>
        <v/>
      </c>
      <c r="AU1063" s="14"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
      <c r="A1064" s="13">
        <v>1063</v>
      </c>
      <c r="C1064" s="14" t="str">
        <f>+IF('Moloc Pokedex'!E257&lt;&gt;"",'Moloc Pokedex'!E257,"")</f>
        <v>Nemcatoa</v>
      </c>
      <c r="D1064" s="14" t="str">
        <f>+IF('Moloc Pokedex'!F257&lt;&gt;"",'Moloc Pokedex'!F257,"")</f>
        <v>NEMCATOA</v>
      </c>
      <c r="E1064" s="14" t="str">
        <f>+IF('Moloc Pokedex'!G257&lt;&gt;"",'Moloc Pokedex'!G257,"")</f>
        <v>POISON</v>
      </c>
      <c r="F1064" s="14" t="str">
        <f>+IF('Moloc Pokedex'!H257&lt;&gt;"",'Moloc Pokedex'!H257,"")</f>
        <v>FERAL</v>
      </c>
      <c r="G1064" s="14" t="str">
        <f>+IF('Moloc Pokedex'!I257&lt;&gt;"",'Moloc Pokedex'!I257,"")</f>
        <v>30,30,30,30,30,30</v>
      </c>
      <c r="H1064" s="14" t="str">
        <f>+IF('Moloc Pokedex'!J257&lt;&gt;"",'Moloc Pokedex'!J257,"")</f>
        <v>Female50Percent</v>
      </c>
      <c r="I1064" s="14" t="str">
        <f>+IF('Moloc Pokedex'!K257&lt;&gt;"",'Moloc Pokedex'!K257,"")</f>
        <v>Medium</v>
      </c>
      <c r="J1064" s="14">
        <f>+IF('Moloc Pokedex'!L257&lt;&gt;"",'Moloc Pokedex'!L257,"")</f>
        <v>0</v>
      </c>
      <c r="K1064" s="14" t="str">
        <f>+IF('Moloc Pokedex'!M257&lt;&gt;"",'Moloc Pokedex'!M257,"")</f>
        <v>0,0,0,0,0,0</v>
      </c>
      <c r="L1064" s="14">
        <f>+IF('Moloc Pokedex'!N257&lt;&gt;"",'Moloc Pokedex'!N257,"")</f>
        <v>255</v>
      </c>
      <c r="M1064" s="14">
        <f>+IF('Moloc Pokedex'!O257&lt;&gt;"",'Moloc Pokedex'!O257,"")</f>
        <v>70</v>
      </c>
      <c r="N1064" s="14" t="str">
        <f>+IF('Moloc Pokedex'!P257&lt;&gt;"",'Moloc Pokedex'!P257,"")</f>
        <v>RUNAWAY</v>
      </c>
      <c r="O1064" s="14" t="str">
        <f>+IF('Moloc Pokedex'!Q257&lt;&gt;"",'Moloc Pokedex'!Q257,"")</f>
        <v/>
      </c>
      <c r="P1064" s="14" t="str">
        <f>+IF('Moloc Pokedex'!R257&lt;&gt;"",'Moloc Pokedex'!R257,"")</f>
        <v>1,TACKLE,1,LEER,1,GROWL,1,SCARYFACE</v>
      </c>
      <c r="Q1064" s="14" t="str">
        <f>+IF('Moloc Pokedex'!S257&lt;&gt;"",'Moloc Pokedex'!S257,"")</f>
        <v>FIREPUNCH,THUNDERPUNCH,ICEPUNCH,SWORDSDANCE,TAUNT,TRICK,GRASSYTERRAIN</v>
      </c>
      <c r="R1064" s="14" t="str">
        <f>+IF('Moloc Pokedex'!T257&lt;&gt;"",'Moloc Pokedex'!T257,"")</f>
        <v>Field</v>
      </c>
      <c r="S1064" s="14">
        <f>+IF('Moloc Pokedex'!U257&lt;&gt;"",'Moloc Pokedex'!U257,"")</f>
        <v>4080</v>
      </c>
      <c r="T1064" s="14">
        <f>+IF('Moloc Pokedex'!V257&lt;&gt;"",'Moloc Pokedex'!V257,"")</f>
        <v>0.1</v>
      </c>
      <c r="U1064" s="14">
        <f>+IF('Moloc Pokedex'!W257&lt;&gt;"",'Moloc Pokedex'!W257,"")</f>
        <v>0.1</v>
      </c>
      <c r="V1064" s="14" t="str">
        <f>+IF('Moloc Pokedex'!X257&lt;&gt;"",'Moloc Pokedex'!X257,"")</f>
        <v>Brown</v>
      </c>
      <c r="W1064" s="14" t="str">
        <f>+IF('Moloc Pokedex'!Y257&lt;&gt;"",'Moloc Pokedex'!Y257,"")</f>
        <v/>
      </c>
      <c r="X1064" s="14">
        <f>+IF('Moloc Pokedex'!Z257&lt;&gt;"",'Moloc Pokedex'!Z257,"")</f>
        <v>1063</v>
      </c>
      <c r="Y1064" s="14">
        <f>+IF('Moloc Pokedex'!AA257&lt;&gt;"",'Moloc Pokedex'!AA257,"")</f>
        <v>0</v>
      </c>
      <c r="Z1064" s="14">
        <f>+IF('Moloc Pokedex'!AB257&lt;&gt;"",'Moloc Pokedex'!AB257,"")</f>
        <v>0</v>
      </c>
      <c r="AA1064" s="14">
        <f>+IF('Moloc Pokedex'!AC257&lt;&gt;"",'Moloc Pokedex'!AC257,"")</f>
        <v>0</v>
      </c>
      <c r="AB1064" s="14">
        <f>+IF('Moloc Pokedex'!AD257&lt;&gt;"",'Moloc Pokedex'!AD257,"")</f>
        <v>0</v>
      </c>
      <c r="AC1064" s="14">
        <f>+IF('Moloc Pokedex'!AE257&lt;&gt;"",'Moloc Pokedex'!AE257,"")</f>
        <v>0</v>
      </c>
      <c r="AD1064" s="14">
        <f>+IF('Moloc Pokedex'!AF257&lt;&gt;"",'Moloc Pokedex'!AF257,"")</f>
        <v>0</v>
      </c>
      <c r="AE1064" s="14">
        <f>+IF('Moloc Pokedex'!AG257&lt;&gt;"",'Moloc Pokedex'!AG257,"")</f>
        <v>0</v>
      </c>
      <c r="AF1064" s="14">
        <f>+IF('Moloc Pokedex'!AH257&lt;&gt;"",'Moloc Pokedex'!AH257,"")</f>
        <v>0</v>
      </c>
      <c r="AG1064" s="14">
        <f>+IF('Moloc Pokedex'!AI257&lt;&gt;"",'Moloc Pokedex'!AI257,"")</f>
        <v>0</v>
      </c>
      <c r="AH1064" s="14" t="str">
        <f>+IF('Moloc Pokedex'!AJ257&lt;&gt;"",'Moloc Pokedex'!AJ257,"")</f>
        <v>1063,0,0,0,0,0,0,0,0,0</v>
      </c>
      <c r="AI1064" s="14" t="str">
        <f>+IF('Moloc Pokedex'!AK257&lt;&gt;"",'Moloc Pokedex'!AK257,"")</f>
        <v>TODO</v>
      </c>
      <c r="AJ1064" s="14" t="str">
        <f>+IF('Moloc Pokedex'!AL257&lt;&gt;"",'Moloc Pokedex'!AL257,"")</f>
        <v>"TO DO"</v>
      </c>
      <c r="AK1064" s="14" t="str">
        <f>+IF('Moloc Pokedex'!AM257&lt;&gt;"",'Moloc Pokedex'!AM257,"")</f>
        <v/>
      </c>
      <c r="AL1064" s="14" t="str">
        <f>+IF('Moloc Pokedex'!AN257&lt;&gt;"",'Moloc Pokedex'!AN257,"")</f>
        <v/>
      </c>
      <c r="AM1064" s="14" t="str">
        <f>+IF('Moloc Pokedex'!AO257&lt;&gt;"",'Moloc Pokedex'!AO257,"")</f>
        <v/>
      </c>
      <c r="AN1064" s="14" t="str">
        <f>+IF('Moloc Pokedex'!AP257&lt;&gt;"",'Moloc Pokedex'!AP257,"")</f>
        <v/>
      </c>
      <c r="AO1064" s="14">
        <f>+IF('Moloc Pokedex'!AQ257&lt;&gt;"",'Moloc Pokedex'!AQ257,"")</f>
        <v>0</v>
      </c>
      <c r="AP1064" s="14">
        <f>+IF('Moloc Pokedex'!AR257&lt;&gt;"",'Moloc Pokedex'!AR257,"")</f>
        <v>25</v>
      </c>
      <c r="AQ1064" s="14">
        <f>+IF('Moloc Pokedex'!AS257&lt;&gt;"",'Moloc Pokedex'!AS257,"")</f>
        <v>0</v>
      </c>
      <c r="AR1064" s="14" t="str">
        <f>+IF('Moloc Pokedex'!AT257&lt;&gt;"",'Moloc Pokedex'!AT257,"")</f>
        <v/>
      </c>
      <c r="AS1064" s="14" t="str">
        <f>+IF('Moloc Pokedex'!AU257&lt;&gt;"",'Moloc Pokedex'!AU257,"")</f>
        <v/>
      </c>
      <c r="AU1064" s="14"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
      <c r="A1065" s="13">
        <v>1064</v>
      </c>
      <c r="C1065" s="14" t="str">
        <f>+IF('Moloc Pokedex'!E258&lt;&gt;"",'Moloc Pokedex'!E258,"")</f>
        <v>Zafiba</v>
      </c>
      <c r="D1065" s="14" t="str">
        <f>+IF('Moloc Pokedex'!F258&lt;&gt;"",'Moloc Pokedex'!F258,"")</f>
        <v>ZAFIBA</v>
      </c>
      <c r="E1065" s="14" t="str">
        <f>+IF('Moloc Pokedex'!G258&lt;&gt;"",'Moloc Pokedex'!G258,"")</f>
        <v>FAIRY</v>
      </c>
      <c r="F1065" s="14" t="str">
        <f>+IF('Moloc Pokedex'!H258&lt;&gt;"",'Moloc Pokedex'!H258,"")</f>
        <v>FERAL</v>
      </c>
      <c r="G1065" s="14" t="str">
        <f>+IF('Moloc Pokedex'!I258&lt;&gt;"",'Moloc Pokedex'!I258,"")</f>
        <v>30,30,30,30,30,30</v>
      </c>
      <c r="H1065" s="14" t="str">
        <f>+IF('Moloc Pokedex'!J258&lt;&gt;"",'Moloc Pokedex'!J258,"")</f>
        <v>Female50Percent</v>
      </c>
      <c r="I1065" s="14" t="str">
        <f>+IF('Moloc Pokedex'!K258&lt;&gt;"",'Moloc Pokedex'!K258,"")</f>
        <v>Medium</v>
      </c>
      <c r="J1065" s="14">
        <f>+IF('Moloc Pokedex'!L258&lt;&gt;"",'Moloc Pokedex'!L258,"")</f>
        <v>0</v>
      </c>
      <c r="K1065" s="14" t="str">
        <f>+IF('Moloc Pokedex'!M258&lt;&gt;"",'Moloc Pokedex'!M258,"")</f>
        <v>0,0,0,0,0,0</v>
      </c>
      <c r="L1065" s="14">
        <f>+IF('Moloc Pokedex'!N258&lt;&gt;"",'Moloc Pokedex'!N258,"")</f>
        <v>255</v>
      </c>
      <c r="M1065" s="14">
        <f>+IF('Moloc Pokedex'!O258&lt;&gt;"",'Moloc Pokedex'!O258,"")</f>
        <v>70</v>
      </c>
      <c r="N1065" s="14" t="str">
        <f>+IF('Moloc Pokedex'!P258&lt;&gt;"",'Moloc Pokedex'!P258,"")</f>
        <v>RUNAWAY</v>
      </c>
      <c r="O1065" s="14" t="str">
        <f>+IF('Moloc Pokedex'!Q258&lt;&gt;"",'Moloc Pokedex'!Q258,"")</f>
        <v/>
      </c>
      <c r="P1065" s="14" t="str">
        <f>+IF('Moloc Pokedex'!R258&lt;&gt;"",'Moloc Pokedex'!R258,"")</f>
        <v>1,TACKLE,1,LEER,1,GROWL,1,SCARYFACE</v>
      </c>
      <c r="Q1065" s="14" t="str">
        <f>+IF('Moloc Pokedex'!S258&lt;&gt;"",'Moloc Pokedex'!S258,"")</f>
        <v>FIREPUNCH,THUNDERPUNCH,ICEPUNCH,SWORDSDANCE,TAUNT,TRICK,GRASSYTERRAIN</v>
      </c>
      <c r="R1065" s="14" t="str">
        <f>+IF('Moloc Pokedex'!T258&lt;&gt;"",'Moloc Pokedex'!T258,"")</f>
        <v>Field</v>
      </c>
      <c r="S1065" s="14">
        <f>+IF('Moloc Pokedex'!U258&lt;&gt;"",'Moloc Pokedex'!U258,"")</f>
        <v>4080</v>
      </c>
      <c r="T1065" s="14">
        <f>+IF('Moloc Pokedex'!V258&lt;&gt;"",'Moloc Pokedex'!V258,"")</f>
        <v>0.1</v>
      </c>
      <c r="U1065" s="14">
        <f>+IF('Moloc Pokedex'!W258&lt;&gt;"",'Moloc Pokedex'!W258,"")</f>
        <v>0.1</v>
      </c>
      <c r="V1065" s="14" t="str">
        <f>+IF('Moloc Pokedex'!X258&lt;&gt;"",'Moloc Pokedex'!X258,"")</f>
        <v>Brown</v>
      </c>
      <c r="W1065" s="14" t="str">
        <f>+IF('Moloc Pokedex'!Y258&lt;&gt;"",'Moloc Pokedex'!Y258,"")</f>
        <v/>
      </c>
      <c r="X1065" s="14">
        <f>+IF('Moloc Pokedex'!Z258&lt;&gt;"",'Moloc Pokedex'!Z258,"")</f>
        <v>1064</v>
      </c>
      <c r="Y1065" s="14">
        <f>+IF('Moloc Pokedex'!AA258&lt;&gt;"",'Moloc Pokedex'!AA258,"")</f>
        <v>0</v>
      </c>
      <c r="Z1065" s="14">
        <f>+IF('Moloc Pokedex'!AB258&lt;&gt;"",'Moloc Pokedex'!AB258,"")</f>
        <v>0</v>
      </c>
      <c r="AA1065" s="14">
        <f>+IF('Moloc Pokedex'!AC258&lt;&gt;"",'Moloc Pokedex'!AC258,"")</f>
        <v>0</v>
      </c>
      <c r="AB1065" s="14">
        <f>+IF('Moloc Pokedex'!AD258&lt;&gt;"",'Moloc Pokedex'!AD258,"")</f>
        <v>0</v>
      </c>
      <c r="AC1065" s="14">
        <f>+IF('Moloc Pokedex'!AE258&lt;&gt;"",'Moloc Pokedex'!AE258,"")</f>
        <v>0</v>
      </c>
      <c r="AD1065" s="14">
        <f>+IF('Moloc Pokedex'!AF258&lt;&gt;"",'Moloc Pokedex'!AF258,"")</f>
        <v>0</v>
      </c>
      <c r="AE1065" s="14">
        <f>+IF('Moloc Pokedex'!AG258&lt;&gt;"",'Moloc Pokedex'!AG258,"")</f>
        <v>0</v>
      </c>
      <c r="AF1065" s="14">
        <f>+IF('Moloc Pokedex'!AH258&lt;&gt;"",'Moloc Pokedex'!AH258,"")</f>
        <v>0</v>
      </c>
      <c r="AG1065" s="14">
        <f>+IF('Moloc Pokedex'!AI258&lt;&gt;"",'Moloc Pokedex'!AI258,"")</f>
        <v>0</v>
      </c>
      <c r="AH1065" s="14" t="str">
        <f>+IF('Moloc Pokedex'!AJ258&lt;&gt;"",'Moloc Pokedex'!AJ258,"")</f>
        <v>1064,0,0,0,0,0,0,0,0,0</v>
      </c>
      <c r="AI1065" s="14" t="str">
        <f>+IF('Moloc Pokedex'!AK258&lt;&gt;"",'Moloc Pokedex'!AK258,"")</f>
        <v>TODO</v>
      </c>
      <c r="AJ1065" s="14" t="str">
        <f>+IF('Moloc Pokedex'!AL258&lt;&gt;"",'Moloc Pokedex'!AL258,"")</f>
        <v>"TO DO"</v>
      </c>
      <c r="AK1065" s="14" t="str">
        <f>+IF('Moloc Pokedex'!AM258&lt;&gt;"",'Moloc Pokedex'!AM258,"")</f>
        <v/>
      </c>
      <c r="AL1065" s="14" t="str">
        <f>+IF('Moloc Pokedex'!AN258&lt;&gt;"",'Moloc Pokedex'!AN258,"")</f>
        <v/>
      </c>
      <c r="AM1065" s="14" t="str">
        <f>+IF('Moloc Pokedex'!AO258&lt;&gt;"",'Moloc Pokedex'!AO258,"")</f>
        <v/>
      </c>
      <c r="AN1065" s="14" t="str">
        <f>+IF('Moloc Pokedex'!AP258&lt;&gt;"",'Moloc Pokedex'!AP258,"")</f>
        <v/>
      </c>
      <c r="AO1065" s="14">
        <f>+IF('Moloc Pokedex'!AQ258&lt;&gt;"",'Moloc Pokedex'!AQ258,"")</f>
        <v>0</v>
      </c>
      <c r="AP1065" s="14">
        <f>+IF('Moloc Pokedex'!AR258&lt;&gt;"",'Moloc Pokedex'!AR258,"")</f>
        <v>25</v>
      </c>
      <c r="AQ1065" s="14">
        <f>+IF('Moloc Pokedex'!AS258&lt;&gt;"",'Moloc Pokedex'!AS258,"")</f>
        <v>0</v>
      </c>
      <c r="AR1065" s="14" t="str">
        <f>+IF('Moloc Pokedex'!AT258&lt;&gt;"",'Moloc Pokedex'!AT258,"")</f>
        <v/>
      </c>
      <c r="AS1065" s="14" t="str">
        <f>+IF('Moloc Pokedex'!AU258&lt;&gt;"",'Moloc Pokedex'!AU258,"")</f>
        <v/>
      </c>
      <c r="AU1065" s="14"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
      <c r="A1066" s="13">
        <v>1065</v>
      </c>
      <c r="C1066" s="14" t="str">
        <f>+IF('Moloc Pokedex'!E259&lt;&gt;"",'Moloc Pokedex'!E259,"")</f>
        <v>Leepruck</v>
      </c>
      <c r="D1066" s="14" t="str">
        <f>+IF('Moloc Pokedex'!F259&lt;&gt;"",'Moloc Pokedex'!F259,"")</f>
        <v>LEEPRUCK</v>
      </c>
      <c r="E1066" s="14" t="str">
        <f>+IF('Moloc Pokedex'!G259&lt;&gt;"",'Moloc Pokedex'!G259,"")</f>
        <v>FAIRY</v>
      </c>
      <c r="F1066" s="14" t="str">
        <f>+IF('Moloc Pokedex'!H259&lt;&gt;"",'Moloc Pokedex'!H259,"")</f>
        <v>GHOST</v>
      </c>
      <c r="G1066" s="14" t="str">
        <f>+IF('Moloc Pokedex'!I259&lt;&gt;"",'Moloc Pokedex'!I259,"")</f>
        <v>30,30,30,30,30,30</v>
      </c>
      <c r="H1066" s="14" t="str">
        <f>+IF('Moloc Pokedex'!J259&lt;&gt;"",'Moloc Pokedex'!J259,"")</f>
        <v>Female50Percent</v>
      </c>
      <c r="I1066" s="14" t="str">
        <f>+IF('Moloc Pokedex'!K259&lt;&gt;"",'Moloc Pokedex'!K259,"")</f>
        <v>Medium</v>
      </c>
      <c r="J1066" s="14">
        <f>+IF('Moloc Pokedex'!L259&lt;&gt;"",'Moloc Pokedex'!L259,"")</f>
        <v>0</v>
      </c>
      <c r="K1066" s="14" t="str">
        <f>+IF('Moloc Pokedex'!M259&lt;&gt;"",'Moloc Pokedex'!M259,"")</f>
        <v>0,0,0,0,0,0</v>
      </c>
      <c r="L1066" s="14">
        <f>+IF('Moloc Pokedex'!N259&lt;&gt;"",'Moloc Pokedex'!N259,"")</f>
        <v>255</v>
      </c>
      <c r="M1066" s="14">
        <f>+IF('Moloc Pokedex'!O259&lt;&gt;"",'Moloc Pokedex'!O259,"")</f>
        <v>70</v>
      </c>
      <c r="N1066" s="14" t="str">
        <f>+IF('Moloc Pokedex'!P259&lt;&gt;"",'Moloc Pokedex'!P259,"")</f>
        <v>RUNAWAY</v>
      </c>
      <c r="O1066" s="14" t="str">
        <f>+IF('Moloc Pokedex'!Q259&lt;&gt;"",'Moloc Pokedex'!Q259,"")</f>
        <v/>
      </c>
      <c r="P1066" s="14" t="str">
        <f>+IF('Moloc Pokedex'!R259&lt;&gt;"",'Moloc Pokedex'!R259,"")</f>
        <v>1,TACKLE,1,LEER,1,GROWL,1,SCARYFACE</v>
      </c>
      <c r="Q1066" s="14" t="str">
        <f>+IF('Moloc Pokedex'!S259&lt;&gt;"",'Moloc Pokedex'!S259,"")</f>
        <v>FIREPUNCH,THUNDERPUNCH,ICEPUNCH,SWORDSDANCE,TAUNT,TRICK,GRASSYTERRAIN</v>
      </c>
      <c r="R1066" s="14" t="str">
        <f>+IF('Moloc Pokedex'!T259&lt;&gt;"",'Moloc Pokedex'!T259,"")</f>
        <v>Field</v>
      </c>
      <c r="S1066" s="14">
        <f>+IF('Moloc Pokedex'!U259&lt;&gt;"",'Moloc Pokedex'!U259,"")</f>
        <v>4080</v>
      </c>
      <c r="T1066" s="14">
        <f>+IF('Moloc Pokedex'!V259&lt;&gt;"",'Moloc Pokedex'!V259,"")</f>
        <v>0.1</v>
      </c>
      <c r="U1066" s="14">
        <f>+IF('Moloc Pokedex'!W259&lt;&gt;"",'Moloc Pokedex'!W259,"")</f>
        <v>0.1</v>
      </c>
      <c r="V1066" s="14" t="str">
        <f>+IF('Moloc Pokedex'!X259&lt;&gt;"",'Moloc Pokedex'!X259,"")</f>
        <v>Brown</v>
      </c>
      <c r="W1066" s="14" t="str">
        <f>+IF('Moloc Pokedex'!Y259&lt;&gt;"",'Moloc Pokedex'!Y259,"")</f>
        <v/>
      </c>
      <c r="X1066" s="14">
        <f>+IF('Moloc Pokedex'!Z259&lt;&gt;"",'Moloc Pokedex'!Z259,"")</f>
        <v>1065</v>
      </c>
      <c r="Y1066" s="14">
        <f>+IF('Moloc Pokedex'!AA259&lt;&gt;"",'Moloc Pokedex'!AA259,"")</f>
        <v>0</v>
      </c>
      <c r="Z1066" s="14">
        <f>+IF('Moloc Pokedex'!AB259&lt;&gt;"",'Moloc Pokedex'!AB259,"")</f>
        <v>0</v>
      </c>
      <c r="AA1066" s="14">
        <f>+IF('Moloc Pokedex'!AC259&lt;&gt;"",'Moloc Pokedex'!AC259,"")</f>
        <v>0</v>
      </c>
      <c r="AB1066" s="14">
        <f>+IF('Moloc Pokedex'!AD259&lt;&gt;"",'Moloc Pokedex'!AD259,"")</f>
        <v>0</v>
      </c>
      <c r="AC1066" s="14">
        <f>+IF('Moloc Pokedex'!AE259&lt;&gt;"",'Moloc Pokedex'!AE259,"")</f>
        <v>0</v>
      </c>
      <c r="AD1066" s="14">
        <f>+IF('Moloc Pokedex'!AF259&lt;&gt;"",'Moloc Pokedex'!AF259,"")</f>
        <v>0</v>
      </c>
      <c r="AE1066" s="14">
        <f>+IF('Moloc Pokedex'!AG259&lt;&gt;"",'Moloc Pokedex'!AG259,"")</f>
        <v>0</v>
      </c>
      <c r="AF1066" s="14">
        <f>+IF('Moloc Pokedex'!AH259&lt;&gt;"",'Moloc Pokedex'!AH259,"")</f>
        <v>0</v>
      </c>
      <c r="AG1066" s="14">
        <f>+IF('Moloc Pokedex'!AI259&lt;&gt;"",'Moloc Pokedex'!AI259,"")</f>
        <v>0</v>
      </c>
      <c r="AH1066" s="14" t="str">
        <f>+IF('Moloc Pokedex'!AJ259&lt;&gt;"",'Moloc Pokedex'!AJ259,"")</f>
        <v>1065,0,0,0,0,0,0,0,0,0</v>
      </c>
      <c r="AI1066" s="14" t="str">
        <f>+IF('Moloc Pokedex'!AK259&lt;&gt;"",'Moloc Pokedex'!AK259,"")</f>
        <v>TODO</v>
      </c>
      <c r="AJ1066" s="14" t="str">
        <f>+IF('Moloc Pokedex'!AL259&lt;&gt;"",'Moloc Pokedex'!AL259,"")</f>
        <v>"TO DO"</v>
      </c>
      <c r="AK1066" s="14" t="str">
        <f>+IF('Moloc Pokedex'!AM259&lt;&gt;"",'Moloc Pokedex'!AM259,"")</f>
        <v/>
      </c>
      <c r="AL1066" s="14" t="str">
        <f>+IF('Moloc Pokedex'!AN259&lt;&gt;"",'Moloc Pokedex'!AN259,"")</f>
        <v/>
      </c>
      <c r="AM1066" s="14" t="str">
        <f>+IF('Moloc Pokedex'!AO259&lt;&gt;"",'Moloc Pokedex'!AO259,"")</f>
        <v/>
      </c>
      <c r="AN1066" s="14" t="str">
        <f>+IF('Moloc Pokedex'!AP259&lt;&gt;"",'Moloc Pokedex'!AP259,"")</f>
        <v/>
      </c>
      <c r="AO1066" s="14">
        <f>+IF('Moloc Pokedex'!AQ259&lt;&gt;"",'Moloc Pokedex'!AQ259,"")</f>
        <v>0</v>
      </c>
      <c r="AP1066" s="14">
        <f>+IF('Moloc Pokedex'!AR259&lt;&gt;"",'Moloc Pokedex'!AR259,"")</f>
        <v>25</v>
      </c>
      <c r="AQ1066" s="14">
        <f>+IF('Moloc Pokedex'!AS259&lt;&gt;"",'Moloc Pokedex'!AS259,"")</f>
        <v>0</v>
      </c>
      <c r="AR1066" s="14" t="str">
        <f>+IF('Moloc Pokedex'!AT259&lt;&gt;"",'Moloc Pokedex'!AT259,"")</f>
        <v/>
      </c>
      <c r="AS1066" s="14" t="str">
        <f>+IF('Moloc Pokedex'!AU259&lt;&gt;"",'Moloc Pokedex'!AU259,"")</f>
        <v/>
      </c>
      <c r="AU1066" s="14"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
      <c r="A1067" s="13">
        <v>1066</v>
      </c>
      <c r="C1067" s="14" t="str">
        <f>+IF('Moloc Pokedex'!E260&lt;&gt;"",'Moloc Pokedex'!E260,"")</f>
        <v>Bunnin</v>
      </c>
      <c r="D1067" s="14" t="str">
        <f>+IF('Moloc Pokedex'!F260&lt;&gt;"",'Moloc Pokedex'!F260,"")</f>
        <v>BUNNIN</v>
      </c>
      <c r="E1067" s="14" t="str">
        <f>+IF('Moloc Pokedex'!G260&lt;&gt;"",'Moloc Pokedex'!G260,"")</f>
        <v>NORMAL</v>
      </c>
      <c r="F1067" s="14" t="str">
        <f>+IF('Moloc Pokedex'!H260&lt;&gt;"",'Moloc Pokedex'!H260,"")</f>
        <v>GHOST</v>
      </c>
      <c r="G1067" s="14" t="str">
        <f>+IF('Moloc Pokedex'!I260&lt;&gt;"",'Moloc Pokedex'!I260,"")</f>
        <v>30,30,30,30,30,30</v>
      </c>
      <c r="H1067" s="14" t="str">
        <f>+IF('Moloc Pokedex'!J260&lt;&gt;"",'Moloc Pokedex'!J260,"")</f>
        <v>Female50Percent</v>
      </c>
      <c r="I1067" s="14" t="str">
        <f>+IF('Moloc Pokedex'!K260&lt;&gt;"",'Moloc Pokedex'!K260,"")</f>
        <v>Medium</v>
      </c>
      <c r="J1067" s="14">
        <f>+IF('Moloc Pokedex'!L260&lt;&gt;"",'Moloc Pokedex'!L260,"")</f>
        <v>0</v>
      </c>
      <c r="K1067" s="14" t="str">
        <f>+IF('Moloc Pokedex'!M260&lt;&gt;"",'Moloc Pokedex'!M260,"")</f>
        <v>0,0,0,0,0,0</v>
      </c>
      <c r="L1067" s="14">
        <f>+IF('Moloc Pokedex'!N260&lt;&gt;"",'Moloc Pokedex'!N260,"")</f>
        <v>255</v>
      </c>
      <c r="M1067" s="14">
        <f>+IF('Moloc Pokedex'!O260&lt;&gt;"",'Moloc Pokedex'!O260,"")</f>
        <v>70</v>
      </c>
      <c r="N1067" s="14" t="str">
        <f>+IF('Moloc Pokedex'!P260&lt;&gt;"",'Moloc Pokedex'!P260,"")</f>
        <v>RUNAWAY</v>
      </c>
      <c r="O1067" s="14" t="str">
        <f>+IF('Moloc Pokedex'!Q260&lt;&gt;"",'Moloc Pokedex'!Q260,"")</f>
        <v/>
      </c>
      <c r="P1067" s="14" t="str">
        <f>+IF('Moloc Pokedex'!R260&lt;&gt;"",'Moloc Pokedex'!R260,"")</f>
        <v>1,TACKLE,1,LEER,1,GROWL,1,SCARYFACE</v>
      </c>
      <c r="Q1067" s="14" t="str">
        <f>+IF('Moloc Pokedex'!S260&lt;&gt;"",'Moloc Pokedex'!S260,"")</f>
        <v>FIREPUNCH,THUNDERPUNCH,ICEPUNCH,SWORDSDANCE,TAUNT,TRICK,GRASSYTERRAIN</v>
      </c>
      <c r="R1067" s="14" t="str">
        <f>+IF('Moloc Pokedex'!T260&lt;&gt;"",'Moloc Pokedex'!T260,"")</f>
        <v>Field</v>
      </c>
      <c r="S1067" s="14">
        <f>+IF('Moloc Pokedex'!U260&lt;&gt;"",'Moloc Pokedex'!U260,"")</f>
        <v>4080</v>
      </c>
      <c r="T1067" s="14">
        <f>+IF('Moloc Pokedex'!V260&lt;&gt;"",'Moloc Pokedex'!V260,"")</f>
        <v>0.1</v>
      </c>
      <c r="U1067" s="14">
        <f>+IF('Moloc Pokedex'!W260&lt;&gt;"",'Moloc Pokedex'!W260,"")</f>
        <v>0.1</v>
      </c>
      <c r="V1067" s="14" t="str">
        <f>+IF('Moloc Pokedex'!X260&lt;&gt;"",'Moloc Pokedex'!X260,"")</f>
        <v>Brown</v>
      </c>
      <c r="W1067" s="14" t="str">
        <f>+IF('Moloc Pokedex'!Y260&lt;&gt;"",'Moloc Pokedex'!Y260,"")</f>
        <v/>
      </c>
      <c r="X1067" s="14">
        <f>+IF('Moloc Pokedex'!Z260&lt;&gt;"",'Moloc Pokedex'!Z260,"")</f>
        <v>1066</v>
      </c>
      <c r="Y1067" s="14">
        <f>+IF('Moloc Pokedex'!AA260&lt;&gt;"",'Moloc Pokedex'!AA260,"")</f>
        <v>0</v>
      </c>
      <c r="Z1067" s="14">
        <f>+IF('Moloc Pokedex'!AB260&lt;&gt;"",'Moloc Pokedex'!AB260,"")</f>
        <v>0</v>
      </c>
      <c r="AA1067" s="14">
        <f>+IF('Moloc Pokedex'!AC260&lt;&gt;"",'Moloc Pokedex'!AC260,"")</f>
        <v>0</v>
      </c>
      <c r="AB1067" s="14">
        <f>+IF('Moloc Pokedex'!AD260&lt;&gt;"",'Moloc Pokedex'!AD260,"")</f>
        <v>0</v>
      </c>
      <c r="AC1067" s="14">
        <f>+IF('Moloc Pokedex'!AE260&lt;&gt;"",'Moloc Pokedex'!AE260,"")</f>
        <v>0</v>
      </c>
      <c r="AD1067" s="14">
        <f>+IF('Moloc Pokedex'!AF260&lt;&gt;"",'Moloc Pokedex'!AF260,"")</f>
        <v>0</v>
      </c>
      <c r="AE1067" s="14">
        <f>+IF('Moloc Pokedex'!AG260&lt;&gt;"",'Moloc Pokedex'!AG260,"")</f>
        <v>0</v>
      </c>
      <c r="AF1067" s="14">
        <f>+IF('Moloc Pokedex'!AH260&lt;&gt;"",'Moloc Pokedex'!AH260,"")</f>
        <v>0</v>
      </c>
      <c r="AG1067" s="14">
        <f>+IF('Moloc Pokedex'!AI260&lt;&gt;"",'Moloc Pokedex'!AI260,"")</f>
        <v>0</v>
      </c>
      <c r="AH1067" s="14" t="str">
        <f>+IF('Moloc Pokedex'!AJ260&lt;&gt;"",'Moloc Pokedex'!AJ260,"")</f>
        <v>1066,0,0,0,0,0,0,0,0,0</v>
      </c>
      <c r="AI1067" s="14" t="str">
        <f>+IF('Moloc Pokedex'!AK260&lt;&gt;"",'Moloc Pokedex'!AK260,"")</f>
        <v>TODO</v>
      </c>
      <c r="AJ1067" s="14" t="str">
        <f>+IF('Moloc Pokedex'!AL260&lt;&gt;"",'Moloc Pokedex'!AL260,"")</f>
        <v>"TO DO"</v>
      </c>
      <c r="AK1067" s="14" t="str">
        <f>+IF('Moloc Pokedex'!AM260&lt;&gt;"",'Moloc Pokedex'!AM260,"")</f>
        <v/>
      </c>
      <c r="AL1067" s="14" t="str">
        <f>+IF('Moloc Pokedex'!AN260&lt;&gt;"",'Moloc Pokedex'!AN260,"")</f>
        <v/>
      </c>
      <c r="AM1067" s="14" t="str">
        <f>+IF('Moloc Pokedex'!AO260&lt;&gt;"",'Moloc Pokedex'!AO260,"")</f>
        <v/>
      </c>
      <c r="AN1067" s="14" t="str">
        <f>+IF('Moloc Pokedex'!AP260&lt;&gt;"",'Moloc Pokedex'!AP260,"")</f>
        <v/>
      </c>
      <c r="AO1067" s="14">
        <f>+IF('Moloc Pokedex'!AQ260&lt;&gt;"",'Moloc Pokedex'!AQ260,"")</f>
        <v>0</v>
      </c>
      <c r="AP1067" s="14">
        <f>+IF('Moloc Pokedex'!AR260&lt;&gt;"",'Moloc Pokedex'!AR260,"")</f>
        <v>25</v>
      </c>
      <c r="AQ1067" s="14">
        <f>+IF('Moloc Pokedex'!AS260&lt;&gt;"",'Moloc Pokedex'!AS260,"")</f>
        <v>0</v>
      </c>
      <c r="AR1067" s="14" t="str">
        <f>+IF('Moloc Pokedex'!AT260&lt;&gt;"",'Moloc Pokedex'!AT260,"")</f>
        <v/>
      </c>
      <c r="AS1067" s="14" t="str">
        <f>+IF('Moloc Pokedex'!AU260&lt;&gt;"",'Moloc Pokedex'!AU260,"")</f>
        <v/>
      </c>
      <c r="AU1067" s="14"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
      <c r="A1068" s="13">
        <v>1067</v>
      </c>
      <c r="C1068" s="14" t="str">
        <f>+IF('Moloc Pokedex'!E261&lt;&gt;"",'Moloc Pokedex'!E261,"")</f>
        <v>Jortur</v>
      </c>
      <c r="D1068" s="14" t="str">
        <f>+IF('Moloc Pokedex'!F261&lt;&gt;"",'Moloc Pokedex'!F261,"")</f>
        <v>JORTUR</v>
      </c>
      <c r="E1068" s="14" t="str">
        <f>+IF('Moloc Pokedex'!G261&lt;&gt;"",'Moloc Pokedex'!G261,"")</f>
        <v>FIRE</v>
      </c>
      <c r="F1068" s="14" t="str">
        <f>+IF('Moloc Pokedex'!H261&lt;&gt;"",'Moloc Pokedex'!H261,"")</f>
        <v>ICE</v>
      </c>
      <c r="G1068" s="14" t="str">
        <f>+IF('Moloc Pokedex'!I261&lt;&gt;"",'Moloc Pokedex'!I261,"")</f>
        <v>30,30,30,30,30,30</v>
      </c>
      <c r="H1068" s="14" t="str">
        <f>+IF('Moloc Pokedex'!J261&lt;&gt;"",'Moloc Pokedex'!J261,"")</f>
        <v>Female50Percent</v>
      </c>
      <c r="I1068" s="14" t="str">
        <f>+IF('Moloc Pokedex'!K261&lt;&gt;"",'Moloc Pokedex'!K261,"")</f>
        <v>Medium</v>
      </c>
      <c r="J1068" s="14">
        <f>+IF('Moloc Pokedex'!L261&lt;&gt;"",'Moloc Pokedex'!L261,"")</f>
        <v>0</v>
      </c>
      <c r="K1068" s="14" t="str">
        <f>+IF('Moloc Pokedex'!M261&lt;&gt;"",'Moloc Pokedex'!M261,"")</f>
        <v>0,0,0,0,0,0</v>
      </c>
      <c r="L1068" s="14">
        <f>+IF('Moloc Pokedex'!N261&lt;&gt;"",'Moloc Pokedex'!N261,"")</f>
        <v>255</v>
      </c>
      <c r="M1068" s="14">
        <f>+IF('Moloc Pokedex'!O261&lt;&gt;"",'Moloc Pokedex'!O261,"")</f>
        <v>70</v>
      </c>
      <c r="N1068" s="14" t="str">
        <f>+IF('Moloc Pokedex'!P261&lt;&gt;"",'Moloc Pokedex'!P261,"")</f>
        <v>RUNAWAY</v>
      </c>
      <c r="O1068" s="14" t="str">
        <f>+IF('Moloc Pokedex'!Q261&lt;&gt;"",'Moloc Pokedex'!Q261,"")</f>
        <v/>
      </c>
      <c r="P1068" s="14" t="str">
        <f>+IF('Moloc Pokedex'!R261&lt;&gt;"",'Moloc Pokedex'!R261,"")</f>
        <v>1,TACKLE,1,LEER,1,GROWL,1,SCARYFACE</v>
      </c>
      <c r="Q1068" s="14" t="str">
        <f>+IF('Moloc Pokedex'!S261&lt;&gt;"",'Moloc Pokedex'!S261,"")</f>
        <v>FIREPUNCH,THUNDERPUNCH,ICEPUNCH,SWORDSDANCE,TAUNT,TRICK,GRASSYTERRAIN</v>
      </c>
      <c r="R1068" s="14" t="str">
        <f>+IF('Moloc Pokedex'!T261&lt;&gt;"",'Moloc Pokedex'!T261,"")</f>
        <v>Field</v>
      </c>
      <c r="S1068" s="14">
        <f>+IF('Moloc Pokedex'!U261&lt;&gt;"",'Moloc Pokedex'!U261,"")</f>
        <v>4080</v>
      </c>
      <c r="T1068" s="14">
        <f>+IF('Moloc Pokedex'!V261&lt;&gt;"",'Moloc Pokedex'!V261,"")</f>
        <v>0.1</v>
      </c>
      <c r="U1068" s="14">
        <f>+IF('Moloc Pokedex'!W261&lt;&gt;"",'Moloc Pokedex'!W261,"")</f>
        <v>0.1</v>
      </c>
      <c r="V1068" s="14" t="str">
        <f>+IF('Moloc Pokedex'!X261&lt;&gt;"",'Moloc Pokedex'!X261,"")</f>
        <v>Brown</v>
      </c>
      <c r="W1068" s="14" t="str">
        <f>+IF('Moloc Pokedex'!Y261&lt;&gt;"",'Moloc Pokedex'!Y261,"")</f>
        <v/>
      </c>
      <c r="X1068" s="14">
        <f>+IF('Moloc Pokedex'!Z261&lt;&gt;"",'Moloc Pokedex'!Z261,"")</f>
        <v>1067</v>
      </c>
      <c r="Y1068" s="14">
        <f>+IF('Moloc Pokedex'!AA261&lt;&gt;"",'Moloc Pokedex'!AA261,"")</f>
        <v>0</v>
      </c>
      <c r="Z1068" s="14">
        <f>+IF('Moloc Pokedex'!AB261&lt;&gt;"",'Moloc Pokedex'!AB261,"")</f>
        <v>0</v>
      </c>
      <c r="AA1068" s="14">
        <f>+IF('Moloc Pokedex'!AC261&lt;&gt;"",'Moloc Pokedex'!AC261,"")</f>
        <v>0</v>
      </c>
      <c r="AB1068" s="14">
        <f>+IF('Moloc Pokedex'!AD261&lt;&gt;"",'Moloc Pokedex'!AD261,"")</f>
        <v>0</v>
      </c>
      <c r="AC1068" s="14">
        <f>+IF('Moloc Pokedex'!AE261&lt;&gt;"",'Moloc Pokedex'!AE261,"")</f>
        <v>0</v>
      </c>
      <c r="AD1068" s="14">
        <f>+IF('Moloc Pokedex'!AF261&lt;&gt;"",'Moloc Pokedex'!AF261,"")</f>
        <v>0</v>
      </c>
      <c r="AE1068" s="14">
        <f>+IF('Moloc Pokedex'!AG261&lt;&gt;"",'Moloc Pokedex'!AG261,"")</f>
        <v>0</v>
      </c>
      <c r="AF1068" s="14">
        <f>+IF('Moloc Pokedex'!AH261&lt;&gt;"",'Moloc Pokedex'!AH261,"")</f>
        <v>0</v>
      </c>
      <c r="AG1068" s="14">
        <f>+IF('Moloc Pokedex'!AI261&lt;&gt;"",'Moloc Pokedex'!AI261,"")</f>
        <v>0</v>
      </c>
      <c r="AH1068" s="14" t="str">
        <f>+IF('Moloc Pokedex'!AJ261&lt;&gt;"",'Moloc Pokedex'!AJ261,"")</f>
        <v>1067,0,0,0,0,0,0,0,0,0</v>
      </c>
      <c r="AI1068" s="14" t="str">
        <f>+IF('Moloc Pokedex'!AK261&lt;&gt;"",'Moloc Pokedex'!AK261,"")</f>
        <v>TODO</v>
      </c>
      <c r="AJ1068" s="14" t="str">
        <f>+IF('Moloc Pokedex'!AL261&lt;&gt;"",'Moloc Pokedex'!AL261,"")</f>
        <v>"TO DO"</v>
      </c>
      <c r="AK1068" s="14" t="str">
        <f>+IF('Moloc Pokedex'!AM261&lt;&gt;"",'Moloc Pokedex'!AM261,"")</f>
        <v/>
      </c>
      <c r="AL1068" s="14" t="str">
        <f>+IF('Moloc Pokedex'!AN261&lt;&gt;"",'Moloc Pokedex'!AN261,"")</f>
        <v/>
      </c>
      <c r="AM1068" s="14" t="str">
        <f>+IF('Moloc Pokedex'!AO261&lt;&gt;"",'Moloc Pokedex'!AO261,"")</f>
        <v/>
      </c>
      <c r="AN1068" s="14" t="str">
        <f>+IF('Moloc Pokedex'!AP261&lt;&gt;"",'Moloc Pokedex'!AP261,"")</f>
        <v/>
      </c>
      <c r="AO1068" s="14">
        <f>+IF('Moloc Pokedex'!AQ261&lt;&gt;"",'Moloc Pokedex'!AQ261,"")</f>
        <v>0</v>
      </c>
      <c r="AP1068" s="14">
        <f>+IF('Moloc Pokedex'!AR261&lt;&gt;"",'Moloc Pokedex'!AR261,"")</f>
        <v>25</v>
      </c>
      <c r="AQ1068" s="14">
        <f>+IF('Moloc Pokedex'!AS261&lt;&gt;"",'Moloc Pokedex'!AS261,"")</f>
        <v>0</v>
      </c>
      <c r="AR1068" s="14" t="str">
        <f>+IF('Moloc Pokedex'!AT261&lt;&gt;"",'Moloc Pokedex'!AT261,"")</f>
        <v/>
      </c>
      <c r="AS1068" s="14" t="str">
        <f>+IF('Moloc Pokedex'!AU261&lt;&gt;"",'Moloc Pokedex'!AU261,"")</f>
        <v/>
      </c>
      <c r="AU1068" s="14"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
      <c r="A1069" s="13">
        <v>1068</v>
      </c>
      <c r="C1069" s="14" t="str">
        <f>+IF('Moloc Pokedex'!E262&lt;&gt;"",'Moloc Pokedex'!E262,"")</f>
        <v/>
      </c>
      <c r="D1069" s="14" t="str">
        <f>+IF('Moloc Pokedex'!F262&lt;&gt;"",'Moloc Pokedex'!F262,"")</f>
        <v/>
      </c>
      <c r="E1069" s="14" t="str">
        <f>+IF('Moloc Pokedex'!G262&lt;&gt;"",'Moloc Pokedex'!G262,"")</f>
        <v/>
      </c>
      <c r="F1069" s="14" t="str">
        <f>+IF('Moloc Pokedex'!H262&lt;&gt;"",'Moloc Pokedex'!H262,"")</f>
        <v/>
      </c>
      <c r="G1069" s="14" t="str">
        <f>+IF('Moloc Pokedex'!I262&lt;&gt;"",'Moloc Pokedex'!I262,"")</f>
        <v/>
      </c>
      <c r="H1069" s="14" t="str">
        <f>+IF('Moloc Pokedex'!J262&lt;&gt;"",'Moloc Pokedex'!J262,"")</f>
        <v/>
      </c>
      <c r="I1069" s="14" t="str">
        <f>+IF('Moloc Pokedex'!K262&lt;&gt;"",'Moloc Pokedex'!K262,"")</f>
        <v/>
      </c>
      <c r="J1069" s="14" t="str">
        <f>+IF('Moloc Pokedex'!L262&lt;&gt;"",'Moloc Pokedex'!L262,"")</f>
        <v/>
      </c>
      <c r="K1069" s="14" t="str">
        <f>+IF('Moloc Pokedex'!M262&lt;&gt;"",'Moloc Pokedex'!M262,"")</f>
        <v/>
      </c>
      <c r="L1069" s="14" t="str">
        <f>+IF('Moloc Pokedex'!N262&lt;&gt;"",'Moloc Pokedex'!N262,"")</f>
        <v/>
      </c>
      <c r="M1069" s="14" t="str">
        <f>+IF('Moloc Pokedex'!O262&lt;&gt;"",'Moloc Pokedex'!O262,"")</f>
        <v/>
      </c>
      <c r="N1069" s="14" t="str">
        <f>+IF('Moloc Pokedex'!P262&lt;&gt;"",'Moloc Pokedex'!P262,"")</f>
        <v/>
      </c>
      <c r="O1069" s="14" t="str">
        <f>+IF('Moloc Pokedex'!Q262&lt;&gt;"",'Moloc Pokedex'!Q262,"")</f>
        <v/>
      </c>
      <c r="P1069" s="14" t="str">
        <f>+IF('Moloc Pokedex'!R262&lt;&gt;"",'Moloc Pokedex'!R262,"")</f>
        <v/>
      </c>
      <c r="Q1069" s="14" t="str">
        <f>+IF('Moloc Pokedex'!S262&lt;&gt;"",'Moloc Pokedex'!S262,"")</f>
        <v/>
      </c>
      <c r="R1069" s="14" t="str">
        <f>+IF('Moloc Pokedex'!T262&lt;&gt;"",'Moloc Pokedex'!T262,"")</f>
        <v/>
      </c>
      <c r="S1069" s="14" t="str">
        <f>+IF('Moloc Pokedex'!U262&lt;&gt;"",'Moloc Pokedex'!U262,"")</f>
        <v/>
      </c>
      <c r="T1069" s="14" t="str">
        <f>+IF('Moloc Pokedex'!V262&lt;&gt;"",'Moloc Pokedex'!V262,"")</f>
        <v/>
      </c>
      <c r="U1069" s="14" t="str">
        <f>+IF('Moloc Pokedex'!W262&lt;&gt;"",'Moloc Pokedex'!W262,"")</f>
        <v/>
      </c>
      <c r="V1069" s="14" t="str">
        <f>+IF('Moloc Pokedex'!X262&lt;&gt;"",'Moloc Pokedex'!X262,"")</f>
        <v/>
      </c>
      <c r="W1069" s="14" t="str">
        <f>+IF('Moloc Pokedex'!Y262&lt;&gt;"",'Moloc Pokedex'!Y262,"")</f>
        <v/>
      </c>
      <c r="X1069" s="14" t="str">
        <f>+IF('Moloc Pokedex'!Z262&lt;&gt;"",'Moloc Pokedex'!Z262,"")</f>
        <v/>
      </c>
      <c r="Y1069" s="14" t="str">
        <f>+IF('Moloc Pokedex'!AA262&lt;&gt;"",'Moloc Pokedex'!AA262,"")</f>
        <v/>
      </c>
      <c r="Z1069" s="14" t="str">
        <f>+IF('Moloc Pokedex'!AB262&lt;&gt;"",'Moloc Pokedex'!AB262,"")</f>
        <v/>
      </c>
      <c r="AA1069" s="14" t="str">
        <f>+IF('Moloc Pokedex'!AC262&lt;&gt;"",'Moloc Pokedex'!AC262,"")</f>
        <v/>
      </c>
      <c r="AB1069" s="14" t="str">
        <f>+IF('Moloc Pokedex'!AD262&lt;&gt;"",'Moloc Pokedex'!AD262,"")</f>
        <v/>
      </c>
      <c r="AC1069" s="14" t="str">
        <f>+IF('Moloc Pokedex'!AE262&lt;&gt;"",'Moloc Pokedex'!AE262,"")</f>
        <v/>
      </c>
      <c r="AD1069" s="14" t="str">
        <f>+IF('Moloc Pokedex'!AF262&lt;&gt;"",'Moloc Pokedex'!AF262,"")</f>
        <v/>
      </c>
      <c r="AE1069" s="14" t="str">
        <f>+IF('Moloc Pokedex'!AG262&lt;&gt;"",'Moloc Pokedex'!AG262,"")</f>
        <v/>
      </c>
      <c r="AF1069" s="14" t="str">
        <f>+IF('Moloc Pokedex'!AH262&lt;&gt;"",'Moloc Pokedex'!AH262,"")</f>
        <v/>
      </c>
      <c r="AG1069" s="14" t="str">
        <f>+IF('Moloc Pokedex'!AI262&lt;&gt;"",'Moloc Pokedex'!AI262,"")</f>
        <v/>
      </c>
      <c r="AH1069" s="14" t="str">
        <f>+IF('Moloc Pokedex'!AJ262&lt;&gt;"",'Moloc Pokedex'!AJ262,"")</f>
        <v/>
      </c>
      <c r="AI1069" s="14" t="str">
        <f>+IF('Moloc Pokedex'!AK262&lt;&gt;"",'Moloc Pokedex'!AK262,"")</f>
        <v/>
      </c>
      <c r="AJ1069" s="14" t="str">
        <f>+IF('Moloc Pokedex'!AL262&lt;&gt;"",'Moloc Pokedex'!AL262,"")</f>
        <v/>
      </c>
      <c r="AK1069" s="14" t="str">
        <f>+IF('Moloc Pokedex'!AM262&lt;&gt;"",'Moloc Pokedex'!AM262,"")</f>
        <v/>
      </c>
      <c r="AL1069" s="14" t="str">
        <f>+IF('Moloc Pokedex'!AN262&lt;&gt;"",'Moloc Pokedex'!AN262,"")</f>
        <v/>
      </c>
      <c r="AM1069" s="14" t="str">
        <f>+IF('Moloc Pokedex'!AO262&lt;&gt;"",'Moloc Pokedex'!AO262,"")</f>
        <v/>
      </c>
      <c r="AN1069" s="14" t="str">
        <f>+IF('Moloc Pokedex'!AP262&lt;&gt;"",'Moloc Pokedex'!AP262,"")</f>
        <v/>
      </c>
      <c r="AO1069" s="14" t="str">
        <f>+IF('Moloc Pokedex'!AQ262&lt;&gt;"",'Moloc Pokedex'!AQ262,"")</f>
        <v/>
      </c>
      <c r="AP1069" s="14" t="str">
        <f>+IF('Moloc Pokedex'!AR262&lt;&gt;"",'Moloc Pokedex'!AR262,"")</f>
        <v/>
      </c>
      <c r="AQ1069" s="14" t="str">
        <f>+IF('Moloc Pokedex'!AS262&lt;&gt;"",'Moloc Pokedex'!AS262,"")</f>
        <v/>
      </c>
      <c r="AR1069" s="14" t="str">
        <f>+IF('Moloc Pokedex'!AT262&lt;&gt;"",'Moloc Pokedex'!AT262,"")</f>
        <v/>
      </c>
      <c r="AS1069" s="14" t="str">
        <f>+IF('Moloc Pokedex'!AU262&lt;&gt;"",'Moloc Pokedex'!AU262,"")</f>
        <v/>
      </c>
      <c r="AU1069" s="14"/>
    </row>
    <row r="1070" spans="1:47" x14ac:dyDescent="0.2">
      <c r="A1070" s="13">
        <v>1069</v>
      </c>
      <c r="C1070" s="14" t="str">
        <f>+IF('Moloc Pokedex'!E263&lt;&gt;"",'Moloc Pokedex'!E263,"")</f>
        <v/>
      </c>
      <c r="D1070" s="14" t="str">
        <f>+IF('Moloc Pokedex'!F263&lt;&gt;"",'Moloc Pokedex'!F263,"")</f>
        <v/>
      </c>
      <c r="E1070" s="14" t="str">
        <f>+IF('Moloc Pokedex'!G263&lt;&gt;"",'Moloc Pokedex'!G263,"")</f>
        <v/>
      </c>
      <c r="F1070" s="14"/>
      <c r="G1070" s="14" t="str">
        <f>+IF('Moloc Pokedex'!I263&lt;&gt;"",'Moloc Pokedex'!I263,"")</f>
        <v/>
      </c>
      <c r="H1070" s="14" t="str">
        <f>+IF('Moloc Pokedex'!J263&lt;&gt;"",'Moloc Pokedex'!J263,"")</f>
        <v/>
      </c>
      <c r="I1070" s="14" t="str">
        <f>+IF('Moloc Pokedex'!K263&lt;&gt;"",'Moloc Pokedex'!K263,"")</f>
        <v/>
      </c>
      <c r="J1070" s="14" t="str">
        <f>+IF('Moloc Pokedex'!L263&lt;&gt;"",'Moloc Pokedex'!L263,"")</f>
        <v/>
      </c>
      <c r="K1070" s="14" t="str">
        <f>+IF('Moloc Pokedex'!M263&lt;&gt;"",'Moloc Pokedex'!M263,"")</f>
        <v/>
      </c>
      <c r="L1070" s="14" t="str">
        <f>+IF('Moloc Pokedex'!N263&lt;&gt;"",'Moloc Pokedex'!N263,"")</f>
        <v/>
      </c>
      <c r="M1070" s="14" t="str">
        <f>+IF('Moloc Pokedex'!O263&lt;&gt;"",'Moloc Pokedex'!O263,"")</f>
        <v/>
      </c>
      <c r="N1070" s="14" t="str">
        <f>+IF('Moloc Pokedex'!P263&lt;&gt;"",'Moloc Pokedex'!P263,"")</f>
        <v/>
      </c>
      <c r="O1070" s="14" t="str">
        <f>+IF('Moloc Pokedex'!Q263&lt;&gt;"",'Moloc Pokedex'!Q263,"")</f>
        <v/>
      </c>
      <c r="P1070" s="14" t="str">
        <f>+IF('Moloc Pokedex'!R263&lt;&gt;"",'Moloc Pokedex'!R263,"")</f>
        <v/>
      </c>
      <c r="Q1070" s="14" t="str">
        <f>+IF('Moloc Pokedex'!S263&lt;&gt;"",'Moloc Pokedex'!S263,"")</f>
        <v/>
      </c>
      <c r="R1070" s="14" t="str">
        <f>+IF('Moloc Pokedex'!T263&lt;&gt;"",'Moloc Pokedex'!T263,"")</f>
        <v/>
      </c>
      <c r="S1070" s="14" t="str">
        <f>+IF('Moloc Pokedex'!U263&lt;&gt;"",'Moloc Pokedex'!U263,"")</f>
        <v/>
      </c>
      <c r="T1070" s="14" t="str">
        <f>+IF('Moloc Pokedex'!V263&lt;&gt;"",'Moloc Pokedex'!V263,"")</f>
        <v/>
      </c>
      <c r="U1070" s="14" t="str">
        <f>+IF('Moloc Pokedex'!W263&lt;&gt;"",'Moloc Pokedex'!W263,"")</f>
        <v/>
      </c>
      <c r="V1070" s="14" t="str">
        <f>+IF('Moloc Pokedex'!X263&lt;&gt;"",'Moloc Pokedex'!X263,"")</f>
        <v/>
      </c>
      <c r="W1070" s="14" t="str">
        <f>+IF('Moloc Pokedex'!Y263&lt;&gt;"",'Moloc Pokedex'!Y263,"")</f>
        <v/>
      </c>
      <c r="X1070" s="14" t="str">
        <f>+IF('Moloc Pokedex'!Z263&lt;&gt;"",'Moloc Pokedex'!Z263,"")</f>
        <v/>
      </c>
      <c r="Y1070" s="14" t="str">
        <f>+IF('Moloc Pokedex'!AA263&lt;&gt;"",'Moloc Pokedex'!AA263,"")</f>
        <v/>
      </c>
      <c r="Z1070" s="14" t="str">
        <f>+IF('Moloc Pokedex'!AB263&lt;&gt;"",'Moloc Pokedex'!AB263,"")</f>
        <v/>
      </c>
      <c r="AA1070" s="14" t="str">
        <f>+IF('Moloc Pokedex'!AC263&lt;&gt;"",'Moloc Pokedex'!AC263,"")</f>
        <v/>
      </c>
      <c r="AB1070" s="14" t="str">
        <f>+IF('Moloc Pokedex'!AD263&lt;&gt;"",'Moloc Pokedex'!AD263,"")</f>
        <v/>
      </c>
      <c r="AC1070" s="14" t="str">
        <f>+IF('Moloc Pokedex'!AE263&lt;&gt;"",'Moloc Pokedex'!AE263,"")</f>
        <v/>
      </c>
      <c r="AD1070" s="14" t="str">
        <f>+IF('Moloc Pokedex'!AF263&lt;&gt;"",'Moloc Pokedex'!AF263,"")</f>
        <v/>
      </c>
      <c r="AE1070" s="14" t="str">
        <f>+IF('Moloc Pokedex'!AG263&lt;&gt;"",'Moloc Pokedex'!AG263,"")</f>
        <v/>
      </c>
      <c r="AF1070" s="14" t="str">
        <f>+IF('Moloc Pokedex'!AH263&lt;&gt;"",'Moloc Pokedex'!AH263,"")</f>
        <v/>
      </c>
      <c r="AG1070" s="14" t="str">
        <f>+IF('Moloc Pokedex'!AI263&lt;&gt;"",'Moloc Pokedex'!AI263,"")</f>
        <v/>
      </c>
      <c r="AH1070" s="14" t="str">
        <f>+IF('Moloc Pokedex'!AJ263&lt;&gt;"",'Moloc Pokedex'!AJ263,"")</f>
        <v/>
      </c>
      <c r="AI1070" s="14" t="str">
        <f>+IF('Moloc Pokedex'!AK263&lt;&gt;"",'Moloc Pokedex'!AK263,"")</f>
        <v/>
      </c>
      <c r="AJ1070" s="14" t="str">
        <f>+IF('Moloc Pokedex'!AL263&lt;&gt;"",'Moloc Pokedex'!AL263,"")</f>
        <v/>
      </c>
      <c r="AK1070" s="14" t="str">
        <f>+IF('Moloc Pokedex'!AM263&lt;&gt;"",'Moloc Pokedex'!AM263,"")</f>
        <v/>
      </c>
      <c r="AL1070" s="14" t="str">
        <f>+IF('Moloc Pokedex'!AN263&lt;&gt;"",'Moloc Pokedex'!AN263,"")</f>
        <v/>
      </c>
      <c r="AM1070" s="14" t="str">
        <f>+IF('Moloc Pokedex'!AO263&lt;&gt;"",'Moloc Pokedex'!AO263,"")</f>
        <v/>
      </c>
      <c r="AN1070" s="14" t="str">
        <f>+IF('Moloc Pokedex'!AP263&lt;&gt;"",'Moloc Pokedex'!AP263,"")</f>
        <v/>
      </c>
      <c r="AO1070" s="14" t="str">
        <f>+IF('Moloc Pokedex'!AQ263&lt;&gt;"",'Moloc Pokedex'!AQ263,"")</f>
        <v/>
      </c>
      <c r="AP1070" s="14" t="str">
        <f>+IF('Moloc Pokedex'!AR263&lt;&gt;"",'Moloc Pokedex'!AR263,"")</f>
        <v/>
      </c>
      <c r="AQ1070" s="14" t="str">
        <f>+IF('Moloc Pokedex'!AS263&lt;&gt;"",'Moloc Pokedex'!AS263,"")</f>
        <v/>
      </c>
      <c r="AR1070" s="14" t="str">
        <f>+IF('Moloc Pokedex'!AT263&lt;&gt;"",'Moloc Pokedex'!AT263,"")</f>
        <v/>
      </c>
      <c r="AS1070" s="14" t="str">
        <f>+IF('Moloc Pokedex'!AU263&lt;&gt;"",'Moloc Pokedex'!AU263,"")</f>
        <v/>
      </c>
      <c r="AU1070" s="14"/>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tabSelected="1" workbookViewId="0" xr3:uid="{51F8DEE0-4D01-5F28-A812-FC0BD7CAC4A5}">
      <pane xSplit="8" ySplit="1" topLeftCell="S253" activePane="bottomRight" state="frozen"/>
      <selection pane="bottomLeft" activeCell="A2" sqref="A2"/>
      <selection pane="topRight" activeCell="I1" sqref="I1"/>
      <selection pane="bottomRight" activeCell="AB272" sqref="AB272"/>
    </sheetView>
  </sheetViews>
  <sheetFormatPr defaultColWidth="11.43359375" defaultRowHeight="15" x14ac:dyDescent="0.2"/>
  <cols>
    <col min="1" max="1" width="4.03515625" style="17" bestFit="1" customWidth="1"/>
    <col min="2" max="2" width="11.8359375" bestFit="1" customWidth="1"/>
    <col min="3" max="3" width="12.375" style="17" bestFit="1" customWidth="1"/>
    <col min="4" max="4" width="12.375" style="17" customWidth="1"/>
    <col min="5" max="5" width="11.1640625" style="17" bestFit="1" customWidth="1"/>
    <col min="6" max="6" width="13.31640625" style="17" bestFit="1" customWidth="1"/>
    <col min="7" max="8" width="6.72265625" style="17" bestFit="1" customWidth="1"/>
    <col min="9" max="9" width="18.96484375" style="17" bestFit="1" customWidth="1"/>
    <col min="10" max="11" width="11.56640625" style="17" bestFit="1" customWidth="1"/>
    <col min="12" max="12" width="8.47265625" style="17" bestFit="1" customWidth="1"/>
    <col min="13" max="13" width="11.56640625" style="17" bestFit="1" customWidth="1"/>
    <col min="14" max="14" width="9.01171875" style="17" bestFit="1" customWidth="1"/>
    <col min="15" max="15" width="10.0859375" style="17" bestFit="1" customWidth="1"/>
    <col min="16" max="16" width="8.47265625" style="17" bestFit="1" customWidth="1"/>
    <col min="17" max="17" width="13.31640625" style="17" bestFit="1" customWidth="1"/>
    <col min="18" max="18" width="6.859375" style="17" bestFit="1" customWidth="1"/>
    <col min="19" max="19" width="9.81640625" style="17" bestFit="1" customWidth="1"/>
    <col min="20" max="20" width="13.44921875" style="17" bestFit="1" customWidth="1"/>
    <col min="21" max="21" width="13.046875" style="17" bestFit="1" customWidth="1"/>
    <col min="22" max="22" width="6.859375" style="17" bestFit="1" customWidth="1"/>
    <col min="23" max="23" width="7.3984375" style="17" bestFit="1" customWidth="1"/>
    <col min="24" max="24" width="5.6484375" style="17" bestFit="1" customWidth="1"/>
    <col min="25" max="25" width="7.3984375" style="17" bestFit="1" customWidth="1"/>
    <col min="26" max="26" width="16.94921875" style="17" bestFit="1" customWidth="1"/>
    <col min="27" max="27" width="14.66015625" style="17" bestFit="1" customWidth="1"/>
    <col min="28" max="28" width="8.7421875" style="17" bestFit="1" customWidth="1"/>
    <col min="29" max="29" width="13.5859375" style="17" bestFit="1" customWidth="1"/>
    <col min="30" max="30" width="13.98828125" style="17" bestFit="1" customWidth="1"/>
    <col min="31" max="31" width="14.2578125" style="17" bestFit="1" customWidth="1"/>
    <col min="32" max="32" width="10.22265625" style="17" bestFit="1" customWidth="1"/>
    <col min="33" max="33" width="11.43359375" style="17"/>
    <col min="34" max="34" width="11.8359375" style="17" bestFit="1" customWidth="1"/>
    <col min="35" max="45" width="11.43359375" style="17"/>
    <col min="46" max="46" width="11.8359375" style="17" bestFit="1" customWidth="1"/>
    <col min="47" max="16384" width="11.43359375" style="17"/>
  </cols>
  <sheetData>
    <row r="1" spans="1:47" x14ac:dyDescent="0.2">
      <c r="A1" s="17" t="s">
        <v>203</v>
      </c>
      <c r="B1" t="s">
        <v>9593</v>
      </c>
      <c r="C1" s="17" t="s">
        <v>204</v>
      </c>
      <c r="D1" s="17" t="s">
        <v>229</v>
      </c>
      <c r="E1" s="13" t="s">
        <v>104</v>
      </c>
      <c r="F1" s="13" t="s">
        <v>228</v>
      </c>
      <c r="G1" s="13" t="s">
        <v>2052</v>
      </c>
      <c r="H1" s="13" t="s">
        <v>2053</v>
      </c>
      <c r="I1" s="13" t="s">
        <v>205</v>
      </c>
      <c r="J1" s="13" t="s">
        <v>206</v>
      </c>
      <c r="K1" s="13" t="s">
        <v>207</v>
      </c>
      <c r="L1" s="13" t="s">
        <v>208</v>
      </c>
      <c r="M1" s="13" t="s">
        <v>209</v>
      </c>
      <c r="N1" s="13" t="s">
        <v>210</v>
      </c>
      <c r="O1" s="13" t="s">
        <v>211</v>
      </c>
      <c r="P1" s="13" t="s">
        <v>212</v>
      </c>
      <c r="Q1" s="13" t="s">
        <v>213</v>
      </c>
      <c r="R1" s="13" t="s">
        <v>214</v>
      </c>
      <c r="S1" s="13" t="s">
        <v>215</v>
      </c>
      <c r="T1" s="13" t="s">
        <v>2058</v>
      </c>
      <c r="U1" s="13" t="s">
        <v>216</v>
      </c>
      <c r="V1" s="13" t="s">
        <v>217</v>
      </c>
      <c r="W1" s="13" t="s">
        <v>218</v>
      </c>
      <c r="X1" s="13" t="s">
        <v>219</v>
      </c>
      <c r="Y1" s="13" t="s">
        <v>220</v>
      </c>
      <c r="Z1" s="13" t="s">
        <v>8757</v>
      </c>
      <c r="AA1" s="13" t="s">
        <v>9579</v>
      </c>
      <c r="AB1" s="13" t="s">
        <v>8758</v>
      </c>
      <c r="AC1" s="13" t="s">
        <v>8759</v>
      </c>
      <c r="AD1" s="13" t="s">
        <v>8760</v>
      </c>
      <c r="AE1" s="13" t="s">
        <v>8761</v>
      </c>
      <c r="AF1" s="13" t="s">
        <v>9573</v>
      </c>
      <c r="AG1" s="13" t="s">
        <v>9574</v>
      </c>
      <c r="AH1" s="13" t="s">
        <v>9575</v>
      </c>
      <c r="AI1" s="13" t="s">
        <v>9576</v>
      </c>
      <c r="AJ1" s="13" t="s">
        <v>221</v>
      </c>
      <c r="AK1" s="13" t="s">
        <v>222</v>
      </c>
      <c r="AL1" s="13" t="s">
        <v>223</v>
      </c>
      <c r="AM1" s="13" t="s">
        <v>8734</v>
      </c>
      <c r="AN1" s="13" t="s">
        <v>8735</v>
      </c>
      <c r="AO1" s="13" t="s">
        <v>8736</v>
      </c>
      <c r="AP1" s="13" t="s">
        <v>8737</v>
      </c>
      <c r="AQ1" s="13" t="s">
        <v>225</v>
      </c>
      <c r="AR1" s="13" t="s">
        <v>227</v>
      </c>
      <c r="AS1" s="13" t="s">
        <v>226</v>
      </c>
      <c r="AT1" s="13" t="s">
        <v>224</v>
      </c>
      <c r="AU1" s="13" t="s">
        <v>8756</v>
      </c>
    </row>
    <row r="2" spans="1:47" x14ac:dyDescent="0.2">
      <c r="A2" s="17">
        <v>1</v>
      </c>
      <c r="B2" s="91" t="s">
        <v>287</v>
      </c>
      <c r="C2" s="17">
        <v>808</v>
      </c>
      <c r="D2" s="17" t="s">
        <v>232</v>
      </c>
      <c r="E2" s="17" t="s">
        <v>239</v>
      </c>
      <c r="F2" s="17" t="str">
        <f>+SUBSTITUTE(SUBSTITUTE(SUBSTITUTE(UPPER(E2)," ",""),"'",""),".","")</f>
        <v>KAFEBUS</v>
      </c>
      <c r="G2" s="17" t="s">
        <v>180</v>
      </c>
      <c r="I2" s="17" t="s">
        <v>1315</v>
      </c>
      <c r="J2" s="17" t="s">
        <v>1310</v>
      </c>
      <c r="K2" s="17" t="s">
        <v>1311</v>
      </c>
      <c r="L2" s="17">
        <v>50</v>
      </c>
      <c r="M2" s="17" t="s">
        <v>1313</v>
      </c>
      <c r="N2" s="17">
        <v>45</v>
      </c>
      <c r="O2" s="17">
        <v>70</v>
      </c>
      <c r="P2" s="17" t="s">
        <v>1312</v>
      </c>
      <c r="Q2" s="17" t="s">
        <v>1320</v>
      </c>
      <c r="R2" s="17" t="s">
        <v>3658</v>
      </c>
      <c r="S2" s="18" t="s">
        <v>2060</v>
      </c>
      <c r="T2" s="17" t="s">
        <v>2059</v>
      </c>
      <c r="U2" s="17">
        <v>5355</v>
      </c>
      <c r="V2" s="17">
        <v>1.5</v>
      </c>
      <c r="W2" s="17">
        <v>6</v>
      </c>
      <c r="X2" s="17" t="s">
        <v>2054</v>
      </c>
      <c r="Z2" s="17">
        <f t="shared" ref="Z2:Z41" si="0">C2</f>
        <v>808</v>
      </c>
      <c r="AA2" s="17">
        <v>1</v>
      </c>
      <c r="AB2" s="17">
        <v>0</v>
      </c>
      <c r="AC2" s="17">
        <v>0</v>
      </c>
      <c r="AD2" s="17">
        <v>0</v>
      </c>
      <c r="AE2" s="17">
        <v>0</v>
      </c>
      <c r="AF2" s="17">
        <v>0</v>
      </c>
      <c r="AG2" s="17">
        <v>0</v>
      </c>
      <c r="AH2" s="17">
        <v>0</v>
      </c>
      <c r="AI2" s="17">
        <v>0</v>
      </c>
      <c r="AJ2" s="14" t="str">
        <f>+Z2&amp;","&amp;AA2&amp;","&amp;AB2&amp;","&amp;AC2&amp;","&amp;AD2&amp;","&amp;AE2&amp;","&amp;AF2&amp;","&amp;AG2&amp;","&amp;AH2&amp;","&amp;AI2</f>
        <v>808,1,0,0,0,0,0,0,0,0</v>
      </c>
      <c r="AK2" s="17" t="s">
        <v>2034</v>
      </c>
      <c r="AL2" s="18" t="s">
        <v>2015</v>
      </c>
      <c r="AQ2" s="17">
        <v>0</v>
      </c>
      <c r="AR2" s="17">
        <v>25</v>
      </c>
      <c r="AS2" s="17">
        <v>0</v>
      </c>
      <c r="AT2" s="17" t="str">
        <f>+F3&amp;",Level,16"</f>
        <v>MONKAFE,Level,16</v>
      </c>
    </row>
    <row r="3" spans="1:47" x14ac:dyDescent="0.2">
      <c r="A3" s="17">
        <v>2</v>
      </c>
      <c r="B3" s="91" t="s">
        <v>288</v>
      </c>
      <c r="C3" s="17">
        <v>809</v>
      </c>
      <c r="D3" s="17" t="s">
        <v>232</v>
      </c>
      <c r="E3" s="17" t="s">
        <v>9578</v>
      </c>
      <c r="F3" s="17" t="str">
        <f t="shared" ref="F3:F68" si="1">+SUBSTITUTE(SUBSTITUTE(SUBSTITUTE(UPPER(E3)," ",""),"'",""),".","")</f>
        <v>MONKAFE</v>
      </c>
      <c r="G3" s="17" t="s">
        <v>180</v>
      </c>
      <c r="I3" s="17" t="s">
        <v>2004</v>
      </c>
      <c r="J3" s="17" t="s">
        <v>1310</v>
      </c>
      <c r="K3" s="17" t="s">
        <v>1311</v>
      </c>
      <c r="L3" s="17">
        <v>150</v>
      </c>
      <c r="M3" s="17" t="s">
        <v>1314</v>
      </c>
      <c r="N3" s="17">
        <v>45</v>
      </c>
      <c r="O3" s="17">
        <v>70</v>
      </c>
      <c r="P3" s="17" t="s">
        <v>1312</v>
      </c>
      <c r="Q3" s="17" t="s">
        <v>1320</v>
      </c>
      <c r="R3" s="17" t="s">
        <v>3648</v>
      </c>
      <c r="S3" s="18" t="s">
        <v>2060</v>
      </c>
      <c r="T3" s="17" t="s">
        <v>2059</v>
      </c>
      <c r="U3" s="17">
        <v>5355</v>
      </c>
      <c r="V3" s="17">
        <v>3</v>
      </c>
      <c r="W3" s="17">
        <v>12</v>
      </c>
      <c r="X3" s="17" t="s">
        <v>2054</v>
      </c>
      <c r="Z3" s="17">
        <f t="shared" si="0"/>
        <v>809</v>
      </c>
      <c r="AA3" s="17">
        <v>2</v>
      </c>
      <c r="AB3" s="17">
        <v>0</v>
      </c>
      <c r="AC3" s="17">
        <v>0</v>
      </c>
      <c r="AD3" s="17">
        <v>0</v>
      </c>
      <c r="AE3" s="17">
        <v>0</v>
      </c>
      <c r="AF3" s="17">
        <v>0</v>
      </c>
      <c r="AG3" s="17">
        <v>0</v>
      </c>
      <c r="AH3" s="17">
        <v>0</v>
      </c>
      <c r="AI3" s="17">
        <v>0</v>
      </c>
      <c r="AJ3" s="14" t="str">
        <f t="shared" ref="AJ3:AJ41" si="2">+Z3&amp;","&amp;AA3&amp;","&amp;AB3&amp;","&amp;AC3&amp;","&amp;AD3&amp;","&amp;AE3&amp;","&amp;AF3&amp;","&amp;AG3&amp;","&amp;AH3&amp;","&amp;AI3</f>
        <v>809,2,0,0,0,0,0,0,0,0</v>
      </c>
      <c r="AK3" s="17" t="s">
        <v>2034</v>
      </c>
      <c r="AL3" s="18" t="s">
        <v>2015</v>
      </c>
      <c r="AQ3" s="17">
        <v>0</v>
      </c>
      <c r="AR3" s="17">
        <v>25</v>
      </c>
      <c r="AS3" s="17">
        <v>0</v>
      </c>
      <c r="AT3" s="17" t="str">
        <f>+F4&amp;",Level,34"</f>
        <v>KAPUCHINUS,Level,34</v>
      </c>
    </row>
    <row r="4" spans="1:47" x14ac:dyDescent="0.2">
      <c r="A4" s="17">
        <v>3</v>
      </c>
      <c r="B4" s="91" t="s">
        <v>289</v>
      </c>
      <c r="C4" s="17">
        <v>810</v>
      </c>
      <c r="D4" s="17" t="s">
        <v>232</v>
      </c>
      <c r="E4" s="17" t="s">
        <v>238</v>
      </c>
      <c r="F4" s="17" t="str">
        <f t="shared" si="1"/>
        <v>KAPUCHINUS</v>
      </c>
      <c r="G4" s="17" t="s">
        <v>180</v>
      </c>
      <c r="H4" s="17" t="s">
        <v>181</v>
      </c>
      <c r="I4" s="17" t="s">
        <v>2008</v>
      </c>
      <c r="J4" s="17" t="s">
        <v>1310</v>
      </c>
      <c r="K4" s="17" t="s">
        <v>1311</v>
      </c>
      <c r="L4" s="17">
        <v>250</v>
      </c>
      <c r="M4" s="17" t="s">
        <v>2012</v>
      </c>
      <c r="N4" s="17">
        <v>45</v>
      </c>
      <c r="O4" s="17">
        <v>70</v>
      </c>
      <c r="P4" s="17" t="s">
        <v>1312</v>
      </c>
      <c r="Q4" s="17" t="s">
        <v>1320</v>
      </c>
      <c r="R4" s="17" t="s">
        <v>3649</v>
      </c>
      <c r="S4" s="18" t="s">
        <v>2060</v>
      </c>
      <c r="T4" s="17" t="s">
        <v>2059</v>
      </c>
      <c r="U4" s="17">
        <v>5355</v>
      </c>
      <c r="V4" s="17">
        <v>4.8</v>
      </c>
      <c r="W4" s="17">
        <v>18</v>
      </c>
      <c r="X4" s="17" t="s">
        <v>2054</v>
      </c>
      <c r="Z4" s="17">
        <f t="shared" si="0"/>
        <v>810</v>
      </c>
      <c r="AA4" s="17">
        <v>3</v>
      </c>
      <c r="AB4" s="17">
        <v>0</v>
      </c>
      <c r="AC4" s="17">
        <v>0</v>
      </c>
      <c r="AD4" s="17">
        <v>0</v>
      </c>
      <c r="AE4" s="17">
        <v>0</v>
      </c>
      <c r="AF4" s="17">
        <v>0</v>
      </c>
      <c r="AG4" s="17">
        <v>0</v>
      </c>
      <c r="AH4" s="17">
        <v>0</v>
      </c>
      <c r="AI4" s="17">
        <v>0</v>
      </c>
      <c r="AJ4" s="14" t="str">
        <f t="shared" si="2"/>
        <v>810,3,0,0,0,0,0,0,0,0</v>
      </c>
      <c r="AK4" s="17" t="s">
        <v>2034</v>
      </c>
      <c r="AL4" s="18" t="s">
        <v>2015</v>
      </c>
      <c r="AQ4" s="17">
        <v>0</v>
      </c>
      <c r="AR4" s="17">
        <v>25</v>
      </c>
      <c r="AS4" s="17">
        <v>0</v>
      </c>
    </row>
    <row r="5" spans="1:47" x14ac:dyDescent="0.2">
      <c r="A5" s="17">
        <v>4</v>
      </c>
      <c r="B5" s="90" t="s">
        <v>291</v>
      </c>
      <c r="C5" s="17">
        <v>811</v>
      </c>
      <c r="D5" s="17" t="s">
        <v>233</v>
      </c>
      <c r="E5" s="17" t="s">
        <v>245</v>
      </c>
      <c r="F5" s="17" t="str">
        <f t="shared" si="1"/>
        <v>MBOREVI</v>
      </c>
      <c r="G5" s="17" t="s">
        <v>177</v>
      </c>
      <c r="I5" s="17" t="s">
        <v>1316</v>
      </c>
      <c r="J5" s="17" t="s">
        <v>1310</v>
      </c>
      <c r="K5" s="17" t="s">
        <v>1311</v>
      </c>
      <c r="L5" s="17">
        <v>50</v>
      </c>
      <c r="M5" s="17" t="s">
        <v>2027</v>
      </c>
      <c r="N5" s="17">
        <v>45</v>
      </c>
      <c r="O5" s="17">
        <v>70</v>
      </c>
      <c r="P5" s="17" t="s">
        <v>2035</v>
      </c>
      <c r="Q5" s="17" t="s">
        <v>2039</v>
      </c>
      <c r="R5" s="19" t="s">
        <v>3659</v>
      </c>
      <c r="S5" s="18" t="s">
        <v>2060</v>
      </c>
      <c r="T5" s="17" t="s">
        <v>2048</v>
      </c>
      <c r="U5" s="17">
        <v>5355</v>
      </c>
      <c r="V5" s="18">
        <v>6.4</v>
      </c>
      <c r="W5" s="18">
        <v>24</v>
      </c>
      <c r="X5" s="17" t="s">
        <v>2055</v>
      </c>
      <c r="Z5" s="17">
        <f t="shared" si="0"/>
        <v>811</v>
      </c>
      <c r="AA5" s="17">
        <v>4</v>
      </c>
      <c r="AB5" s="17">
        <v>0</v>
      </c>
      <c r="AC5" s="17">
        <v>0</v>
      </c>
      <c r="AD5" s="17">
        <v>0</v>
      </c>
      <c r="AE5" s="17">
        <v>0</v>
      </c>
      <c r="AF5" s="17">
        <v>0</v>
      </c>
      <c r="AG5" s="17">
        <v>0</v>
      </c>
      <c r="AH5" s="17">
        <v>0</v>
      </c>
      <c r="AI5" s="17">
        <v>0</v>
      </c>
      <c r="AJ5" s="14" t="str">
        <f t="shared" si="2"/>
        <v>811,4,0,0,0,0,0,0,0,0</v>
      </c>
      <c r="AK5" s="17" t="s">
        <v>233</v>
      </c>
      <c r="AL5" s="19" t="s">
        <v>9580</v>
      </c>
      <c r="AQ5" s="17">
        <v>0</v>
      </c>
      <c r="AR5" s="17">
        <v>25</v>
      </c>
      <c r="AS5" s="17">
        <v>0</v>
      </c>
      <c r="AT5" s="17" t="str">
        <f>+F6&amp;",Level,16"</f>
        <v>KABOMANI,Level,16</v>
      </c>
    </row>
    <row r="6" spans="1:47" x14ac:dyDescent="0.2">
      <c r="A6" s="17">
        <v>5</v>
      </c>
      <c r="B6" s="90" t="s">
        <v>292</v>
      </c>
      <c r="C6" s="17">
        <v>812</v>
      </c>
      <c r="D6" s="17" t="s">
        <v>233</v>
      </c>
      <c r="E6" s="17" t="s">
        <v>246</v>
      </c>
      <c r="F6" s="17" t="str">
        <f t="shared" si="1"/>
        <v>KABOMANI</v>
      </c>
      <c r="G6" s="17" t="s">
        <v>177</v>
      </c>
      <c r="I6" s="17" t="s">
        <v>2025</v>
      </c>
      <c r="J6" s="17" t="s">
        <v>1310</v>
      </c>
      <c r="K6" s="17" t="s">
        <v>1311</v>
      </c>
      <c r="L6" s="17">
        <v>150</v>
      </c>
      <c r="M6" s="17" t="s">
        <v>2028</v>
      </c>
      <c r="N6" s="17">
        <v>45</v>
      </c>
      <c r="O6" s="17">
        <v>70</v>
      </c>
      <c r="P6" s="17" t="s">
        <v>2035</v>
      </c>
      <c r="Q6" s="17" t="s">
        <v>2039</v>
      </c>
      <c r="R6" s="19" t="s">
        <v>3650</v>
      </c>
      <c r="S6" s="18" t="s">
        <v>2060</v>
      </c>
      <c r="T6" s="17" t="s">
        <v>2048</v>
      </c>
      <c r="U6" s="17">
        <v>5355</v>
      </c>
      <c r="V6" s="18">
        <v>8.0500000000000007</v>
      </c>
      <c r="W6" s="18">
        <v>30</v>
      </c>
      <c r="X6" s="17" t="s">
        <v>2055</v>
      </c>
      <c r="Z6" s="17">
        <f t="shared" si="0"/>
        <v>812</v>
      </c>
      <c r="AA6" s="17">
        <v>5</v>
      </c>
      <c r="AB6" s="17">
        <v>0</v>
      </c>
      <c r="AC6" s="17">
        <v>0</v>
      </c>
      <c r="AD6" s="17">
        <v>0</v>
      </c>
      <c r="AE6" s="17">
        <v>0</v>
      </c>
      <c r="AF6" s="17">
        <v>0</v>
      </c>
      <c r="AG6" s="17">
        <v>0</v>
      </c>
      <c r="AH6" s="17">
        <v>0</v>
      </c>
      <c r="AI6" s="17">
        <v>0</v>
      </c>
      <c r="AJ6" s="14" t="str">
        <f t="shared" si="2"/>
        <v>812,5,0,0,0,0,0,0,0,0</v>
      </c>
      <c r="AK6" s="17" t="s">
        <v>233</v>
      </c>
      <c r="AL6" s="18" t="s">
        <v>2015</v>
      </c>
      <c r="AQ6" s="17">
        <v>0</v>
      </c>
      <c r="AR6" s="17">
        <v>25</v>
      </c>
      <c r="AS6" s="17">
        <v>0</v>
      </c>
      <c r="AT6" s="17" t="str">
        <f>+F7&amp;",Level,34"</f>
        <v>BAIRDII,Level,34</v>
      </c>
    </row>
    <row r="7" spans="1:47" x14ac:dyDescent="0.2">
      <c r="A7" s="17">
        <v>6</v>
      </c>
      <c r="B7" s="90" t="s">
        <v>293</v>
      </c>
      <c r="C7" s="17">
        <v>813</v>
      </c>
      <c r="D7" s="17" t="s">
        <v>233</v>
      </c>
      <c r="E7" s="17" t="s">
        <v>247</v>
      </c>
      <c r="F7" s="17" t="str">
        <f t="shared" si="1"/>
        <v>BAIRDII</v>
      </c>
      <c r="G7" s="17" t="s">
        <v>177</v>
      </c>
      <c r="H7" s="17" t="s">
        <v>191</v>
      </c>
      <c r="I7" s="17" t="s">
        <v>2026</v>
      </c>
      <c r="J7" s="17" t="s">
        <v>1310</v>
      </c>
      <c r="K7" s="17" t="s">
        <v>1311</v>
      </c>
      <c r="L7" s="17">
        <v>250</v>
      </c>
      <c r="M7" s="17" t="s">
        <v>2029</v>
      </c>
      <c r="N7" s="17">
        <v>45</v>
      </c>
      <c r="O7" s="17">
        <v>70</v>
      </c>
      <c r="P7" s="17" t="s">
        <v>2035</v>
      </c>
      <c r="Q7" s="17" t="s">
        <v>2039</v>
      </c>
      <c r="R7" s="19" t="s">
        <v>3651</v>
      </c>
      <c r="S7" s="18" t="s">
        <v>2060</v>
      </c>
      <c r="T7" s="17" t="s">
        <v>2048</v>
      </c>
      <c r="U7" s="17">
        <v>5355</v>
      </c>
      <c r="V7" s="18">
        <v>9.6999999999999993</v>
      </c>
      <c r="W7" s="18">
        <v>36</v>
      </c>
      <c r="X7" s="17" t="s">
        <v>2055</v>
      </c>
      <c r="Z7" s="17">
        <f t="shared" si="0"/>
        <v>813</v>
      </c>
      <c r="AA7" s="17">
        <v>6</v>
      </c>
      <c r="AB7" s="17">
        <v>0</v>
      </c>
      <c r="AC7" s="17">
        <v>0</v>
      </c>
      <c r="AD7" s="17">
        <v>0</v>
      </c>
      <c r="AE7" s="17">
        <v>0</v>
      </c>
      <c r="AF7" s="17">
        <v>0</v>
      </c>
      <c r="AG7" s="17">
        <v>0</v>
      </c>
      <c r="AH7" s="17">
        <v>0</v>
      </c>
      <c r="AI7" s="17">
        <v>0</v>
      </c>
      <c r="AJ7" s="14" t="str">
        <f t="shared" si="2"/>
        <v>813,6,0,0,0,0,0,0,0,0</v>
      </c>
      <c r="AK7" s="17" t="s">
        <v>233</v>
      </c>
      <c r="AL7" s="18" t="s">
        <v>2015</v>
      </c>
      <c r="AQ7" s="17">
        <v>0</v>
      </c>
      <c r="AR7" s="17">
        <v>25</v>
      </c>
      <c r="AS7" s="17">
        <v>0</v>
      </c>
    </row>
    <row r="8" spans="1:47" x14ac:dyDescent="0.2">
      <c r="A8" s="17">
        <v>7</v>
      </c>
      <c r="B8" s="53" t="s">
        <v>296</v>
      </c>
      <c r="C8" s="17">
        <v>814</v>
      </c>
      <c r="D8" s="17" t="s">
        <v>234</v>
      </c>
      <c r="E8" s="17" t="s">
        <v>244</v>
      </c>
      <c r="F8" s="17" t="str">
        <f t="shared" si="1"/>
        <v>TRIKEKUS</v>
      </c>
      <c r="G8" s="17" t="s">
        <v>178</v>
      </c>
      <c r="I8" s="17" t="s">
        <v>1317</v>
      </c>
      <c r="J8" s="17" t="s">
        <v>1310</v>
      </c>
      <c r="K8" s="17" t="s">
        <v>1311</v>
      </c>
      <c r="L8" s="17">
        <v>50</v>
      </c>
      <c r="M8" s="17" t="s">
        <v>2045</v>
      </c>
      <c r="N8" s="17">
        <v>45</v>
      </c>
      <c r="O8" s="17">
        <v>70</v>
      </c>
      <c r="P8" s="17" t="s">
        <v>2036</v>
      </c>
      <c r="Q8" s="17" t="s">
        <v>2042</v>
      </c>
      <c r="R8" s="19" t="s">
        <v>3660</v>
      </c>
      <c r="S8" s="18" t="s">
        <v>2060</v>
      </c>
      <c r="T8" s="17" t="s">
        <v>2049</v>
      </c>
      <c r="U8" s="17">
        <v>5355</v>
      </c>
      <c r="V8" s="18">
        <v>11.35</v>
      </c>
      <c r="W8" s="18">
        <v>42</v>
      </c>
      <c r="X8" s="17" t="s">
        <v>2056</v>
      </c>
      <c r="Z8" s="17">
        <f t="shared" si="0"/>
        <v>814</v>
      </c>
      <c r="AA8" s="17">
        <v>7</v>
      </c>
      <c r="AB8" s="17">
        <v>0</v>
      </c>
      <c r="AC8" s="17">
        <v>0</v>
      </c>
      <c r="AD8" s="17">
        <v>0</v>
      </c>
      <c r="AE8" s="17">
        <v>0</v>
      </c>
      <c r="AF8" s="17">
        <v>0</v>
      </c>
      <c r="AG8" s="17">
        <v>0</v>
      </c>
      <c r="AH8" s="17">
        <v>0</v>
      </c>
      <c r="AI8" s="17">
        <v>0</v>
      </c>
      <c r="AJ8" s="14" t="str">
        <f t="shared" si="2"/>
        <v>814,7,0,0,0,0,0,0,0,0</v>
      </c>
      <c r="AK8" s="17" t="s">
        <v>234</v>
      </c>
      <c r="AL8" s="18" t="s">
        <v>2015</v>
      </c>
      <c r="AQ8" s="17">
        <v>0</v>
      </c>
      <c r="AR8" s="17">
        <v>25</v>
      </c>
      <c r="AS8" s="17">
        <v>0</v>
      </c>
      <c r="AT8" s="17" t="str">
        <f>+F9&amp;",Level,16"</f>
        <v>INIGATI,Level,16</v>
      </c>
    </row>
    <row r="9" spans="1:47" x14ac:dyDescent="0.2">
      <c r="A9" s="17">
        <v>8</v>
      </c>
      <c r="B9" s="53" t="s">
        <v>297</v>
      </c>
      <c r="C9" s="17">
        <v>815</v>
      </c>
      <c r="D9" s="17" t="s">
        <v>234</v>
      </c>
      <c r="E9" s="17" t="s">
        <v>3678</v>
      </c>
      <c r="F9" s="17" t="str">
        <f t="shared" si="1"/>
        <v>INIGATI</v>
      </c>
      <c r="G9" s="17" t="s">
        <v>178</v>
      </c>
      <c r="I9" s="17" t="s">
        <v>2005</v>
      </c>
      <c r="J9" s="17" t="s">
        <v>1310</v>
      </c>
      <c r="K9" s="17" t="s">
        <v>1311</v>
      </c>
      <c r="L9" s="17">
        <v>150</v>
      </c>
      <c r="M9" s="17" t="s">
        <v>2046</v>
      </c>
      <c r="N9" s="17">
        <v>45</v>
      </c>
      <c r="O9" s="17">
        <v>70</v>
      </c>
      <c r="P9" s="17" t="s">
        <v>2036</v>
      </c>
      <c r="Q9" s="17" t="s">
        <v>2042</v>
      </c>
      <c r="R9" s="19" t="s">
        <v>3652</v>
      </c>
      <c r="S9" s="18" t="s">
        <v>2060</v>
      </c>
      <c r="T9" s="17" t="s">
        <v>2049</v>
      </c>
      <c r="U9" s="17">
        <v>5355</v>
      </c>
      <c r="V9" s="18">
        <v>13</v>
      </c>
      <c r="W9" s="18">
        <v>48</v>
      </c>
      <c r="X9" s="17" t="s">
        <v>2056</v>
      </c>
      <c r="Z9" s="17">
        <f t="shared" si="0"/>
        <v>815</v>
      </c>
      <c r="AA9" s="17">
        <v>8</v>
      </c>
      <c r="AB9" s="17">
        <v>0</v>
      </c>
      <c r="AC9" s="17">
        <v>0</v>
      </c>
      <c r="AD9" s="17">
        <v>0</v>
      </c>
      <c r="AE9" s="17">
        <v>0</v>
      </c>
      <c r="AF9" s="17">
        <v>0</v>
      </c>
      <c r="AG9" s="17">
        <v>0</v>
      </c>
      <c r="AH9" s="17">
        <v>0</v>
      </c>
      <c r="AI9" s="17">
        <v>0</v>
      </c>
      <c r="AJ9" s="14" t="str">
        <f t="shared" si="2"/>
        <v>815,8,0,0,0,0,0,0,0,0</v>
      </c>
      <c r="AK9" s="17" t="s">
        <v>234</v>
      </c>
      <c r="AL9" s="18" t="s">
        <v>2015</v>
      </c>
      <c r="AQ9" s="17">
        <v>0</v>
      </c>
      <c r="AR9" s="17">
        <v>25</v>
      </c>
      <c r="AS9" s="17">
        <v>0</v>
      </c>
      <c r="AT9" s="17" t="str">
        <f>+F10&amp;",Level,34"</f>
        <v>MANATAUR,Level,34</v>
      </c>
    </row>
    <row r="10" spans="1:47" x14ac:dyDescent="0.2">
      <c r="A10" s="17">
        <v>9</v>
      </c>
      <c r="B10" s="53" t="s">
        <v>298</v>
      </c>
      <c r="C10" s="17">
        <v>816</v>
      </c>
      <c r="D10" s="17" t="s">
        <v>234</v>
      </c>
      <c r="E10" s="17" t="s">
        <v>3677</v>
      </c>
      <c r="F10" s="17" t="str">
        <f t="shared" si="1"/>
        <v>MANATAUR</v>
      </c>
      <c r="G10" s="17" t="s">
        <v>178</v>
      </c>
      <c r="H10" s="17" t="s">
        <v>189</v>
      </c>
      <c r="I10" s="17" t="s">
        <v>2009</v>
      </c>
      <c r="J10" s="17" t="s">
        <v>1310</v>
      </c>
      <c r="K10" s="17" t="s">
        <v>1311</v>
      </c>
      <c r="L10" s="17">
        <v>250</v>
      </c>
      <c r="M10" s="17" t="s">
        <v>2047</v>
      </c>
      <c r="N10" s="17">
        <v>45</v>
      </c>
      <c r="O10" s="17">
        <v>70</v>
      </c>
      <c r="P10" s="17" t="s">
        <v>2036</v>
      </c>
      <c r="Q10" s="17" t="s">
        <v>2042</v>
      </c>
      <c r="R10" s="19" t="s">
        <v>3653</v>
      </c>
      <c r="S10" s="18" t="s">
        <v>2060</v>
      </c>
      <c r="T10" s="17" t="s">
        <v>2049</v>
      </c>
      <c r="U10" s="17">
        <v>5355</v>
      </c>
      <c r="V10" s="18">
        <v>14.65</v>
      </c>
      <c r="W10" s="18">
        <v>54</v>
      </c>
      <c r="X10" s="17" t="s">
        <v>2056</v>
      </c>
      <c r="Z10" s="17">
        <f t="shared" si="0"/>
        <v>816</v>
      </c>
      <c r="AA10" s="17">
        <v>9</v>
      </c>
      <c r="AB10" s="17">
        <v>0</v>
      </c>
      <c r="AC10" s="17">
        <v>0</v>
      </c>
      <c r="AD10" s="17">
        <v>0</v>
      </c>
      <c r="AE10" s="17">
        <v>0</v>
      </c>
      <c r="AF10" s="17">
        <v>0</v>
      </c>
      <c r="AG10" s="17">
        <v>0</v>
      </c>
      <c r="AH10" s="17">
        <v>0</v>
      </c>
      <c r="AI10" s="17">
        <v>0</v>
      </c>
      <c r="AJ10" s="14" t="str">
        <f t="shared" si="2"/>
        <v>816,9,0,0,0,0,0,0,0,0</v>
      </c>
      <c r="AK10" s="17" t="s">
        <v>234</v>
      </c>
      <c r="AL10" s="18" t="s">
        <v>2015</v>
      </c>
      <c r="AQ10" s="17">
        <v>0</v>
      </c>
      <c r="AR10" s="17">
        <v>25</v>
      </c>
      <c r="AS10" s="17">
        <v>0</v>
      </c>
    </row>
    <row r="11" spans="1:47" x14ac:dyDescent="0.2">
      <c r="A11" s="17">
        <v>10</v>
      </c>
      <c r="B11" s="62"/>
      <c r="C11" s="17">
        <v>817</v>
      </c>
      <c r="D11" s="17" t="s">
        <v>236</v>
      </c>
      <c r="E11" s="17" t="s">
        <v>243</v>
      </c>
      <c r="F11" s="17" t="str">
        <f t="shared" si="1"/>
        <v>ARCTUS</v>
      </c>
      <c r="G11" s="17" t="s">
        <v>192</v>
      </c>
      <c r="I11" s="17" t="s">
        <v>1319</v>
      </c>
      <c r="J11" s="17" t="s">
        <v>1310</v>
      </c>
      <c r="K11" s="17" t="s">
        <v>1311</v>
      </c>
      <c r="L11" s="17">
        <v>50</v>
      </c>
      <c r="M11" s="17" t="s">
        <v>2030</v>
      </c>
      <c r="N11" s="17">
        <v>45</v>
      </c>
      <c r="O11" s="17">
        <v>70</v>
      </c>
      <c r="P11" s="17" t="s">
        <v>2038</v>
      </c>
      <c r="Q11" s="17" t="s">
        <v>2041</v>
      </c>
      <c r="R11" s="19" t="s">
        <v>3661</v>
      </c>
      <c r="S11" s="18" t="s">
        <v>2060</v>
      </c>
      <c r="T11" s="17" t="s">
        <v>2051</v>
      </c>
      <c r="U11" s="17">
        <v>5355</v>
      </c>
      <c r="V11" s="18">
        <v>21.25</v>
      </c>
      <c r="W11" s="18">
        <v>78</v>
      </c>
      <c r="X11" s="17" t="s">
        <v>2055</v>
      </c>
      <c r="Z11" s="17">
        <f t="shared" si="0"/>
        <v>817</v>
      </c>
      <c r="AA11" s="17">
        <v>10</v>
      </c>
      <c r="AB11" s="17">
        <v>0</v>
      </c>
      <c r="AC11" s="17">
        <v>0</v>
      </c>
      <c r="AD11" s="17">
        <v>0</v>
      </c>
      <c r="AE11" s="17">
        <v>0</v>
      </c>
      <c r="AF11" s="17">
        <v>0</v>
      </c>
      <c r="AG11" s="17">
        <v>0</v>
      </c>
      <c r="AH11" s="17">
        <v>0</v>
      </c>
      <c r="AI11" s="17">
        <v>0</v>
      </c>
      <c r="AJ11" s="14" t="str">
        <f t="shared" si="2"/>
        <v>817,10,0,0,0,0,0,0,0,0</v>
      </c>
      <c r="AK11" s="17" t="s">
        <v>2014</v>
      </c>
      <c r="AL11" s="18" t="s">
        <v>2015</v>
      </c>
      <c r="AQ11" s="17">
        <v>0</v>
      </c>
      <c r="AR11" s="17">
        <v>25</v>
      </c>
      <c r="AS11" s="17">
        <v>0</v>
      </c>
      <c r="AT11" s="17" t="str">
        <f>+F12&amp;",Level,16"</f>
        <v>UCUMARI,Level,16</v>
      </c>
    </row>
    <row r="12" spans="1:47" x14ac:dyDescent="0.2">
      <c r="A12" s="17">
        <v>11</v>
      </c>
      <c r="B12" s="62"/>
      <c r="C12" s="17">
        <v>818</v>
      </c>
      <c r="D12" s="17" t="s">
        <v>236</v>
      </c>
      <c r="E12" s="17" t="s">
        <v>241</v>
      </c>
      <c r="F12" s="17" t="str">
        <f t="shared" si="1"/>
        <v>UCUMARI</v>
      </c>
      <c r="G12" s="17" t="s">
        <v>192</v>
      </c>
      <c r="I12" s="17" t="s">
        <v>2007</v>
      </c>
      <c r="J12" s="17" t="s">
        <v>1310</v>
      </c>
      <c r="K12" s="17" t="s">
        <v>1311</v>
      </c>
      <c r="L12" s="17">
        <v>150</v>
      </c>
      <c r="M12" s="17" t="s">
        <v>2031</v>
      </c>
      <c r="N12" s="17">
        <v>45</v>
      </c>
      <c r="O12" s="17">
        <v>70</v>
      </c>
      <c r="P12" s="17" t="s">
        <v>2038</v>
      </c>
      <c r="Q12" s="17" t="s">
        <v>2041</v>
      </c>
      <c r="R12" s="19" t="s">
        <v>3654</v>
      </c>
      <c r="S12" s="18" t="s">
        <v>2060</v>
      </c>
      <c r="T12" s="17" t="s">
        <v>2051</v>
      </c>
      <c r="U12" s="17">
        <v>5355</v>
      </c>
      <c r="V12" s="18">
        <v>22.9</v>
      </c>
      <c r="W12" s="18">
        <v>84</v>
      </c>
      <c r="X12" s="17" t="s">
        <v>2055</v>
      </c>
      <c r="Z12" s="17">
        <f t="shared" si="0"/>
        <v>818</v>
      </c>
      <c r="AA12" s="17">
        <v>11</v>
      </c>
      <c r="AB12" s="17">
        <v>0</v>
      </c>
      <c r="AC12" s="17">
        <v>0</v>
      </c>
      <c r="AD12" s="17">
        <v>0</v>
      </c>
      <c r="AE12" s="17">
        <v>0</v>
      </c>
      <c r="AF12" s="17">
        <v>0</v>
      </c>
      <c r="AG12" s="17">
        <v>0</v>
      </c>
      <c r="AH12" s="17">
        <v>0</v>
      </c>
      <c r="AI12" s="17">
        <v>0</v>
      </c>
      <c r="AJ12" s="14" t="str">
        <f t="shared" si="2"/>
        <v>818,11,0,0,0,0,0,0,0,0</v>
      </c>
      <c r="AK12" s="17" t="s">
        <v>2014</v>
      </c>
      <c r="AL12" s="18" t="s">
        <v>2015</v>
      </c>
      <c r="AQ12" s="17">
        <v>0</v>
      </c>
      <c r="AR12" s="17">
        <v>25</v>
      </c>
      <c r="AS12" s="17">
        <v>0</v>
      </c>
      <c r="AT12" s="17" t="str">
        <f>+F13&amp;",Level,34"</f>
        <v>JUKUMARI,Level,34</v>
      </c>
    </row>
    <row r="13" spans="1:47" x14ac:dyDescent="0.2">
      <c r="A13" s="17">
        <v>12</v>
      </c>
      <c r="B13" s="62"/>
      <c r="C13" s="17">
        <v>819</v>
      </c>
      <c r="D13" s="17" t="s">
        <v>236</v>
      </c>
      <c r="E13" s="17" t="s">
        <v>242</v>
      </c>
      <c r="F13" s="17" t="str">
        <f t="shared" si="1"/>
        <v>JUKUMARI</v>
      </c>
      <c r="G13" s="17" t="s">
        <v>192</v>
      </c>
      <c r="H13" s="17" t="s">
        <v>187</v>
      </c>
      <c r="I13" s="17" t="s">
        <v>2011</v>
      </c>
      <c r="J13" s="17" t="s">
        <v>1310</v>
      </c>
      <c r="K13" s="17" t="s">
        <v>1311</v>
      </c>
      <c r="L13" s="17">
        <v>250</v>
      </c>
      <c r="M13" s="17" t="s">
        <v>2032</v>
      </c>
      <c r="N13" s="17">
        <v>45</v>
      </c>
      <c r="O13" s="17">
        <v>70</v>
      </c>
      <c r="P13" s="17" t="s">
        <v>2038</v>
      </c>
      <c r="Q13" s="17" t="s">
        <v>2041</v>
      </c>
      <c r="R13" s="19" t="s">
        <v>3655</v>
      </c>
      <c r="S13" s="18" t="s">
        <v>2060</v>
      </c>
      <c r="T13" s="17" t="s">
        <v>2051</v>
      </c>
      <c r="U13" s="17">
        <v>5355</v>
      </c>
      <c r="V13" s="18">
        <v>24.55</v>
      </c>
      <c r="W13" s="18">
        <v>90</v>
      </c>
      <c r="X13" s="17" t="s">
        <v>2055</v>
      </c>
      <c r="Z13" s="17">
        <f t="shared" si="0"/>
        <v>819</v>
      </c>
      <c r="AA13" s="17">
        <v>12</v>
      </c>
      <c r="AB13" s="17">
        <v>0</v>
      </c>
      <c r="AC13" s="17">
        <v>0</v>
      </c>
      <c r="AD13" s="17">
        <v>0</v>
      </c>
      <c r="AE13" s="17">
        <v>0</v>
      </c>
      <c r="AF13" s="17">
        <v>0</v>
      </c>
      <c r="AG13" s="17">
        <v>0</v>
      </c>
      <c r="AH13" s="17">
        <v>0</v>
      </c>
      <c r="AI13" s="17">
        <v>0</v>
      </c>
      <c r="AJ13" s="14" t="str">
        <f t="shared" si="2"/>
        <v>819,12,0,0,0,0,0,0,0,0</v>
      </c>
      <c r="AK13" s="17" t="s">
        <v>2014</v>
      </c>
      <c r="AL13" s="18" t="s">
        <v>2015</v>
      </c>
      <c r="AQ13" s="17">
        <v>0</v>
      </c>
      <c r="AR13" s="17">
        <v>25</v>
      </c>
      <c r="AS13" s="17">
        <v>0</v>
      </c>
    </row>
    <row r="14" spans="1:47" x14ac:dyDescent="0.2">
      <c r="A14" s="17">
        <v>13</v>
      </c>
      <c r="B14" s="40"/>
      <c r="C14" s="17">
        <v>820</v>
      </c>
      <c r="D14" s="17" t="s">
        <v>235</v>
      </c>
      <c r="E14" s="17" t="s">
        <v>248</v>
      </c>
      <c r="F14" s="17" t="str">
        <f t="shared" si="1"/>
        <v>NASAYUWE</v>
      </c>
      <c r="G14" s="17" t="s">
        <v>186</v>
      </c>
      <c r="I14" s="17" t="s">
        <v>1318</v>
      </c>
      <c r="J14" s="17" t="s">
        <v>1310</v>
      </c>
      <c r="K14" s="17" t="s">
        <v>1311</v>
      </c>
      <c r="L14" s="17">
        <v>50</v>
      </c>
      <c r="M14" s="17" t="s">
        <v>2033</v>
      </c>
      <c r="N14" s="17">
        <v>45</v>
      </c>
      <c r="O14" s="17">
        <v>70</v>
      </c>
      <c r="P14" s="17" t="s">
        <v>2037</v>
      </c>
      <c r="Q14" s="17" t="s">
        <v>2040</v>
      </c>
      <c r="R14" s="19" t="s">
        <v>3662</v>
      </c>
      <c r="S14" s="18" t="s">
        <v>2060</v>
      </c>
      <c r="T14" s="17" t="s">
        <v>2050</v>
      </c>
      <c r="U14" s="17">
        <v>5355</v>
      </c>
      <c r="V14" s="18">
        <v>16.3</v>
      </c>
      <c r="W14" s="18">
        <v>60</v>
      </c>
      <c r="X14" s="17" t="s">
        <v>2057</v>
      </c>
      <c r="Z14" s="17">
        <f t="shared" si="0"/>
        <v>820</v>
      </c>
      <c r="AA14" s="17">
        <v>13</v>
      </c>
      <c r="AB14" s="17">
        <v>0</v>
      </c>
      <c r="AC14" s="17">
        <v>0</v>
      </c>
      <c r="AD14" s="17">
        <v>0</v>
      </c>
      <c r="AE14" s="17">
        <v>0</v>
      </c>
      <c r="AF14" s="17">
        <v>0</v>
      </c>
      <c r="AG14" s="17">
        <v>0</v>
      </c>
      <c r="AH14" s="17">
        <v>0</v>
      </c>
      <c r="AI14" s="17">
        <v>0</v>
      </c>
      <c r="AJ14" s="14" t="str">
        <f t="shared" si="2"/>
        <v>820,13,0,0,0,0,0,0,0,0</v>
      </c>
      <c r="AK14" s="17" t="s">
        <v>2013</v>
      </c>
      <c r="AL14" s="18" t="s">
        <v>2015</v>
      </c>
      <c r="AQ14" s="17">
        <v>0</v>
      </c>
      <c r="AR14" s="17">
        <v>25</v>
      </c>
      <c r="AS14" s="17">
        <v>0</v>
      </c>
      <c r="AT14" s="17" t="str">
        <f>+F15&amp;",Level,16"</f>
        <v>NASALAME,Level,16</v>
      </c>
    </row>
    <row r="15" spans="1:47" x14ac:dyDescent="0.2">
      <c r="A15" s="17">
        <v>14</v>
      </c>
      <c r="B15" s="40"/>
      <c r="C15" s="17">
        <v>821</v>
      </c>
      <c r="D15" s="17" t="s">
        <v>235</v>
      </c>
      <c r="E15" s="17" t="s">
        <v>250</v>
      </c>
      <c r="F15" s="17" t="str">
        <f t="shared" si="1"/>
        <v>NASALAME</v>
      </c>
      <c r="G15" s="17" t="s">
        <v>186</v>
      </c>
      <c r="I15" s="17" t="s">
        <v>2006</v>
      </c>
      <c r="J15" s="17" t="s">
        <v>1310</v>
      </c>
      <c r="K15" s="17" t="s">
        <v>1311</v>
      </c>
      <c r="L15" s="17">
        <v>150</v>
      </c>
      <c r="M15" s="17" t="s">
        <v>2043</v>
      </c>
      <c r="N15" s="17">
        <v>45</v>
      </c>
      <c r="O15" s="17">
        <v>70</v>
      </c>
      <c r="P15" s="17" t="s">
        <v>2037</v>
      </c>
      <c r="Q15" s="17" t="s">
        <v>2040</v>
      </c>
      <c r="R15" s="19" t="s">
        <v>3656</v>
      </c>
      <c r="S15" s="18" t="s">
        <v>2060</v>
      </c>
      <c r="T15" s="17" t="s">
        <v>2050</v>
      </c>
      <c r="U15" s="17">
        <v>5355</v>
      </c>
      <c r="V15" s="18">
        <v>17.95</v>
      </c>
      <c r="W15" s="18">
        <v>66</v>
      </c>
      <c r="X15" s="17" t="s">
        <v>2057</v>
      </c>
      <c r="Z15" s="17">
        <f t="shared" si="0"/>
        <v>821</v>
      </c>
      <c r="AA15" s="17">
        <v>14</v>
      </c>
      <c r="AB15" s="17">
        <v>0</v>
      </c>
      <c r="AC15" s="17">
        <v>0</v>
      </c>
      <c r="AD15" s="17">
        <v>0</v>
      </c>
      <c r="AE15" s="17">
        <v>0</v>
      </c>
      <c r="AF15" s="17">
        <v>0</v>
      </c>
      <c r="AG15" s="17">
        <v>0</v>
      </c>
      <c r="AH15" s="17">
        <v>0</v>
      </c>
      <c r="AI15" s="17">
        <v>0</v>
      </c>
      <c r="AJ15" s="14" t="str">
        <f t="shared" si="2"/>
        <v>821,14,0,0,0,0,0,0,0,0</v>
      </c>
      <c r="AK15" s="17" t="s">
        <v>2013</v>
      </c>
      <c r="AL15" s="18" t="s">
        <v>2015</v>
      </c>
      <c r="AQ15" s="17">
        <v>0</v>
      </c>
      <c r="AR15" s="17">
        <v>25</v>
      </c>
      <c r="AS15" s="17">
        <v>0</v>
      </c>
      <c r="AT15" s="17" t="str">
        <f>+F16&amp;",Level,34"</f>
        <v>NASAPAEZ,Level,34</v>
      </c>
    </row>
    <row r="16" spans="1:47" x14ac:dyDescent="0.2">
      <c r="A16" s="17">
        <v>15</v>
      </c>
      <c r="B16" s="40"/>
      <c r="C16" s="17">
        <v>822</v>
      </c>
      <c r="D16" s="17" t="s">
        <v>235</v>
      </c>
      <c r="E16" s="17" t="s">
        <v>249</v>
      </c>
      <c r="F16" s="17" t="str">
        <f t="shared" si="1"/>
        <v>NASAPAEZ</v>
      </c>
      <c r="G16" s="17" t="s">
        <v>186</v>
      </c>
      <c r="H16" s="17" t="s">
        <v>185</v>
      </c>
      <c r="I16" s="17" t="s">
        <v>2010</v>
      </c>
      <c r="J16" s="17" t="s">
        <v>1310</v>
      </c>
      <c r="K16" s="17" t="s">
        <v>1311</v>
      </c>
      <c r="L16" s="17">
        <v>250</v>
      </c>
      <c r="M16" s="17" t="s">
        <v>2044</v>
      </c>
      <c r="N16" s="17">
        <v>45</v>
      </c>
      <c r="O16" s="17">
        <v>70</v>
      </c>
      <c r="P16" s="17" t="s">
        <v>2037</v>
      </c>
      <c r="Q16" s="17" t="s">
        <v>2040</v>
      </c>
      <c r="R16" s="19" t="s">
        <v>3657</v>
      </c>
      <c r="S16" s="18" t="s">
        <v>2060</v>
      </c>
      <c r="T16" s="17" t="s">
        <v>2050</v>
      </c>
      <c r="U16" s="17">
        <v>5355</v>
      </c>
      <c r="V16" s="18">
        <v>19.600000000000001</v>
      </c>
      <c r="W16" s="18">
        <v>72</v>
      </c>
      <c r="X16" s="17" t="s">
        <v>2057</v>
      </c>
      <c r="Z16" s="17">
        <f t="shared" si="0"/>
        <v>822</v>
      </c>
      <c r="AA16" s="17">
        <v>15</v>
      </c>
      <c r="AB16" s="17">
        <v>0</v>
      </c>
      <c r="AC16" s="17">
        <v>0</v>
      </c>
      <c r="AD16" s="17">
        <v>0</v>
      </c>
      <c r="AE16" s="17">
        <v>0</v>
      </c>
      <c r="AF16" s="17">
        <v>0</v>
      </c>
      <c r="AG16" s="17">
        <v>0</v>
      </c>
      <c r="AH16" s="17">
        <v>0</v>
      </c>
      <c r="AI16" s="17">
        <v>0</v>
      </c>
      <c r="AJ16" s="14" t="str">
        <f t="shared" si="2"/>
        <v>822,15,0,0,0,0,0,0,0,0</v>
      </c>
      <c r="AK16" s="17" t="s">
        <v>2013</v>
      </c>
      <c r="AL16" s="18" t="s">
        <v>2015</v>
      </c>
      <c r="AQ16" s="17">
        <v>0</v>
      </c>
      <c r="AR16" s="17">
        <v>25</v>
      </c>
      <c r="AS16" s="17">
        <v>0</v>
      </c>
    </row>
    <row r="17" spans="1:46" x14ac:dyDescent="0.2">
      <c r="A17" s="17">
        <v>16</v>
      </c>
      <c r="B17" s="50" t="s">
        <v>300</v>
      </c>
      <c r="C17" s="17">
        <v>823</v>
      </c>
      <c r="D17" s="17" t="s">
        <v>255</v>
      </c>
      <c r="E17" s="17" t="s">
        <v>256</v>
      </c>
      <c r="F17" s="17" t="str">
        <f t="shared" si="1"/>
        <v>LARMIGA</v>
      </c>
      <c r="G17" s="17" t="s">
        <v>169</v>
      </c>
      <c r="I17" s="17" t="s">
        <v>10657</v>
      </c>
      <c r="J17" s="13" t="s">
        <v>5413</v>
      </c>
      <c r="K17" s="13" t="s">
        <v>5414</v>
      </c>
      <c r="L17" s="14">
        <v>39</v>
      </c>
      <c r="M17" s="17" t="s">
        <v>5407</v>
      </c>
      <c r="N17" s="17">
        <v>255</v>
      </c>
      <c r="O17" s="17">
        <v>20</v>
      </c>
      <c r="P17" s="17" t="s">
        <v>10658</v>
      </c>
      <c r="Q17" s="17" t="s">
        <v>3790</v>
      </c>
      <c r="R17" s="19" t="s">
        <v>10965</v>
      </c>
      <c r="S17" s="18" t="s">
        <v>2060</v>
      </c>
      <c r="T17" s="17" t="s">
        <v>1371</v>
      </c>
      <c r="U17" s="17">
        <v>4080</v>
      </c>
      <c r="V17" s="18">
        <v>0.1</v>
      </c>
      <c r="W17" s="18">
        <v>0.1</v>
      </c>
      <c r="X17" s="17" t="s">
        <v>2055</v>
      </c>
      <c r="Z17" s="17">
        <f t="shared" si="0"/>
        <v>823</v>
      </c>
      <c r="AA17" s="17">
        <v>0</v>
      </c>
      <c r="AB17" s="17">
        <v>0</v>
      </c>
      <c r="AC17" s="17">
        <v>0</v>
      </c>
      <c r="AD17" s="17">
        <v>0</v>
      </c>
      <c r="AE17" s="17">
        <v>0</v>
      </c>
      <c r="AF17" s="17">
        <v>0</v>
      </c>
      <c r="AG17" s="17">
        <v>0</v>
      </c>
      <c r="AH17" s="17">
        <v>0</v>
      </c>
      <c r="AI17" s="17">
        <v>0</v>
      </c>
      <c r="AJ17" s="14" t="str">
        <f t="shared" si="2"/>
        <v>823,0,0,0,0,0,0,0,0,0</v>
      </c>
      <c r="AK17" s="17" t="s">
        <v>10659</v>
      </c>
      <c r="AL17" s="18" t="s">
        <v>2015</v>
      </c>
      <c r="AQ17" s="17">
        <v>0</v>
      </c>
      <c r="AR17" s="17">
        <v>25</v>
      </c>
      <c r="AS17" s="17">
        <v>0</v>
      </c>
      <c r="AT17" s="17" t="str">
        <f>+F18&amp;",Level,10"</f>
        <v>SOLENOPSIS,Level,10</v>
      </c>
    </row>
    <row r="18" spans="1:46" x14ac:dyDescent="0.2">
      <c r="A18" s="17">
        <v>17</v>
      </c>
      <c r="B18" s="50" t="s">
        <v>301</v>
      </c>
      <c r="C18" s="17">
        <v>824</v>
      </c>
      <c r="D18" s="17" t="s">
        <v>255</v>
      </c>
      <c r="E18" s="17" t="s">
        <v>254</v>
      </c>
      <c r="F18" s="17" t="str">
        <f t="shared" si="1"/>
        <v>SOLENOPSIS</v>
      </c>
      <c r="G18" s="17" t="s">
        <v>169</v>
      </c>
      <c r="H18" s="17" t="s">
        <v>177</v>
      </c>
      <c r="I18" s="17" t="s">
        <v>10662</v>
      </c>
      <c r="J18" s="13" t="s">
        <v>5413</v>
      </c>
      <c r="K18" s="13" t="s">
        <v>5414</v>
      </c>
      <c r="L18" s="17">
        <v>72</v>
      </c>
      <c r="M18" s="17" t="s">
        <v>5421</v>
      </c>
      <c r="N18" s="17">
        <v>120</v>
      </c>
      <c r="O18" s="17">
        <v>20</v>
      </c>
      <c r="P18" s="17" t="s">
        <v>3682</v>
      </c>
      <c r="R18" s="18" t="s">
        <v>10660</v>
      </c>
      <c r="S18" s="18" t="s">
        <v>2060</v>
      </c>
      <c r="T18" s="17" t="s">
        <v>1371</v>
      </c>
      <c r="U18" s="17">
        <v>4080</v>
      </c>
      <c r="V18" s="18">
        <v>0.1</v>
      </c>
      <c r="W18" s="18">
        <v>0.1</v>
      </c>
      <c r="X18" s="17" t="s">
        <v>2055</v>
      </c>
      <c r="Z18" s="17">
        <f t="shared" si="0"/>
        <v>824</v>
      </c>
      <c r="AA18" s="17">
        <v>0</v>
      </c>
      <c r="AB18" s="17">
        <v>0</v>
      </c>
      <c r="AC18" s="17">
        <v>0</v>
      </c>
      <c r="AD18" s="17">
        <v>0</v>
      </c>
      <c r="AE18" s="17">
        <v>0</v>
      </c>
      <c r="AF18" s="17">
        <v>0</v>
      </c>
      <c r="AG18" s="17">
        <v>0</v>
      </c>
      <c r="AH18" s="17">
        <v>0</v>
      </c>
      <c r="AI18" s="17">
        <v>0</v>
      </c>
      <c r="AJ18" s="14" t="str">
        <f t="shared" si="2"/>
        <v>824,0,0,0,0,0,0,0,0,0</v>
      </c>
      <c r="AK18" s="17" t="s">
        <v>10659</v>
      </c>
      <c r="AL18" s="18" t="s">
        <v>2015</v>
      </c>
      <c r="AQ18" s="17">
        <v>0</v>
      </c>
      <c r="AR18" s="17">
        <v>25</v>
      </c>
      <c r="AS18" s="17">
        <v>0</v>
      </c>
      <c r="AT18" s="17" t="str">
        <f>+F19&amp;",Item,FIRESTONE"</f>
        <v>INVICTANT,Item,FIRESTONE</v>
      </c>
    </row>
    <row r="19" spans="1:46" x14ac:dyDescent="0.2">
      <c r="A19" s="17">
        <v>18</v>
      </c>
      <c r="B19" s="50" t="s">
        <v>302</v>
      </c>
      <c r="C19" s="17">
        <v>825</v>
      </c>
      <c r="D19" s="17" t="s">
        <v>255</v>
      </c>
      <c r="E19" s="17" t="s">
        <v>257</v>
      </c>
      <c r="F19" s="17" t="str">
        <f t="shared" si="1"/>
        <v>INVICTANT</v>
      </c>
      <c r="G19" s="17" t="s">
        <v>169</v>
      </c>
      <c r="H19" s="17" t="s">
        <v>177</v>
      </c>
      <c r="I19" s="17" t="s">
        <v>10663</v>
      </c>
      <c r="J19" s="13" t="s">
        <v>5413</v>
      </c>
      <c r="K19" s="13" t="s">
        <v>5414</v>
      </c>
      <c r="L19" s="17">
        <v>173</v>
      </c>
      <c r="M19" s="17" t="s">
        <v>5411</v>
      </c>
      <c r="N19" s="17">
        <v>45</v>
      </c>
      <c r="O19" s="17">
        <v>20</v>
      </c>
      <c r="P19" s="17" t="s">
        <v>10672</v>
      </c>
      <c r="Q19" s="17" t="s">
        <v>3693</v>
      </c>
      <c r="R19" s="18" t="s">
        <v>10660</v>
      </c>
      <c r="S19" s="18" t="s">
        <v>2060</v>
      </c>
      <c r="T19" s="17" t="s">
        <v>1371</v>
      </c>
      <c r="U19" s="17">
        <v>4080</v>
      </c>
      <c r="V19" s="18">
        <v>0.1</v>
      </c>
      <c r="W19" s="18">
        <v>0.1</v>
      </c>
      <c r="X19" s="17" t="s">
        <v>2055</v>
      </c>
      <c r="Z19" s="17">
        <f t="shared" si="0"/>
        <v>825</v>
      </c>
      <c r="AA19" s="17">
        <v>0</v>
      </c>
      <c r="AB19" s="17">
        <v>0</v>
      </c>
      <c r="AC19" s="17">
        <v>0</v>
      </c>
      <c r="AD19" s="17">
        <v>0</v>
      </c>
      <c r="AE19" s="17">
        <v>0</v>
      </c>
      <c r="AF19" s="17">
        <v>0</v>
      </c>
      <c r="AG19" s="17">
        <v>0</v>
      </c>
      <c r="AH19" s="17">
        <v>0</v>
      </c>
      <c r="AI19" s="17">
        <v>0</v>
      </c>
      <c r="AJ19" s="14" t="str">
        <f t="shared" si="2"/>
        <v>825,0,0,0,0,0,0,0,0,0</v>
      </c>
      <c r="AK19" s="17" t="s">
        <v>10661</v>
      </c>
      <c r="AL19" s="18" t="s">
        <v>2015</v>
      </c>
      <c r="AQ19" s="17">
        <v>0</v>
      </c>
      <c r="AR19" s="17">
        <v>25</v>
      </c>
      <c r="AS19" s="17">
        <v>0</v>
      </c>
    </row>
    <row r="20" spans="1:46" x14ac:dyDescent="0.2">
      <c r="A20" s="17">
        <v>19</v>
      </c>
      <c r="B20" s="89" t="s">
        <v>307</v>
      </c>
      <c r="C20" s="17">
        <v>826</v>
      </c>
      <c r="D20" s="17" t="s">
        <v>258</v>
      </c>
      <c r="E20" s="17" t="s">
        <v>260</v>
      </c>
      <c r="F20" s="17" t="str">
        <f t="shared" si="1"/>
        <v>TWEENNUS</v>
      </c>
      <c r="G20" s="17" t="s">
        <v>184</v>
      </c>
      <c r="I20" s="17" t="s">
        <v>10665</v>
      </c>
      <c r="J20" s="13" t="s">
        <v>5413</v>
      </c>
      <c r="K20" s="17" t="s">
        <v>1311</v>
      </c>
      <c r="L20" s="13">
        <v>50</v>
      </c>
      <c r="M20" s="17" t="s">
        <v>1313</v>
      </c>
      <c r="N20" s="13">
        <v>255</v>
      </c>
      <c r="O20" s="13">
        <v>70</v>
      </c>
      <c r="P20" s="17" t="s">
        <v>10674</v>
      </c>
      <c r="R20" s="18" t="s">
        <v>10660</v>
      </c>
      <c r="S20" s="18" t="s">
        <v>2060</v>
      </c>
      <c r="T20" s="17" t="s">
        <v>1344</v>
      </c>
      <c r="U20" s="17">
        <v>4080</v>
      </c>
      <c r="V20" s="18">
        <v>0.1</v>
      </c>
      <c r="W20" s="18">
        <v>0.1</v>
      </c>
      <c r="X20" s="17" t="s">
        <v>8722</v>
      </c>
      <c r="Z20" s="17">
        <f t="shared" si="0"/>
        <v>826</v>
      </c>
      <c r="AA20" s="17">
        <v>0</v>
      </c>
      <c r="AB20" s="17">
        <v>0</v>
      </c>
      <c r="AC20" s="17">
        <v>0</v>
      </c>
      <c r="AD20" s="17">
        <v>0</v>
      </c>
      <c r="AE20" s="17">
        <v>0</v>
      </c>
      <c r="AF20" s="17">
        <v>0</v>
      </c>
      <c r="AG20" s="17">
        <v>0</v>
      </c>
      <c r="AH20" s="17">
        <v>0</v>
      </c>
      <c r="AI20" s="17">
        <v>0</v>
      </c>
      <c r="AJ20" s="14" t="str">
        <f t="shared" si="2"/>
        <v>826,0,0,0,0,0,0,0,0,0</v>
      </c>
      <c r="AK20" s="17" t="s">
        <v>10664</v>
      </c>
      <c r="AL20" s="18" t="s">
        <v>2015</v>
      </c>
      <c r="AQ20" s="17">
        <v>0</v>
      </c>
      <c r="AR20" s="17">
        <v>25</v>
      </c>
      <c r="AS20" s="17">
        <v>0</v>
      </c>
      <c r="AT20" s="17" t="str">
        <f>+F21&amp;",Level,18"</f>
        <v>TAILSWORD,Level,18</v>
      </c>
    </row>
    <row r="21" spans="1:46" x14ac:dyDescent="0.2">
      <c r="A21" s="17">
        <v>20</v>
      </c>
      <c r="B21" s="89" t="s">
        <v>308</v>
      </c>
      <c r="C21" s="17">
        <v>827</v>
      </c>
      <c r="D21" s="17" t="s">
        <v>258</v>
      </c>
      <c r="E21" s="17" t="s">
        <v>261</v>
      </c>
      <c r="F21" s="17" t="str">
        <f t="shared" si="1"/>
        <v>TAILSWORD</v>
      </c>
      <c r="G21" s="17" t="s">
        <v>184</v>
      </c>
      <c r="I21" s="17" t="s">
        <v>10667</v>
      </c>
      <c r="J21" s="13" t="s">
        <v>5413</v>
      </c>
      <c r="K21" s="17" t="s">
        <v>1311</v>
      </c>
      <c r="L21" s="13">
        <v>122</v>
      </c>
      <c r="M21" s="17" t="s">
        <v>10666</v>
      </c>
      <c r="N21" s="13">
        <v>120</v>
      </c>
      <c r="O21" s="13">
        <v>70</v>
      </c>
      <c r="P21" s="17" t="s">
        <v>10673</v>
      </c>
      <c r="Q21" s="17" t="s">
        <v>5725</v>
      </c>
      <c r="R21" s="18" t="s">
        <v>10660</v>
      </c>
      <c r="S21" s="18" t="s">
        <v>2060</v>
      </c>
      <c r="T21" s="17" t="s">
        <v>1344</v>
      </c>
      <c r="U21" s="17">
        <v>4080</v>
      </c>
      <c r="V21" s="18">
        <v>0.1</v>
      </c>
      <c r="W21" s="18">
        <v>0.1</v>
      </c>
      <c r="X21" s="17" t="s">
        <v>8722</v>
      </c>
      <c r="Z21" s="17">
        <f t="shared" si="0"/>
        <v>827</v>
      </c>
      <c r="AA21" s="17">
        <v>0</v>
      </c>
      <c r="AB21" s="17">
        <v>0</v>
      </c>
      <c r="AC21" s="17">
        <v>0</v>
      </c>
      <c r="AD21" s="17">
        <v>0</v>
      </c>
      <c r="AE21" s="17">
        <v>0</v>
      </c>
      <c r="AF21" s="17">
        <v>0</v>
      </c>
      <c r="AG21" s="17">
        <v>0</v>
      </c>
      <c r="AH21" s="17">
        <v>0</v>
      </c>
      <c r="AI21" s="17">
        <v>0</v>
      </c>
      <c r="AJ21" s="14" t="str">
        <f t="shared" si="2"/>
        <v>827,0,0,0,0,0,0,0,0,0</v>
      </c>
      <c r="AK21" s="17" t="s">
        <v>10664</v>
      </c>
      <c r="AL21" s="18" t="s">
        <v>2015</v>
      </c>
      <c r="AQ21" s="17">
        <v>0</v>
      </c>
      <c r="AR21" s="17">
        <v>25</v>
      </c>
      <c r="AS21" s="17">
        <v>0</v>
      </c>
      <c r="AT21" s="17" t="str">
        <f>+F22&amp;",Level,36"</f>
        <v>STEERANIDAE,Level,36</v>
      </c>
    </row>
    <row r="22" spans="1:46" x14ac:dyDescent="0.2">
      <c r="A22" s="17">
        <v>21</v>
      </c>
      <c r="B22" s="89" t="s">
        <v>309</v>
      </c>
      <c r="C22" s="17">
        <v>828</v>
      </c>
      <c r="D22" s="17" t="s">
        <v>258</v>
      </c>
      <c r="E22" s="17" t="s">
        <v>259</v>
      </c>
      <c r="F22" s="17" t="str">
        <f t="shared" si="1"/>
        <v>STEERANIDAE</v>
      </c>
      <c r="G22" s="17" t="s">
        <v>184</v>
      </c>
      <c r="H22" s="17" t="s">
        <v>190</v>
      </c>
      <c r="I22" s="17" t="s">
        <v>10669</v>
      </c>
      <c r="J22" s="13" t="s">
        <v>5413</v>
      </c>
      <c r="K22" s="17" t="s">
        <v>1311</v>
      </c>
      <c r="L22" s="13">
        <v>211</v>
      </c>
      <c r="M22" s="17" t="s">
        <v>5415</v>
      </c>
      <c r="N22" s="13">
        <v>45</v>
      </c>
      <c r="O22" s="13">
        <v>70</v>
      </c>
      <c r="P22" s="17" t="s">
        <v>10673</v>
      </c>
      <c r="Q22" s="17" t="s">
        <v>5725</v>
      </c>
      <c r="R22" s="18" t="s">
        <v>10660</v>
      </c>
      <c r="S22" s="18" t="s">
        <v>2060</v>
      </c>
      <c r="T22" s="17" t="s">
        <v>10710</v>
      </c>
      <c r="U22" s="17">
        <v>4080</v>
      </c>
      <c r="V22" s="18">
        <v>0.1</v>
      </c>
      <c r="W22" s="18">
        <v>0.1</v>
      </c>
      <c r="X22" s="17" t="s">
        <v>8722</v>
      </c>
      <c r="Z22" s="17">
        <f t="shared" si="0"/>
        <v>828</v>
      </c>
      <c r="AA22" s="17">
        <v>0</v>
      </c>
      <c r="AB22" s="17">
        <v>0</v>
      </c>
      <c r="AC22" s="17">
        <v>0</v>
      </c>
      <c r="AD22" s="17">
        <v>0</v>
      </c>
      <c r="AE22" s="17">
        <v>0</v>
      </c>
      <c r="AF22" s="17">
        <v>0</v>
      </c>
      <c r="AG22" s="17">
        <v>0</v>
      </c>
      <c r="AH22" s="17">
        <v>0</v>
      </c>
      <c r="AI22" s="17">
        <v>0</v>
      </c>
      <c r="AJ22" s="14" t="str">
        <f t="shared" si="2"/>
        <v>828,0,0,0,0,0,0,0,0,0</v>
      </c>
      <c r="AK22" s="17" t="s">
        <v>10664</v>
      </c>
      <c r="AL22" s="18" t="s">
        <v>2015</v>
      </c>
      <c r="AQ22" s="17">
        <v>0</v>
      </c>
      <c r="AR22" s="17">
        <v>25</v>
      </c>
      <c r="AS22" s="17">
        <v>0</v>
      </c>
    </row>
    <row r="23" spans="1:46" x14ac:dyDescent="0.2">
      <c r="A23" s="17">
        <v>22</v>
      </c>
      <c r="B23" s="87" t="s">
        <v>311</v>
      </c>
      <c r="C23" s="17">
        <v>829</v>
      </c>
      <c r="D23" s="17" t="s">
        <v>251</v>
      </c>
      <c r="E23" s="17" t="s">
        <v>252</v>
      </c>
      <c r="F23" s="17" t="str">
        <f t="shared" si="1"/>
        <v>GUAGUA</v>
      </c>
      <c r="G23" s="17" t="s">
        <v>176</v>
      </c>
      <c r="I23" s="17" t="s">
        <v>10668</v>
      </c>
      <c r="J23" s="13" t="s">
        <v>5413</v>
      </c>
      <c r="K23" s="17" t="s">
        <v>5414</v>
      </c>
      <c r="L23" s="13">
        <v>51</v>
      </c>
      <c r="M23" s="17" t="s">
        <v>2027</v>
      </c>
      <c r="N23" s="13">
        <v>255</v>
      </c>
      <c r="O23" s="17">
        <v>70</v>
      </c>
      <c r="P23" s="17" t="s">
        <v>10671</v>
      </c>
      <c r="Q23" s="17" t="s">
        <v>3738</v>
      </c>
      <c r="R23" s="18" t="s">
        <v>10660</v>
      </c>
      <c r="S23" s="18" t="s">
        <v>2060</v>
      </c>
      <c r="T23" s="17" t="s">
        <v>2023</v>
      </c>
      <c r="U23" s="17">
        <v>4080</v>
      </c>
      <c r="V23" s="18">
        <v>0.1</v>
      </c>
      <c r="W23" s="18">
        <v>0.1</v>
      </c>
      <c r="X23" s="17" t="s">
        <v>8726</v>
      </c>
      <c r="Z23" s="17">
        <f t="shared" si="0"/>
        <v>829</v>
      </c>
      <c r="AA23" s="17">
        <v>0</v>
      </c>
      <c r="AB23" s="17">
        <v>0</v>
      </c>
      <c r="AC23" s="17">
        <v>0</v>
      </c>
      <c r="AD23" s="17">
        <v>0</v>
      </c>
      <c r="AE23" s="17">
        <v>0</v>
      </c>
      <c r="AF23" s="17">
        <v>0</v>
      </c>
      <c r="AG23" s="17">
        <v>0</v>
      </c>
      <c r="AH23" s="17">
        <v>0</v>
      </c>
      <c r="AI23" s="17">
        <v>0</v>
      </c>
      <c r="AJ23" s="14" t="str">
        <f t="shared" si="2"/>
        <v>829,0,0,0,0,0,0,0,0,0</v>
      </c>
      <c r="AK23" s="18" t="s">
        <v>9817</v>
      </c>
      <c r="AL23" s="18" t="s">
        <v>2015</v>
      </c>
      <c r="AQ23" s="17">
        <v>0</v>
      </c>
      <c r="AR23" s="17">
        <v>25</v>
      </c>
      <c r="AS23" s="17">
        <v>0</v>
      </c>
      <c r="AT23" s="17" t="str">
        <f>+F24&amp;",Level,20"</f>
        <v>PAKARANA,Level,20</v>
      </c>
    </row>
    <row r="24" spans="1:46" x14ac:dyDescent="0.2">
      <c r="A24" s="17">
        <v>23</v>
      </c>
      <c r="B24" s="87" t="s">
        <v>313</v>
      </c>
      <c r="C24" s="17">
        <v>830</v>
      </c>
      <c r="D24" s="17" t="s">
        <v>251</v>
      </c>
      <c r="E24" s="17" t="s">
        <v>253</v>
      </c>
      <c r="F24" s="17" t="str">
        <f t="shared" si="1"/>
        <v>PAKARANA</v>
      </c>
      <c r="G24" s="17" t="s">
        <v>176</v>
      </c>
      <c r="H24" s="17" t="s">
        <v>192</v>
      </c>
      <c r="I24" s="17" t="s">
        <v>10670</v>
      </c>
      <c r="J24" s="13" t="s">
        <v>5413</v>
      </c>
      <c r="K24" s="17" t="s">
        <v>5414</v>
      </c>
      <c r="L24" s="13">
        <v>145</v>
      </c>
      <c r="M24" s="17" t="s">
        <v>10666</v>
      </c>
      <c r="N24" s="13">
        <v>127</v>
      </c>
      <c r="O24" s="17">
        <v>70</v>
      </c>
      <c r="P24" s="17" t="s">
        <v>10675</v>
      </c>
      <c r="Q24" s="17" t="s">
        <v>3738</v>
      </c>
      <c r="R24" s="18" t="s">
        <v>10660</v>
      </c>
      <c r="S24" s="18" t="s">
        <v>2060</v>
      </c>
      <c r="T24" s="17" t="s">
        <v>2023</v>
      </c>
      <c r="U24" s="17">
        <v>4080</v>
      </c>
      <c r="V24" s="18">
        <v>0.1</v>
      </c>
      <c r="W24" s="18">
        <v>0.1</v>
      </c>
      <c r="X24" s="17" t="s">
        <v>8726</v>
      </c>
      <c r="Z24" s="17">
        <f t="shared" si="0"/>
        <v>830</v>
      </c>
      <c r="AA24" s="17">
        <v>0</v>
      </c>
      <c r="AB24" s="17">
        <v>0</v>
      </c>
      <c r="AC24" s="17">
        <v>0</v>
      </c>
      <c r="AD24" s="17">
        <v>0</v>
      </c>
      <c r="AE24" s="17">
        <v>0</v>
      </c>
      <c r="AF24" s="17">
        <v>0</v>
      </c>
      <c r="AG24" s="17">
        <v>0</v>
      </c>
      <c r="AH24" s="17">
        <v>0</v>
      </c>
      <c r="AI24" s="17">
        <v>0</v>
      </c>
      <c r="AJ24" s="14" t="str">
        <f t="shared" si="2"/>
        <v>830,0,0,0,0,0,0,0,0,0</v>
      </c>
      <c r="AK24" s="18" t="s">
        <v>9817</v>
      </c>
      <c r="AL24" s="18" t="s">
        <v>2015</v>
      </c>
      <c r="AQ24" s="17">
        <v>0</v>
      </c>
      <c r="AR24" s="17">
        <v>25</v>
      </c>
      <c r="AS24" s="17">
        <v>0</v>
      </c>
    </row>
    <row r="25" spans="1:46" x14ac:dyDescent="0.2">
      <c r="A25" s="17">
        <v>24</v>
      </c>
      <c r="B25" s="21" t="s">
        <v>315</v>
      </c>
      <c r="C25" s="17">
        <v>831</v>
      </c>
      <c r="D25" t="s">
        <v>262</v>
      </c>
      <c r="E25" s="17" t="s">
        <v>10740</v>
      </c>
      <c r="F25" s="17" t="str">
        <f t="shared" si="1"/>
        <v>KAKAHO</v>
      </c>
      <c r="G25" s="17" t="s">
        <v>177</v>
      </c>
      <c r="I25" s="18" t="s">
        <v>4582</v>
      </c>
      <c r="J25" s="90" t="s">
        <v>5413</v>
      </c>
      <c r="K25" s="18" t="s">
        <v>5414</v>
      </c>
      <c r="L25" s="18">
        <v>0</v>
      </c>
      <c r="M25" s="18" t="s">
        <v>10964</v>
      </c>
      <c r="N25" s="18">
        <v>255</v>
      </c>
      <c r="O25" s="18">
        <v>70</v>
      </c>
      <c r="P25" s="18" t="s">
        <v>3744</v>
      </c>
      <c r="R25" s="18" t="s">
        <v>10660</v>
      </c>
      <c r="S25" s="18" t="s">
        <v>2060</v>
      </c>
      <c r="T25" s="17" t="s">
        <v>2023</v>
      </c>
      <c r="U25" s="17">
        <v>4080</v>
      </c>
      <c r="V25" s="18">
        <v>0.1</v>
      </c>
      <c r="W25" s="18">
        <v>0.1</v>
      </c>
      <c r="X25" s="17" t="s">
        <v>2057</v>
      </c>
      <c r="Z25" s="17">
        <f t="shared" si="0"/>
        <v>831</v>
      </c>
      <c r="AA25" s="17">
        <v>0</v>
      </c>
      <c r="AB25" s="17">
        <v>0</v>
      </c>
      <c r="AC25" s="17">
        <v>0</v>
      </c>
      <c r="AD25" s="17">
        <v>0</v>
      </c>
      <c r="AE25" s="17">
        <v>0</v>
      </c>
      <c r="AF25" s="17">
        <v>0</v>
      </c>
      <c r="AG25" s="17">
        <v>0</v>
      </c>
      <c r="AH25" s="17">
        <v>0</v>
      </c>
      <c r="AI25" s="17">
        <v>0</v>
      </c>
      <c r="AJ25" s="14" t="str">
        <f t="shared" si="2"/>
        <v>831,0,0,0,0,0,0,0,0,0</v>
      </c>
      <c r="AK25" s="18" t="s">
        <v>9817</v>
      </c>
      <c r="AL25" s="18" t="s">
        <v>2015</v>
      </c>
      <c r="AQ25" s="17">
        <v>0</v>
      </c>
      <c r="AR25" s="17">
        <v>25</v>
      </c>
      <c r="AS25" s="17">
        <v>0</v>
      </c>
      <c r="AT25" s="17" t="str">
        <f>+F26&amp;",Level,25"</f>
        <v>UAKARI,Level,25</v>
      </c>
    </row>
    <row r="26" spans="1:46" x14ac:dyDescent="0.2">
      <c r="A26" s="17">
        <v>25</v>
      </c>
      <c r="B26" s="21" t="s">
        <v>316</v>
      </c>
      <c r="C26" s="17">
        <v>832</v>
      </c>
      <c r="D26" t="s">
        <v>262</v>
      </c>
      <c r="E26" s="17" t="s">
        <v>262</v>
      </c>
      <c r="F26" s="17" t="str">
        <f t="shared" si="1"/>
        <v>UAKARI</v>
      </c>
      <c r="G26" s="17" t="s">
        <v>177</v>
      </c>
      <c r="H26" s="17" t="s">
        <v>185</v>
      </c>
      <c r="I26" s="18" t="s">
        <v>4582</v>
      </c>
      <c r="J26" s="90" t="s">
        <v>5413</v>
      </c>
      <c r="K26" s="18" t="s">
        <v>5414</v>
      </c>
      <c r="L26" s="18">
        <v>0</v>
      </c>
      <c r="M26" s="18" t="s">
        <v>10964</v>
      </c>
      <c r="N26" s="18">
        <v>255</v>
      </c>
      <c r="O26" s="18">
        <v>70</v>
      </c>
      <c r="P26" s="18" t="s">
        <v>3744</v>
      </c>
      <c r="R26" s="18" t="s">
        <v>10660</v>
      </c>
      <c r="S26" s="18" t="s">
        <v>2060</v>
      </c>
      <c r="T26" s="17" t="s">
        <v>2023</v>
      </c>
      <c r="U26" s="17">
        <v>4080</v>
      </c>
      <c r="V26" s="18">
        <v>0.1</v>
      </c>
      <c r="W26" s="18">
        <v>0.1</v>
      </c>
      <c r="X26" s="17" t="s">
        <v>2057</v>
      </c>
      <c r="Z26" s="17">
        <f t="shared" si="0"/>
        <v>832</v>
      </c>
      <c r="AA26" s="17">
        <v>0</v>
      </c>
      <c r="AB26" s="17">
        <v>0</v>
      </c>
      <c r="AC26" s="17">
        <v>0</v>
      </c>
      <c r="AD26" s="17">
        <v>0</v>
      </c>
      <c r="AE26" s="17">
        <v>0</v>
      </c>
      <c r="AF26" s="17">
        <v>0</v>
      </c>
      <c r="AG26" s="17">
        <v>0</v>
      </c>
      <c r="AH26" s="17">
        <v>0</v>
      </c>
      <c r="AI26" s="17">
        <v>0</v>
      </c>
      <c r="AJ26" s="14" t="str">
        <f t="shared" si="2"/>
        <v>832,0,0,0,0,0,0,0,0,0</v>
      </c>
      <c r="AK26" s="18" t="s">
        <v>9817</v>
      </c>
      <c r="AL26" s="18" t="s">
        <v>2015</v>
      </c>
      <c r="AQ26" s="17">
        <v>0</v>
      </c>
      <c r="AR26" s="17">
        <v>25</v>
      </c>
      <c r="AS26" s="17">
        <v>0</v>
      </c>
    </row>
    <row r="27" spans="1:46" x14ac:dyDescent="0.2">
      <c r="A27" s="17">
        <v>26</v>
      </c>
      <c r="B27" s="51" t="s">
        <v>317</v>
      </c>
      <c r="C27" s="17">
        <v>833</v>
      </c>
      <c r="D27" t="s">
        <v>10735</v>
      </c>
      <c r="E27" t="s">
        <v>10736</v>
      </c>
      <c r="F27" s="17" t="str">
        <f t="shared" si="1"/>
        <v>EPINEFILUS</v>
      </c>
      <c r="G27" s="17" t="s">
        <v>180</v>
      </c>
      <c r="H27" s="17" t="s">
        <v>192</v>
      </c>
      <c r="I27" s="18" t="s">
        <v>4582</v>
      </c>
      <c r="J27" s="90" t="s">
        <v>5413</v>
      </c>
      <c r="K27" s="18" t="s">
        <v>5414</v>
      </c>
      <c r="L27" s="18">
        <v>0</v>
      </c>
      <c r="M27" s="18" t="s">
        <v>10964</v>
      </c>
      <c r="N27" s="18">
        <v>255</v>
      </c>
      <c r="O27" s="18">
        <v>70</v>
      </c>
      <c r="P27" s="18" t="s">
        <v>3744</v>
      </c>
      <c r="R27" s="18" t="s">
        <v>10660</v>
      </c>
      <c r="S27" s="18" t="s">
        <v>2060</v>
      </c>
      <c r="T27" s="17" t="s">
        <v>2023</v>
      </c>
      <c r="U27" s="17">
        <v>4080</v>
      </c>
      <c r="V27" s="18">
        <v>0.1</v>
      </c>
      <c r="W27" s="18">
        <v>0.1</v>
      </c>
      <c r="X27" s="17" t="s">
        <v>2057</v>
      </c>
      <c r="Z27" s="17">
        <f t="shared" si="0"/>
        <v>833</v>
      </c>
      <c r="AA27" s="17">
        <v>0</v>
      </c>
      <c r="AB27" s="17">
        <v>0</v>
      </c>
      <c r="AC27" s="17">
        <v>0</v>
      </c>
      <c r="AD27" s="17">
        <v>0</v>
      </c>
      <c r="AE27" s="17">
        <v>0</v>
      </c>
      <c r="AF27" s="17">
        <v>0</v>
      </c>
      <c r="AG27" s="17">
        <v>0</v>
      </c>
      <c r="AH27" s="17">
        <v>0</v>
      </c>
      <c r="AI27" s="17">
        <v>0</v>
      </c>
      <c r="AJ27" s="14" t="str">
        <f t="shared" si="2"/>
        <v>833,0,0,0,0,0,0,0,0,0</v>
      </c>
      <c r="AK27" s="18" t="s">
        <v>9817</v>
      </c>
      <c r="AL27" s="18" t="s">
        <v>2015</v>
      </c>
      <c r="AQ27" s="17">
        <v>0</v>
      </c>
      <c r="AR27" s="17">
        <v>25</v>
      </c>
      <c r="AS27" s="17">
        <v>0</v>
      </c>
      <c r="AT27" s="17" t="str">
        <f>+F28&amp;",Level,30"</f>
        <v>ERYTROLAMPRU,Level,30</v>
      </c>
    </row>
    <row r="28" spans="1:46" x14ac:dyDescent="0.2">
      <c r="A28" s="17">
        <v>27</v>
      </c>
      <c r="B28" s="51" t="s">
        <v>318</v>
      </c>
      <c r="C28" s="17">
        <v>834</v>
      </c>
      <c r="D28" t="s">
        <v>10735</v>
      </c>
      <c r="E28" t="s">
        <v>10737</v>
      </c>
      <c r="F28" s="17" t="str">
        <f t="shared" si="1"/>
        <v>ERYTROLAMPRU</v>
      </c>
      <c r="G28" s="17" t="s">
        <v>180</v>
      </c>
      <c r="H28" s="17" t="s">
        <v>192</v>
      </c>
      <c r="I28" s="18" t="s">
        <v>4582</v>
      </c>
      <c r="J28" s="90" t="s">
        <v>5413</v>
      </c>
      <c r="K28" s="18" t="s">
        <v>5414</v>
      </c>
      <c r="L28" s="18">
        <v>0</v>
      </c>
      <c r="M28" s="18" t="s">
        <v>10964</v>
      </c>
      <c r="N28" s="18">
        <v>255</v>
      </c>
      <c r="O28" s="18">
        <v>70</v>
      </c>
      <c r="P28" s="18" t="s">
        <v>3744</v>
      </c>
      <c r="R28" s="18" t="s">
        <v>10660</v>
      </c>
      <c r="S28" s="18" t="s">
        <v>2060</v>
      </c>
      <c r="T28" s="17" t="s">
        <v>2023</v>
      </c>
      <c r="U28" s="17">
        <v>4080</v>
      </c>
      <c r="V28" s="18">
        <v>0.1</v>
      </c>
      <c r="W28" s="18">
        <v>0.1</v>
      </c>
      <c r="X28" s="17" t="s">
        <v>2057</v>
      </c>
      <c r="Z28" s="17">
        <f t="shared" si="0"/>
        <v>834</v>
      </c>
      <c r="AA28" s="17">
        <v>0</v>
      </c>
      <c r="AB28" s="17">
        <v>0</v>
      </c>
      <c r="AC28" s="17">
        <v>0</v>
      </c>
      <c r="AD28" s="17">
        <v>0</v>
      </c>
      <c r="AE28" s="17">
        <v>0</v>
      </c>
      <c r="AF28" s="17">
        <v>0</v>
      </c>
      <c r="AG28" s="17">
        <v>0</v>
      </c>
      <c r="AH28" s="17">
        <v>0</v>
      </c>
      <c r="AI28" s="17">
        <v>0</v>
      </c>
      <c r="AJ28" s="14" t="str">
        <f t="shared" si="2"/>
        <v>834,0,0,0,0,0,0,0,0,0</v>
      </c>
      <c r="AK28" s="18" t="s">
        <v>9817</v>
      </c>
      <c r="AL28" s="18" t="s">
        <v>2015</v>
      </c>
      <c r="AQ28" s="17">
        <v>0</v>
      </c>
      <c r="AR28" s="17">
        <v>25</v>
      </c>
      <c r="AS28" s="17">
        <v>0</v>
      </c>
    </row>
    <row r="29" spans="1:46" x14ac:dyDescent="0.2">
      <c r="A29" s="17">
        <v>28</v>
      </c>
      <c r="B29" s="48" t="s">
        <v>319</v>
      </c>
      <c r="C29" s="17">
        <v>835</v>
      </c>
      <c r="D29" s="17" t="s">
        <v>10742</v>
      </c>
      <c r="E29" s="17" t="s">
        <v>10743</v>
      </c>
      <c r="F29" s="17" t="str">
        <f t="shared" si="1"/>
        <v>CUIPOT</v>
      </c>
      <c r="G29" s="17" t="s">
        <v>179</v>
      </c>
      <c r="H29" s="17" t="s">
        <v>181</v>
      </c>
      <c r="I29" s="18" t="s">
        <v>4582</v>
      </c>
      <c r="J29" s="90" t="s">
        <v>5413</v>
      </c>
      <c r="K29" s="18" t="s">
        <v>5414</v>
      </c>
      <c r="L29" s="18">
        <v>0</v>
      </c>
      <c r="M29" s="18" t="s">
        <v>10964</v>
      </c>
      <c r="N29" s="18">
        <v>255</v>
      </c>
      <c r="O29" s="18">
        <v>70</v>
      </c>
      <c r="P29" s="18" t="s">
        <v>3744</v>
      </c>
      <c r="R29" s="18" t="s">
        <v>10660</v>
      </c>
      <c r="S29" s="18" t="s">
        <v>2060</v>
      </c>
      <c r="T29" s="17" t="s">
        <v>2023</v>
      </c>
      <c r="U29" s="17">
        <v>4080</v>
      </c>
      <c r="V29" s="18">
        <v>0.1</v>
      </c>
      <c r="W29" s="18">
        <v>0.1</v>
      </c>
      <c r="X29" s="17" t="s">
        <v>2057</v>
      </c>
      <c r="Z29" s="17">
        <f t="shared" si="0"/>
        <v>835</v>
      </c>
      <c r="AA29" s="17">
        <v>0</v>
      </c>
      <c r="AB29" s="17">
        <v>0</v>
      </c>
      <c r="AC29" s="17">
        <v>0</v>
      </c>
      <c r="AD29" s="17">
        <v>0</v>
      </c>
      <c r="AE29" s="17">
        <v>0</v>
      </c>
      <c r="AF29" s="17">
        <v>0</v>
      </c>
      <c r="AG29" s="17">
        <v>0</v>
      </c>
      <c r="AH29" s="17">
        <v>0</v>
      </c>
      <c r="AI29" s="17">
        <v>0</v>
      </c>
      <c r="AJ29" s="14" t="str">
        <f t="shared" si="2"/>
        <v>835,0,0,0,0,0,0,0,0,0</v>
      </c>
      <c r="AK29" s="18" t="s">
        <v>9817</v>
      </c>
      <c r="AL29" s="18" t="s">
        <v>2015</v>
      </c>
      <c r="AQ29" s="17">
        <v>0</v>
      </c>
      <c r="AR29" s="17">
        <v>25</v>
      </c>
      <c r="AS29" s="17">
        <v>0</v>
      </c>
      <c r="AT29" s="17" t="str">
        <f>+F30&amp;",Happiness,"</f>
        <v>ECOPOT,Happiness,</v>
      </c>
    </row>
    <row r="30" spans="1:46" x14ac:dyDescent="0.2">
      <c r="A30" s="17">
        <v>29</v>
      </c>
      <c r="B30" s="48" t="s">
        <v>320</v>
      </c>
      <c r="C30" s="17">
        <v>836</v>
      </c>
      <c r="D30" s="17" t="s">
        <v>10742</v>
      </c>
      <c r="E30" s="17" t="s">
        <v>9823</v>
      </c>
      <c r="F30" s="17" t="str">
        <f t="shared" si="1"/>
        <v>ECOPOT</v>
      </c>
      <c r="G30" s="17" t="s">
        <v>179</v>
      </c>
      <c r="H30" s="17" t="s">
        <v>181</v>
      </c>
      <c r="I30" s="18" t="s">
        <v>4582</v>
      </c>
      <c r="J30" s="90" t="s">
        <v>5413</v>
      </c>
      <c r="K30" s="18" t="s">
        <v>5414</v>
      </c>
      <c r="L30" s="18">
        <v>0</v>
      </c>
      <c r="M30" s="18" t="s">
        <v>10964</v>
      </c>
      <c r="N30" s="18">
        <v>255</v>
      </c>
      <c r="O30" s="18">
        <v>70</v>
      </c>
      <c r="P30" s="18" t="s">
        <v>3744</v>
      </c>
      <c r="R30" s="18" t="s">
        <v>10660</v>
      </c>
      <c r="S30" s="18" t="s">
        <v>2060</v>
      </c>
      <c r="T30" s="17" t="s">
        <v>2023</v>
      </c>
      <c r="U30" s="17">
        <v>4080</v>
      </c>
      <c r="V30" s="18">
        <v>0.1</v>
      </c>
      <c r="W30" s="18">
        <v>0.1</v>
      </c>
      <c r="X30" s="17" t="s">
        <v>2057</v>
      </c>
      <c r="Z30" s="17">
        <f t="shared" si="0"/>
        <v>836</v>
      </c>
      <c r="AA30" s="17">
        <v>0</v>
      </c>
      <c r="AB30" s="17">
        <v>0</v>
      </c>
      <c r="AC30" s="17">
        <v>0</v>
      </c>
      <c r="AD30" s="17">
        <v>0</v>
      </c>
      <c r="AE30" s="17">
        <v>0</v>
      </c>
      <c r="AF30" s="17">
        <v>0</v>
      </c>
      <c r="AG30" s="17">
        <v>0</v>
      </c>
      <c r="AH30" s="17">
        <v>0</v>
      </c>
      <c r="AI30" s="17">
        <v>0</v>
      </c>
      <c r="AJ30" s="14" t="str">
        <f t="shared" si="2"/>
        <v>836,0,0,0,0,0,0,0,0,0</v>
      </c>
      <c r="AK30" s="18" t="s">
        <v>9817</v>
      </c>
      <c r="AL30" s="18" t="s">
        <v>2015</v>
      </c>
      <c r="AQ30" s="17">
        <v>0</v>
      </c>
      <c r="AR30" s="17">
        <v>25</v>
      </c>
      <c r="AS30" s="17">
        <v>0</v>
      </c>
    </row>
    <row r="31" spans="1:46" x14ac:dyDescent="0.2">
      <c r="A31" s="17">
        <v>30</v>
      </c>
      <c r="B31" s="40" t="s">
        <v>322</v>
      </c>
      <c r="C31" s="17">
        <v>837</v>
      </c>
      <c r="D31" t="s">
        <v>9819</v>
      </c>
      <c r="E31" s="17" t="s">
        <v>10753</v>
      </c>
      <c r="F31" s="17" t="str">
        <f t="shared" si="1"/>
        <v>MELES</v>
      </c>
      <c r="G31" s="17" t="s">
        <v>183</v>
      </c>
      <c r="H31" s="17" t="s">
        <v>191</v>
      </c>
      <c r="I31" s="18" t="s">
        <v>4582</v>
      </c>
      <c r="J31" s="90" t="s">
        <v>5413</v>
      </c>
      <c r="K31" s="18" t="s">
        <v>5414</v>
      </c>
      <c r="L31" s="18">
        <v>0</v>
      </c>
      <c r="M31" s="18" t="s">
        <v>10964</v>
      </c>
      <c r="N31" s="18">
        <v>255</v>
      </c>
      <c r="O31" s="18">
        <v>70</v>
      </c>
      <c r="P31" s="18" t="s">
        <v>3744</v>
      </c>
      <c r="R31" s="18" t="s">
        <v>10660</v>
      </c>
      <c r="S31" s="18" t="s">
        <v>2060</v>
      </c>
      <c r="T31" s="17" t="s">
        <v>2023</v>
      </c>
      <c r="U31" s="17">
        <v>4080</v>
      </c>
      <c r="V31" s="18">
        <v>0.1</v>
      </c>
      <c r="W31" s="18">
        <v>0.1</v>
      </c>
      <c r="X31" s="17" t="s">
        <v>2057</v>
      </c>
      <c r="Z31" s="17">
        <f t="shared" si="0"/>
        <v>837</v>
      </c>
      <c r="AA31" s="17">
        <v>0</v>
      </c>
      <c r="AB31" s="17">
        <v>0</v>
      </c>
      <c r="AC31" s="17">
        <v>0</v>
      </c>
      <c r="AD31" s="17">
        <v>0</v>
      </c>
      <c r="AE31" s="17">
        <v>0</v>
      </c>
      <c r="AF31" s="17">
        <v>0</v>
      </c>
      <c r="AG31" s="17">
        <v>0</v>
      </c>
      <c r="AH31" s="17">
        <v>0</v>
      </c>
      <c r="AI31" s="17">
        <v>0</v>
      </c>
      <c r="AJ31" s="14" t="str">
        <f t="shared" si="2"/>
        <v>837,0,0,0,0,0,0,0,0,0</v>
      </c>
      <c r="AK31" s="18" t="s">
        <v>9817</v>
      </c>
      <c r="AL31" s="18" t="s">
        <v>2015</v>
      </c>
      <c r="AQ31" s="17">
        <v>0</v>
      </c>
      <c r="AR31" s="17">
        <v>25</v>
      </c>
      <c r="AS31" s="17">
        <v>0</v>
      </c>
      <c r="AT31" s="17" t="str">
        <f>+F32&amp;",LevelMale,36,"&amp;F33&amp;",LevelFemale,36"</f>
        <v>BAUSON,LevelMale,36,HONDGEY,LevelFemale,36</v>
      </c>
    </row>
    <row r="32" spans="1:46" x14ac:dyDescent="0.2">
      <c r="A32" s="17">
        <v>31</v>
      </c>
      <c r="B32" s="40" t="s">
        <v>324</v>
      </c>
      <c r="C32" s="17">
        <v>838</v>
      </c>
      <c r="D32" t="s">
        <v>9819</v>
      </c>
      <c r="E32" s="17" t="s">
        <v>10755</v>
      </c>
      <c r="F32" s="17" t="str">
        <f t="shared" si="1"/>
        <v>BAUSON</v>
      </c>
      <c r="G32" s="17" t="s">
        <v>183</v>
      </c>
      <c r="H32" s="17" t="s">
        <v>191</v>
      </c>
      <c r="I32" s="18" t="s">
        <v>4582</v>
      </c>
      <c r="J32" s="90" t="s">
        <v>5413</v>
      </c>
      <c r="K32" s="18" t="s">
        <v>5414</v>
      </c>
      <c r="L32" s="18">
        <v>0</v>
      </c>
      <c r="M32" s="18" t="s">
        <v>10964</v>
      </c>
      <c r="N32" s="18">
        <v>255</v>
      </c>
      <c r="O32" s="18">
        <v>70</v>
      </c>
      <c r="P32" s="18" t="s">
        <v>3744</v>
      </c>
      <c r="R32" s="18" t="s">
        <v>10660</v>
      </c>
      <c r="S32" s="18" t="s">
        <v>2060</v>
      </c>
      <c r="T32" s="17" t="s">
        <v>2023</v>
      </c>
      <c r="U32" s="17">
        <v>4080</v>
      </c>
      <c r="V32" s="18">
        <v>0.1</v>
      </c>
      <c r="W32" s="18">
        <v>0.1</v>
      </c>
      <c r="X32" s="17" t="s">
        <v>2057</v>
      </c>
      <c r="Z32" s="17">
        <f t="shared" si="0"/>
        <v>838</v>
      </c>
      <c r="AA32" s="17">
        <v>0</v>
      </c>
      <c r="AB32" s="17">
        <v>0</v>
      </c>
      <c r="AC32" s="17">
        <v>0</v>
      </c>
      <c r="AD32" s="17">
        <v>0</v>
      </c>
      <c r="AE32" s="17">
        <v>0</v>
      </c>
      <c r="AF32" s="17">
        <v>0</v>
      </c>
      <c r="AG32" s="17">
        <v>0</v>
      </c>
      <c r="AH32" s="17">
        <v>0</v>
      </c>
      <c r="AI32" s="17">
        <v>0</v>
      </c>
      <c r="AJ32" s="14" t="str">
        <f t="shared" si="2"/>
        <v>838,0,0,0,0,0,0,0,0,0</v>
      </c>
      <c r="AK32" s="18" t="s">
        <v>9817</v>
      </c>
      <c r="AL32" s="18" t="s">
        <v>2015</v>
      </c>
      <c r="AQ32" s="17">
        <v>0</v>
      </c>
      <c r="AR32" s="17">
        <v>25</v>
      </c>
      <c r="AS32" s="17">
        <v>0</v>
      </c>
    </row>
    <row r="33" spans="1:46" x14ac:dyDescent="0.2">
      <c r="A33" s="17">
        <v>32</v>
      </c>
      <c r="B33" s="40"/>
      <c r="C33" s="17">
        <v>839</v>
      </c>
      <c r="D33" t="s">
        <v>9819</v>
      </c>
      <c r="E33" s="17" t="s">
        <v>10754</v>
      </c>
      <c r="F33" s="17" t="str">
        <f t="shared" si="1"/>
        <v>HONDGEY</v>
      </c>
      <c r="G33" s="17" t="s">
        <v>183</v>
      </c>
      <c r="H33" s="17" t="s">
        <v>191</v>
      </c>
      <c r="I33" s="18" t="s">
        <v>4582</v>
      </c>
      <c r="J33" s="90" t="s">
        <v>5413</v>
      </c>
      <c r="K33" s="18" t="s">
        <v>5414</v>
      </c>
      <c r="L33" s="18">
        <v>0</v>
      </c>
      <c r="M33" s="18" t="s">
        <v>10964</v>
      </c>
      <c r="N33" s="18">
        <v>255</v>
      </c>
      <c r="O33" s="18">
        <v>70</v>
      </c>
      <c r="P33" s="18" t="s">
        <v>3744</v>
      </c>
      <c r="R33" s="18" t="s">
        <v>10660</v>
      </c>
      <c r="S33" s="18" t="s">
        <v>2060</v>
      </c>
      <c r="T33" s="17" t="s">
        <v>2023</v>
      </c>
      <c r="U33" s="17">
        <v>4080</v>
      </c>
      <c r="V33" s="18">
        <v>0.1</v>
      </c>
      <c r="W33" s="18">
        <v>0.1</v>
      </c>
      <c r="X33" s="17" t="s">
        <v>2057</v>
      </c>
      <c r="Z33" s="17">
        <f t="shared" si="0"/>
        <v>839</v>
      </c>
      <c r="AA33" s="17">
        <v>0</v>
      </c>
      <c r="AB33" s="17">
        <v>0</v>
      </c>
      <c r="AC33" s="17">
        <v>0</v>
      </c>
      <c r="AD33" s="17">
        <v>0</v>
      </c>
      <c r="AE33" s="17">
        <v>0</v>
      </c>
      <c r="AF33" s="17">
        <v>0</v>
      </c>
      <c r="AG33" s="17">
        <v>0</v>
      </c>
      <c r="AH33" s="17">
        <v>0</v>
      </c>
      <c r="AI33" s="17">
        <v>0</v>
      </c>
      <c r="AJ33" s="14" t="str">
        <f t="shared" si="2"/>
        <v>839,0,0,0,0,0,0,0,0,0</v>
      </c>
      <c r="AK33" s="18" t="s">
        <v>9817</v>
      </c>
      <c r="AL33" s="18" t="s">
        <v>2015</v>
      </c>
      <c r="AQ33" s="17">
        <v>0</v>
      </c>
      <c r="AR33" s="17">
        <v>25</v>
      </c>
      <c r="AS33" s="17">
        <v>0</v>
      </c>
    </row>
    <row r="34" spans="1:46" x14ac:dyDescent="0.2">
      <c r="A34" s="17">
        <v>33</v>
      </c>
      <c r="B34" s="73" t="s">
        <v>3817</v>
      </c>
      <c r="C34" s="17">
        <v>840</v>
      </c>
      <c r="D34" s="17" t="s">
        <v>10744</v>
      </c>
      <c r="E34" t="s">
        <v>10716</v>
      </c>
      <c r="F34" s="17" t="str">
        <f t="shared" si="1"/>
        <v>KOATA</v>
      </c>
      <c r="G34" s="17" t="s">
        <v>176</v>
      </c>
      <c r="I34" s="18" t="s">
        <v>4582</v>
      </c>
      <c r="J34" s="90" t="s">
        <v>5413</v>
      </c>
      <c r="K34" s="18" t="s">
        <v>5414</v>
      </c>
      <c r="L34" s="18">
        <v>0</v>
      </c>
      <c r="M34" s="18" t="s">
        <v>10964</v>
      </c>
      <c r="N34" s="18">
        <v>255</v>
      </c>
      <c r="O34" s="18">
        <v>70</v>
      </c>
      <c r="P34" s="18" t="s">
        <v>3744</v>
      </c>
      <c r="R34" s="18" t="s">
        <v>10660</v>
      </c>
      <c r="S34" s="18" t="s">
        <v>2060</v>
      </c>
      <c r="T34" s="17" t="s">
        <v>2023</v>
      </c>
      <c r="U34" s="17">
        <v>4080</v>
      </c>
      <c r="V34" s="18">
        <v>0.1</v>
      </c>
      <c r="W34" s="18">
        <v>0.1</v>
      </c>
      <c r="X34" s="17" t="s">
        <v>2057</v>
      </c>
      <c r="Z34" s="17">
        <f t="shared" si="0"/>
        <v>840</v>
      </c>
      <c r="AA34" s="17">
        <v>0</v>
      </c>
      <c r="AB34" s="17">
        <v>0</v>
      </c>
      <c r="AC34" s="17">
        <v>0</v>
      </c>
      <c r="AD34" s="17">
        <v>0</v>
      </c>
      <c r="AE34" s="17">
        <v>0</v>
      </c>
      <c r="AF34" s="17">
        <v>0</v>
      </c>
      <c r="AG34" s="17">
        <v>0</v>
      </c>
      <c r="AH34" s="17">
        <v>0</v>
      </c>
      <c r="AI34" s="17">
        <v>0</v>
      </c>
      <c r="AJ34" s="14" t="str">
        <f t="shared" si="2"/>
        <v>840,0,0,0,0,0,0,0,0,0</v>
      </c>
      <c r="AK34" s="18" t="s">
        <v>9817</v>
      </c>
      <c r="AL34" s="18" t="s">
        <v>2015</v>
      </c>
      <c r="AQ34" s="17">
        <v>0</v>
      </c>
      <c r="AR34" s="17">
        <v>25</v>
      </c>
      <c r="AS34" s="17">
        <v>0</v>
      </c>
      <c r="AT34" s="17" t="str">
        <f>+F35&amp;",Level,35"</f>
        <v>ATELO,Level,35</v>
      </c>
    </row>
    <row r="35" spans="1:46" x14ac:dyDescent="0.2">
      <c r="A35" s="17">
        <v>34</v>
      </c>
      <c r="B35" s="73" t="s">
        <v>327</v>
      </c>
      <c r="C35" s="17">
        <v>841</v>
      </c>
      <c r="D35" s="17" t="s">
        <v>10744</v>
      </c>
      <c r="E35" t="s">
        <v>10717</v>
      </c>
      <c r="F35" s="17" t="str">
        <f t="shared" si="1"/>
        <v>ATELO</v>
      </c>
      <c r="G35" s="17" t="s">
        <v>176</v>
      </c>
      <c r="I35" s="18" t="s">
        <v>4582</v>
      </c>
      <c r="J35" s="90" t="s">
        <v>5413</v>
      </c>
      <c r="K35" s="18" t="s">
        <v>5414</v>
      </c>
      <c r="L35" s="18">
        <v>0</v>
      </c>
      <c r="M35" s="18" t="s">
        <v>10964</v>
      </c>
      <c r="N35" s="18">
        <v>255</v>
      </c>
      <c r="O35" s="18">
        <v>70</v>
      </c>
      <c r="P35" s="18" t="s">
        <v>3744</v>
      </c>
      <c r="R35" s="18" t="s">
        <v>10660</v>
      </c>
      <c r="S35" s="18" t="s">
        <v>2060</v>
      </c>
      <c r="T35" s="17" t="s">
        <v>2023</v>
      </c>
      <c r="U35" s="17">
        <v>4080</v>
      </c>
      <c r="V35" s="18">
        <v>0.1</v>
      </c>
      <c r="W35" s="18">
        <v>0.1</v>
      </c>
      <c r="X35" s="17" t="s">
        <v>2057</v>
      </c>
      <c r="Z35" s="17">
        <f t="shared" si="0"/>
        <v>841</v>
      </c>
      <c r="AA35" s="17">
        <v>0</v>
      </c>
      <c r="AB35" s="17">
        <v>0</v>
      </c>
      <c r="AC35" s="17">
        <v>0</v>
      </c>
      <c r="AD35" s="17">
        <v>0</v>
      </c>
      <c r="AE35" s="17">
        <v>0</v>
      </c>
      <c r="AF35" s="17">
        <v>0</v>
      </c>
      <c r="AG35" s="17">
        <v>0</v>
      </c>
      <c r="AH35" s="17">
        <v>0</v>
      </c>
      <c r="AI35" s="17">
        <v>0</v>
      </c>
      <c r="AJ35" s="14" t="str">
        <f t="shared" si="2"/>
        <v>841,0,0,0,0,0,0,0,0,0</v>
      </c>
      <c r="AK35" s="18" t="s">
        <v>9817</v>
      </c>
      <c r="AL35" s="18" t="s">
        <v>2015</v>
      </c>
      <c r="AQ35" s="17">
        <v>0</v>
      </c>
      <c r="AR35" s="17">
        <v>25</v>
      </c>
      <c r="AS35" s="17">
        <v>0</v>
      </c>
      <c r="AT35" s="17" t="str">
        <f>+F36&amp;",LevelType,BUG,"&amp;F37&amp;",LevelType,POISON,"&amp;F38&amp;",LevelType,ICE,"&amp;F39&amp;",LevelType,ROCK,"</f>
        <v>MONKIDER,LevelType,BUG,MONKORI,LevelType,POISON,MONKICE,LevelType,ICE,MONKTONE,LevelType,ROCK,</v>
      </c>
    </row>
    <row r="36" spans="1:46" x14ac:dyDescent="0.2">
      <c r="A36" s="17">
        <v>35</v>
      </c>
      <c r="B36" s="73" t="s">
        <v>328</v>
      </c>
      <c r="C36" s="17">
        <v>842</v>
      </c>
      <c r="D36" s="17" t="s">
        <v>10747</v>
      </c>
      <c r="E36" t="s">
        <v>10995</v>
      </c>
      <c r="F36" s="17" t="str">
        <f t="shared" si="1"/>
        <v>MONKIDER</v>
      </c>
      <c r="G36" s="17" t="s">
        <v>176</v>
      </c>
      <c r="H36" s="17" t="s">
        <v>169</v>
      </c>
      <c r="I36" s="18" t="s">
        <v>4582</v>
      </c>
      <c r="J36" s="90" t="s">
        <v>5413</v>
      </c>
      <c r="K36" s="18" t="s">
        <v>5414</v>
      </c>
      <c r="L36" s="18">
        <v>0</v>
      </c>
      <c r="M36" s="18" t="s">
        <v>10964</v>
      </c>
      <c r="N36" s="18">
        <v>255</v>
      </c>
      <c r="O36" s="18">
        <v>70</v>
      </c>
      <c r="P36" s="18" t="s">
        <v>3744</v>
      </c>
      <c r="R36" s="18" t="s">
        <v>10660</v>
      </c>
      <c r="S36" s="18" t="s">
        <v>2060</v>
      </c>
      <c r="T36" s="17" t="s">
        <v>2023</v>
      </c>
      <c r="U36" s="17">
        <v>4080</v>
      </c>
      <c r="V36" s="18">
        <v>0.1</v>
      </c>
      <c r="W36" s="18">
        <v>0.1</v>
      </c>
      <c r="X36" s="17" t="s">
        <v>2057</v>
      </c>
      <c r="Z36" s="17">
        <f t="shared" si="0"/>
        <v>842</v>
      </c>
      <c r="AA36" s="17">
        <v>0</v>
      </c>
      <c r="AB36" s="17">
        <v>0</v>
      </c>
      <c r="AC36" s="17">
        <v>0</v>
      </c>
      <c r="AD36" s="17">
        <v>0</v>
      </c>
      <c r="AE36" s="17">
        <v>0</v>
      </c>
      <c r="AF36" s="17">
        <v>0</v>
      </c>
      <c r="AG36" s="17">
        <v>0</v>
      </c>
      <c r="AH36" s="17">
        <v>0</v>
      </c>
      <c r="AI36" s="17">
        <v>0</v>
      </c>
      <c r="AJ36" s="14" t="str">
        <f t="shared" si="2"/>
        <v>842,0,0,0,0,0,0,0,0,0</v>
      </c>
      <c r="AK36" s="18" t="s">
        <v>9817</v>
      </c>
      <c r="AL36" s="18" t="s">
        <v>2015</v>
      </c>
      <c r="AQ36" s="17">
        <v>0</v>
      </c>
      <c r="AR36" s="17">
        <v>25</v>
      </c>
      <c r="AS36" s="17">
        <v>0</v>
      </c>
    </row>
    <row r="37" spans="1:46" x14ac:dyDescent="0.2">
      <c r="A37" s="17">
        <v>36</v>
      </c>
      <c r="B37" s="31" t="s">
        <v>3817</v>
      </c>
      <c r="C37" s="17">
        <v>843</v>
      </c>
      <c r="D37" s="17" t="s">
        <v>10748</v>
      </c>
      <c r="E37" t="s">
        <v>10996</v>
      </c>
      <c r="F37" s="17" t="str">
        <f t="shared" si="1"/>
        <v>MONKORI</v>
      </c>
      <c r="G37" s="17" t="s">
        <v>176</v>
      </c>
      <c r="H37" s="17" t="s">
        <v>182</v>
      </c>
      <c r="I37" s="18" t="s">
        <v>4582</v>
      </c>
      <c r="J37" s="90" t="s">
        <v>5413</v>
      </c>
      <c r="K37" s="18" t="s">
        <v>5414</v>
      </c>
      <c r="L37" s="18">
        <v>0</v>
      </c>
      <c r="M37" s="18" t="s">
        <v>10964</v>
      </c>
      <c r="N37" s="18">
        <v>255</v>
      </c>
      <c r="O37" s="18">
        <v>70</v>
      </c>
      <c r="P37" s="18" t="s">
        <v>3744</v>
      </c>
      <c r="R37" s="18" t="s">
        <v>10660</v>
      </c>
      <c r="S37" s="18" t="s">
        <v>2060</v>
      </c>
      <c r="T37" s="17" t="s">
        <v>2023</v>
      </c>
      <c r="U37" s="17">
        <v>4080</v>
      </c>
      <c r="V37" s="18">
        <v>0.1</v>
      </c>
      <c r="W37" s="18">
        <v>0.1</v>
      </c>
      <c r="X37" s="17" t="s">
        <v>2057</v>
      </c>
      <c r="Z37" s="17">
        <f t="shared" si="0"/>
        <v>843</v>
      </c>
      <c r="AA37" s="17">
        <v>0</v>
      </c>
      <c r="AB37" s="17">
        <v>0</v>
      </c>
      <c r="AC37" s="17">
        <v>0</v>
      </c>
      <c r="AD37" s="17">
        <v>0</v>
      </c>
      <c r="AE37" s="17">
        <v>0</v>
      </c>
      <c r="AF37" s="17">
        <v>0</v>
      </c>
      <c r="AG37" s="17">
        <v>0</v>
      </c>
      <c r="AH37" s="17">
        <v>0</v>
      </c>
      <c r="AI37" s="17">
        <v>0</v>
      </c>
      <c r="AJ37" s="14" t="str">
        <f t="shared" si="2"/>
        <v>843,0,0,0,0,0,0,0,0,0</v>
      </c>
      <c r="AK37" s="18" t="s">
        <v>9817</v>
      </c>
      <c r="AL37" s="18" t="s">
        <v>2015</v>
      </c>
      <c r="AQ37" s="17">
        <v>0</v>
      </c>
      <c r="AR37" s="17">
        <v>25</v>
      </c>
      <c r="AS37" s="17">
        <v>0</v>
      </c>
    </row>
    <row r="38" spans="1:46" x14ac:dyDescent="0.2">
      <c r="A38" s="17">
        <v>37</v>
      </c>
      <c r="B38" s="31" t="s">
        <v>330</v>
      </c>
      <c r="C38" s="17">
        <v>844</v>
      </c>
      <c r="D38" s="17" t="s">
        <v>10749</v>
      </c>
      <c r="E38" t="s">
        <v>10997</v>
      </c>
      <c r="F38" s="17" t="str">
        <f t="shared" si="1"/>
        <v>MONKICE</v>
      </c>
      <c r="G38" s="17" t="s">
        <v>176</v>
      </c>
      <c r="H38" s="17" t="s">
        <v>163</v>
      </c>
      <c r="I38" s="18" t="s">
        <v>4582</v>
      </c>
      <c r="J38" s="90" t="s">
        <v>5413</v>
      </c>
      <c r="K38" s="18" t="s">
        <v>5414</v>
      </c>
      <c r="L38" s="18">
        <v>0</v>
      </c>
      <c r="M38" s="18" t="s">
        <v>10964</v>
      </c>
      <c r="N38" s="18">
        <v>255</v>
      </c>
      <c r="O38" s="18">
        <v>70</v>
      </c>
      <c r="P38" s="18" t="s">
        <v>3744</v>
      </c>
      <c r="R38" s="18" t="s">
        <v>10660</v>
      </c>
      <c r="S38" s="18" t="s">
        <v>2060</v>
      </c>
      <c r="T38" s="17" t="s">
        <v>2023</v>
      </c>
      <c r="U38" s="17">
        <v>4080</v>
      </c>
      <c r="V38" s="18">
        <v>0.1</v>
      </c>
      <c r="W38" s="18">
        <v>0.1</v>
      </c>
      <c r="X38" s="17" t="s">
        <v>2057</v>
      </c>
      <c r="Z38" s="17">
        <f t="shared" si="0"/>
        <v>844</v>
      </c>
      <c r="AA38" s="17">
        <v>0</v>
      </c>
      <c r="AB38" s="17">
        <v>0</v>
      </c>
      <c r="AC38" s="17">
        <v>0</v>
      </c>
      <c r="AD38" s="17">
        <v>0</v>
      </c>
      <c r="AE38" s="17">
        <v>0</v>
      </c>
      <c r="AF38" s="17">
        <v>0</v>
      </c>
      <c r="AG38" s="17">
        <v>0</v>
      </c>
      <c r="AH38" s="17">
        <v>0</v>
      </c>
      <c r="AI38" s="17">
        <v>0</v>
      </c>
      <c r="AJ38" s="14" t="str">
        <f t="shared" si="2"/>
        <v>844,0,0,0,0,0,0,0,0,0</v>
      </c>
      <c r="AK38" s="18" t="s">
        <v>9817</v>
      </c>
      <c r="AL38" s="18" t="s">
        <v>2015</v>
      </c>
      <c r="AQ38" s="17">
        <v>0</v>
      </c>
      <c r="AR38" s="17">
        <v>25</v>
      </c>
      <c r="AS38" s="17">
        <v>0</v>
      </c>
    </row>
    <row r="39" spans="1:46" x14ac:dyDescent="0.2">
      <c r="A39" s="17">
        <v>38</v>
      </c>
      <c r="B39" s="31" t="s">
        <v>331</v>
      </c>
      <c r="C39" s="17">
        <v>845</v>
      </c>
      <c r="D39" s="17" t="s">
        <v>10750</v>
      </c>
      <c r="E39" t="s">
        <v>10998</v>
      </c>
      <c r="F39" s="17" t="str">
        <f t="shared" si="1"/>
        <v>MONKTONE</v>
      </c>
      <c r="G39" s="17" t="s">
        <v>176</v>
      </c>
      <c r="H39" s="17" t="s">
        <v>186</v>
      </c>
      <c r="I39" s="18" t="s">
        <v>4582</v>
      </c>
      <c r="J39" s="90" t="s">
        <v>5413</v>
      </c>
      <c r="K39" s="18" t="s">
        <v>5414</v>
      </c>
      <c r="L39" s="18">
        <v>0</v>
      </c>
      <c r="M39" s="18" t="s">
        <v>10964</v>
      </c>
      <c r="N39" s="18">
        <v>255</v>
      </c>
      <c r="O39" s="18">
        <v>70</v>
      </c>
      <c r="P39" s="18" t="s">
        <v>3744</v>
      </c>
      <c r="R39" s="18" t="s">
        <v>10660</v>
      </c>
      <c r="S39" s="18" t="s">
        <v>2060</v>
      </c>
      <c r="T39" s="17" t="s">
        <v>2023</v>
      </c>
      <c r="U39" s="17">
        <v>4080</v>
      </c>
      <c r="V39" s="18">
        <v>0.1</v>
      </c>
      <c r="W39" s="18">
        <v>0.1</v>
      </c>
      <c r="X39" s="17" t="s">
        <v>2057</v>
      </c>
      <c r="Z39" s="17">
        <f t="shared" si="0"/>
        <v>845</v>
      </c>
      <c r="AA39" s="17">
        <v>0</v>
      </c>
      <c r="AB39" s="17">
        <v>0</v>
      </c>
      <c r="AC39" s="17">
        <v>0</v>
      </c>
      <c r="AD39" s="17">
        <v>0</v>
      </c>
      <c r="AE39" s="17">
        <v>0</v>
      </c>
      <c r="AF39" s="17">
        <v>0</v>
      </c>
      <c r="AG39" s="17">
        <v>0</v>
      </c>
      <c r="AH39" s="17">
        <v>0</v>
      </c>
      <c r="AI39" s="17">
        <v>0</v>
      </c>
      <c r="AJ39" s="14" t="str">
        <f t="shared" si="2"/>
        <v>845,0,0,0,0,0,0,0,0,0</v>
      </c>
      <c r="AK39" s="18" t="s">
        <v>9817</v>
      </c>
      <c r="AL39" s="18" t="s">
        <v>2015</v>
      </c>
      <c r="AQ39" s="17">
        <v>0</v>
      </c>
      <c r="AR39" s="17">
        <v>25</v>
      </c>
      <c r="AS39" s="17">
        <v>0</v>
      </c>
    </row>
    <row r="40" spans="1:46" x14ac:dyDescent="0.2">
      <c r="A40" s="17">
        <v>39</v>
      </c>
      <c r="B40" s="60" t="s">
        <v>332</v>
      </c>
      <c r="C40" s="17">
        <v>846</v>
      </c>
      <c r="D40" t="s">
        <v>9590</v>
      </c>
      <c r="E40" t="s">
        <v>10722</v>
      </c>
      <c r="F40" s="17" t="str">
        <f t="shared" si="1"/>
        <v>PIKIBRI</v>
      </c>
      <c r="G40" s="17" t="s">
        <v>184</v>
      </c>
      <c r="H40" s="17" t="s">
        <v>191</v>
      </c>
      <c r="I40" s="18" t="s">
        <v>4582</v>
      </c>
      <c r="J40" s="90" t="s">
        <v>5413</v>
      </c>
      <c r="K40" s="18" t="s">
        <v>5414</v>
      </c>
      <c r="L40" s="18">
        <v>0</v>
      </c>
      <c r="M40" s="18" t="s">
        <v>10964</v>
      </c>
      <c r="N40" s="18">
        <v>255</v>
      </c>
      <c r="O40" s="18">
        <v>70</v>
      </c>
      <c r="P40" s="18" t="s">
        <v>3744</v>
      </c>
      <c r="R40" s="18" t="s">
        <v>10660</v>
      </c>
      <c r="S40" s="18" t="s">
        <v>2060</v>
      </c>
      <c r="T40" s="17" t="s">
        <v>2023</v>
      </c>
      <c r="U40" s="17">
        <v>4080</v>
      </c>
      <c r="V40" s="18">
        <v>0.1</v>
      </c>
      <c r="W40" s="18">
        <v>0.1</v>
      </c>
      <c r="X40" s="17" t="s">
        <v>2057</v>
      </c>
      <c r="Z40" s="17">
        <f t="shared" si="0"/>
        <v>846</v>
      </c>
      <c r="AA40" s="17">
        <v>0</v>
      </c>
      <c r="AB40" s="17">
        <v>0</v>
      </c>
      <c r="AC40" s="17">
        <v>0</v>
      </c>
      <c r="AD40" s="17">
        <v>0</v>
      </c>
      <c r="AE40" s="17">
        <v>0</v>
      </c>
      <c r="AF40" s="17">
        <v>0</v>
      </c>
      <c r="AG40" s="17">
        <v>0</v>
      </c>
      <c r="AH40" s="17">
        <v>0</v>
      </c>
      <c r="AI40" s="17">
        <v>0</v>
      </c>
      <c r="AJ40" s="14" t="str">
        <f t="shared" si="2"/>
        <v>846,0,0,0,0,0,0,0,0,0</v>
      </c>
      <c r="AK40" s="18" t="s">
        <v>9817</v>
      </c>
      <c r="AL40" s="18" t="s">
        <v>2015</v>
      </c>
      <c r="AQ40" s="17">
        <v>0</v>
      </c>
      <c r="AR40" s="17">
        <v>25</v>
      </c>
      <c r="AS40" s="17">
        <v>0</v>
      </c>
      <c r="AT40" s="17" t="str">
        <f>+F40&amp;",LevelHoldItem,WHIPPEDDREAM,"&amp;F40&amp;",TradeItem,WHIPPEDDREAM"</f>
        <v>PIKIBRI,LevelHoldItem,WHIPPEDDREAM,PIKIBRI,TradeItem,WHIPPEDDREAM</v>
      </c>
    </row>
    <row r="41" spans="1:46" x14ac:dyDescent="0.2">
      <c r="A41" s="17">
        <v>40</v>
      </c>
      <c r="B41" s="60" t="s">
        <v>333</v>
      </c>
      <c r="C41" s="17">
        <v>847</v>
      </c>
      <c r="D41" t="s">
        <v>9590</v>
      </c>
      <c r="E41" t="s">
        <v>10721</v>
      </c>
      <c r="F41" s="17" t="str">
        <f t="shared" si="1"/>
        <v>HUMMBRI</v>
      </c>
      <c r="G41" s="17" t="s">
        <v>184</v>
      </c>
      <c r="H41" s="17" t="s">
        <v>191</v>
      </c>
      <c r="I41" s="18" t="s">
        <v>4582</v>
      </c>
      <c r="J41" s="90" t="s">
        <v>5413</v>
      </c>
      <c r="K41" s="18" t="s">
        <v>5414</v>
      </c>
      <c r="L41" s="18">
        <v>0</v>
      </c>
      <c r="M41" s="18" t="s">
        <v>10964</v>
      </c>
      <c r="N41" s="18">
        <v>255</v>
      </c>
      <c r="O41" s="18">
        <v>70</v>
      </c>
      <c r="P41" s="18" t="s">
        <v>3744</v>
      </c>
      <c r="R41" s="18" t="s">
        <v>10660</v>
      </c>
      <c r="S41" s="18" t="s">
        <v>2060</v>
      </c>
      <c r="T41" s="17" t="s">
        <v>2023</v>
      </c>
      <c r="U41" s="17">
        <v>4080</v>
      </c>
      <c r="V41" s="18">
        <v>0.1</v>
      </c>
      <c r="W41" s="18">
        <v>0.1</v>
      </c>
      <c r="X41" s="17" t="s">
        <v>2057</v>
      </c>
      <c r="Z41" s="17">
        <f t="shared" si="0"/>
        <v>847</v>
      </c>
      <c r="AA41" s="17">
        <v>0</v>
      </c>
      <c r="AB41" s="17">
        <v>0</v>
      </c>
      <c r="AC41" s="17">
        <v>0</v>
      </c>
      <c r="AD41" s="17">
        <v>0</v>
      </c>
      <c r="AE41" s="17">
        <v>0</v>
      </c>
      <c r="AF41" s="17">
        <v>0</v>
      </c>
      <c r="AG41" s="17">
        <v>0</v>
      </c>
      <c r="AH41" s="17">
        <v>0</v>
      </c>
      <c r="AI41" s="17">
        <v>0</v>
      </c>
      <c r="AJ41" s="14" t="str">
        <f t="shared" si="2"/>
        <v>847,0,0,0,0,0,0,0,0,0</v>
      </c>
      <c r="AK41" s="18" t="s">
        <v>9817</v>
      </c>
      <c r="AL41" s="18" t="s">
        <v>2015</v>
      </c>
      <c r="AQ41" s="17">
        <v>0</v>
      </c>
      <c r="AR41" s="17">
        <v>25</v>
      </c>
      <c r="AS41" s="17">
        <v>0</v>
      </c>
    </row>
    <row r="42" spans="1:46" x14ac:dyDescent="0.2">
      <c r="A42" s="17">
        <v>41</v>
      </c>
      <c r="B42" s="86" t="s">
        <v>334</v>
      </c>
      <c r="C42" s="17">
        <v>848</v>
      </c>
      <c r="D42" s="17" t="s">
        <v>10758</v>
      </c>
      <c r="E42" s="17" t="s">
        <v>10759</v>
      </c>
      <c r="F42" s="17" t="str">
        <f t="shared" si="1"/>
        <v>TATUDILLO</v>
      </c>
      <c r="G42" s="17" t="s">
        <v>190</v>
      </c>
      <c r="H42" s="17" t="s">
        <v>176</v>
      </c>
      <c r="I42" s="18" t="s">
        <v>4582</v>
      </c>
      <c r="J42" s="90" t="s">
        <v>5413</v>
      </c>
      <c r="K42" s="18" t="s">
        <v>5414</v>
      </c>
      <c r="L42" s="18">
        <v>0</v>
      </c>
      <c r="M42" s="18" t="s">
        <v>10964</v>
      </c>
      <c r="N42" s="18">
        <v>255</v>
      </c>
      <c r="O42" s="18">
        <v>70</v>
      </c>
      <c r="P42" s="18" t="s">
        <v>3744</v>
      </c>
      <c r="R42" s="18" t="s">
        <v>10660</v>
      </c>
      <c r="S42" s="18" t="s">
        <v>2060</v>
      </c>
      <c r="T42" s="17" t="s">
        <v>2023</v>
      </c>
      <c r="U42" s="17">
        <v>4080</v>
      </c>
      <c r="V42" s="18">
        <v>0.1</v>
      </c>
      <c r="W42" s="18">
        <v>0.1</v>
      </c>
      <c r="X42" s="17" t="s">
        <v>2057</v>
      </c>
      <c r="Z42" s="17">
        <f t="shared" ref="Z42:Z105" si="3">C42</f>
        <v>848</v>
      </c>
      <c r="AA42" s="17">
        <v>0</v>
      </c>
      <c r="AB42" s="17">
        <v>0</v>
      </c>
      <c r="AC42" s="17">
        <v>0</v>
      </c>
      <c r="AD42" s="17">
        <v>0</v>
      </c>
      <c r="AE42" s="17">
        <v>0</v>
      </c>
      <c r="AF42" s="17">
        <v>0</v>
      </c>
      <c r="AG42" s="17">
        <v>0</v>
      </c>
      <c r="AH42" s="17">
        <v>0</v>
      </c>
      <c r="AI42" s="17">
        <v>0</v>
      </c>
      <c r="AJ42" s="14" t="str">
        <f t="shared" ref="AJ42:AJ105" si="4">+Z42&amp;","&amp;AA42&amp;","&amp;AB42&amp;","&amp;AC42&amp;","&amp;AD42&amp;","&amp;AE42&amp;","&amp;AF42&amp;","&amp;AG42&amp;","&amp;AH42&amp;","&amp;AI42</f>
        <v>848,0,0,0,0,0,0,0,0,0</v>
      </c>
      <c r="AK42" s="18" t="s">
        <v>9817</v>
      </c>
      <c r="AL42" s="18" t="s">
        <v>2015</v>
      </c>
      <c r="AQ42" s="17">
        <v>0</v>
      </c>
      <c r="AR42" s="17">
        <v>25</v>
      </c>
      <c r="AS42" s="17">
        <v>0</v>
      </c>
      <c r="AT42" s="17" t="str">
        <f>+F43&amp;",Level,35"</f>
        <v>DASIPODILLO,Level,35</v>
      </c>
    </row>
    <row r="43" spans="1:46" x14ac:dyDescent="0.2">
      <c r="A43" s="17">
        <v>42</v>
      </c>
      <c r="B43" s="86" t="s">
        <v>336</v>
      </c>
      <c r="C43" s="17">
        <v>849</v>
      </c>
      <c r="D43" s="17" t="s">
        <v>10758</v>
      </c>
      <c r="E43" s="17" t="s">
        <v>10760</v>
      </c>
      <c r="F43" s="17" t="str">
        <f t="shared" si="1"/>
        <v>DASIPODILLO</v>
      </c>
      <c r="G43" s="17" t="s">
        <v>190</v>
      </c>
      <c r="H43" s="17" t="s">
        <v>176</v>
      </c>
      <c r="I43" s="18" t="s">
        <v>4582</v>
      </c>
      <c r="J43" s="90" t="s">
        <v>5413</v>
      </c>
      <c r="K43" s="18" t="s">
        <v>5414</v>
      </c>
      <c r="L43" s="18">
        <v>0</v>
      </c>
      <c r="M43" s="18" t="s">
        <v>10964</v>
      </c>
      <c r="N43" s="18">
        <v>255</v>
      </c>
      <c r="O43" s="18">
        <v>70</v>
      </c>
      <c r="P43" s="18" t="s">
        <v>3744</v>
      </c>
      <c r="R43" s="18" t="s">
        <v>10660</v>
      </c>
      <c r="S43" s="18" t="s">
        <v>2060</v>
      </c>
      <c r="T43" s="17" t="s">
        <v>2023</v>
      </c>
      <c r="U43" s="17">
        <v>4080</v>
      </c>
      <c r="V43" s="18">
        <v>0.1</v>
      </c>
      <c r="W43" s="18">
        <v>0.1</v>
      </c>
      <c r="X43" s="17" t="s">
        <v>2057</v>
      </c>
      <c r="Z43" s="17">
        <f t="shared" si="3"/>
        <v>849</v>
      </c>
      <c r="AA43" s="17">
        <v>0</v>
      </c>
      <c r="AB43" s="17">
        <v>0</v>
      </c>
      <c r="AC43" s="17">
        <v>0</v>
      </c>
      <c r="AD43" s="17">
        <v>0</v>
      </c>
      <c r="AE43" s="17">
        <v>0</v>
      </c>
      <c r="AF43" s="17">
        <v>0</v>
      </c>
      <c r="AG43" s="17">
        <v>0</v>
      </c>
      <c r="AH43" s="17">
        <v>0</v>
      </c>
      <c r="AI43" s="17">
        <v>0</v>
      </c>
      <c r="AJ43" s="14" t="str">
        <f t="shared" si="4"/>
        <v>849,0,0,0,0,0,0,0,0,0</v>
      </c>
      <c r="AK43" s="18" t="s">
        <v>9817</v>
      </c>
      <c r="AL43" s="18" t="s">
        <v>2015</v>
      </c>
      <c r="AQ43" s="17">
        <v>0</v>
      </c>
      <c r="AR43" s="17">
        <v>25</v>
      </c>
      <c r="AS43" s="17">
        <v>0</v>
      </c>
    </row>
    <row r="44" spans="1:46" x14ac:dyDescent="0.2">
      <c r="A44" s="17">
        <v>43</v>
      </c>
      <c r="B44" s="51" t="s">
        <v>338</v>
      </c>
      <c r="C44" s="17">
        <v>850</v>
      </c>
      <c r="D44" t="s">
        <v>10780</v>
      </c>
      <c r="E44" t="s">
        <v>10850</v>
      </c>
      <c r="F44" s="17" t="str">
        <f t="shared" si="1"/>
        <v>FLACOPTERUS</v>
      </c>
      <c r="G44" s="17" t="s">
        <v>184</v>
      </c>
      <c r="H44" s="17" t="s">
        <v>191</v>
      </c>
      <c r="I44" s="18" t="s">
        <v>4582</v>
      </c>
      <c r="J44" s="90" t="s">
        <v>5413</v>
      </c>
      <c r="K44" s="18" t="s">
        <v>5414</v>
      </c>
      <c r="L44" s="18">
        <v>0</v>
      </c>
      <c r="M44" s="18" t="s">
        <v>10964</v>
      </c>
      <c r="N44" s="18">
        <v>255</v>
      </c>
      <c r="O44" s="18">
        <v>70</v>
      </c>
      <c r="P44" s="18" t="s">
        <v>3744</v>
      </c>
      <c r="R44" s="18" t="s">
        <v>10660</v>
      </c>
      <c r="S44" s="18" t="s">
        <v>2060</v>
      </c>
      <c r="T44" s="17" t="s">
        <v>2023</v>
      </c>
      <c r="U44" s="17">
        <v>4080</v>
      </c>
      <c r="V44" s="18">
        <v>0.1</v>
      </c>
      <c r="W44" s="18">
        <v>0.1</v>
      </c>
      <c r="X44" s="17" t="s">
        <v>2057</v>
      </c>
      <c r="Z44" s="17">
        <f t="shared" si="3"/>
        <v>850</v>
      </c>
      <c r="AA44" s="17">
        <v>0</v>
      </c>
      <c r="AB44" s="17">
        <v>0</v>
      </c>
      <c r="AC44" s="17">
        <v>0</v>
      </c>
      <c r="AD44" s="17">
        <v>0</v>
      </c>
      <c r="AE44" s="17">
        <v>0</v>
      </c>
      <c r="AF44" s="17">
        <v>0</v>
      </c>
      <c r="AG44" s="17">
        <v>0</v>
      </c>
      <c r="AH44" s="17">
        <v>0</v>
      </c>
      <c r="AI44" s="17">
        <v>0</v>
      </c>
      <c r="AJ44" s="14" t="str">
        <f t="shared" si="4"/>
        <v>850,0,0,0,0,0,0,0,0,0</v>
      </c>
      <c r="AK44" s="18" t="s">
        <v>9817</v>
      </c>
      <c r="AL44" s="18" t="s">
        <v>2015</v>
      </c>
      <c r="AQ44" s="17">
        <v>0</v>
      </c>
      <c r="AR44" s="17">
        <v>25</v>
      </c>
      <c r="AS44" s="17">
        <v>0</v>
      </c>
      <c r="AT44" s="17" t="str">
        <f>+F45&amp;",LevelHoldItem,SACHET,"&amp;F45&amp;",TradeItem,SACHET"</f>
        <v>PHOEMINGO,LevelHoldItem,SACHET,PHOEMINGO,TradeItem,SACHET</v>
      </c>
    </row>
    <row r="45" spans="1:46" x14ac:dyDescent="0.2">
      <c r="A45" s="17">
        <v>44</v>
      </c>
      <c r="B45" s="51" t="s">
        <v>339</v>
      </c>
      <c r="C45" s="17">
        <v>851</v>
      </c>
      <c r="D45" t="s">
        <v>10780</v>
      </c>
      <c r="E45" t="s">
        <v>10849</v>
      </c>
      <c r="F45" s="17" t="str">
        <f t="shared" si="1"/>
        <v>PHOEMINGO</v>
      </c>
      <c r="G45" s="17" t="s">
        <v>184</v>
      </c>
      <c r="H45" s="17" t="s">
        <v>191</v>
      </c>
      <c r="I45" s="18" t="s">
        <v>4582</v>
      </c>
      <c r="J45" s="90" t="s">
        <v>5413</v>
      </c>
      <c r="K45" s="18" t="s">
        <v>5414</v>
      </c>
      <c r="L45" s="18">
        <v>0</v>
      </c>
      <c r="M45" s="18" t="s">
        <v>10964</v>
      </c>
      <c r="N45" s="18">
        <v>255</v>
      </c>
      <c r="O45" s="18">
        <v>70</v>
      </c>
      <c r="P45" s="18" t="s">
        <v>3744</v>
      </c>
      <c r="R45" s="18" t="s">
        <v>10660</v>
      </c>
      <c r="S45" s="18" t="s">
        <v>2060</v>
      </c>
      <c r="T45" s="17" t="s">
        <v>2023</v>
      </c>
      <c r="U45" s="17">
        <v>4080</v>
      </c>
      <c r="V45" s="18">
        <v>0.1</v>
      </c>
      <c r="W45" s="18">
        <v>0.1</v>
      </c>
      <c r="X45" s="17" t="s">
        <v>2057</v>
      </c>
      <c r="Z45" s="17">
        <f t="shared" si="3"/>
        <v>851</v>
      </c>
      <c r="AA45" s="17">
        <v>0</v>
      </c>
      <c r="AB45" s="17">
        <v>0</v>
      </c>
      <c r="AC45" s="17">
        <v>0</v>
      </c>
      <c r="AD45" s="17">
        <v>0</v>
      </c>
      <c r="AE45" s="17">
        <v>0</v>
      </c>
      <c r="AF45" s="17">
        <v>0</v>
      </c>
      <c r="AG45" s="17">
        <v>0</v>
      </c>
      <c r="AH45" s="17">
        <v>0</v>
      </c>
      <c r="AI45" s="17">
        <v>0</v>
      </c>
      <c r="AJ45" s="14" t="str">
        <f t="shared" si="4"/>
        <v>851,0,0,0,0,0,0,0,0,0</v>
      </c>
      <c r="AK45" s="18" t="s">
        <v>9817</v>
      </c>
      <c r="AL45" s="18" t="s">
        <v>2015</v>
      </c>
      <c r="AQ45" s="17">
        <v>0</v>
      </c>
      <c r="AR45" s="17">
        <v>25</v>
      </c>
      <c r="AS45" s="17">
        <v>0</v>
      </c>
    </row>
    <row r="46" spans="1:46" x14ac:dyDescent="0.2">
      <c r="A46" s="17">
        <v>45</v>
      </c>
      <c r="B46" s="25" t="s">
        <v>340</v>
      </c>
      <c r="C46" s="17">
        <v>852</v>
      </c>
      <c r="D46" t="s">
        <v>277</v>
      </c>
      <c r="E46" t="s">
        <v>275</v>
      </c>
      <c r="F46" s="17" t="str">
        <f t="shared" si="1"/>
        <v>MARINKELLE</v>
      </c>
      <c r="G46" s="17" t="s">
        <v>182</v>
      </c>
      <c r="H46" s="17" t="s">
        <v>190</v>
      </c>
      <c r="I46" s="18" t="s">
        <v>4582</v>
      </c>
      <c r="J46" s="90" t="s">
        <v>5413</v>
      </c>
      <c r="K46" s="18" t="s">
        <v>5414</v>
      </c>
      <c r="L46" s="18">
        <v>0</v>
      </c>
      <c r="M46" s="18" t="s">
        <v>10964</v>
      </c>
      <c r="N46" s="18">
        <v>255</v>
      </c>
      <c r="O46" s="18">
        <v>70</v>
      </c>
      <c r="P46" s="18" t="s">
        <v>3744</v>
      </c>
      <c r="R46" s="18" t="s">
        <v>10660</v>
      </c>
      <c r="S46" s="18" t="s">
        <v>2060</v>
      </c>
      <c r="T46" s="17" t="s">
        <v>2023</v>
      </c>
      <c r="U46" s="17">
        <v>4080</v>
      </c>
      <c r="V46" s="18">
        <v>0.1</v>
      </c>
      <c r="W46" s="18">
        <v>0.1</v>
      </c>
      <c r="X46" s="17" t="s">
        <v>2057</v>
      </c>
      <c r="Z46" s="17">
        <f t="shared" si="3"/>
        <v>852</v>
      </c>
      <c r="AA46" s="17">
        <v>0</v>
      </c>
      <c r="AB46" s="17">
        <v>0</v>
      </c>
      <c r="AC46" s="17">
        <v>0</v>
      </c>
      <c r="AD46" s="17">
        <v>0</v>
      </c>
      <c r="AE46" s="17">
        <v>0</v>
      </c>
      <c r="AF46" s="17">
        <v>0</v>
      </c>
      <c r="AG46" s="17">
        <v>0</v>
      </c>
      <c r="AH46" s="17">
        <v>0</v>
      </c>
      <c r="AI46" s="17">
        <v>0</v>
      </c>
      <c r="AJ46" s="14" t="str">
        <f t="shared" si="4"/>
        <v>852,0,0,0,0,0,0,0,0,0</v>
      </c>
      <c r="AK46" s="18" t="s">
        <v>9817</v>
      </c>
      <c r="AL46" s="18" t="s">
        <v>2015</v>
      </c>
      <c r="AQ46" s="17">
        <v>0</v>
      </c>
      <c r="AR46" s="17">
        <v>25</v>
      </c>
      <c r="AS46" s="17">
        <v>0</v>
      </c>
      <c r="AT46" s="17" t="str">
        <f>+F47&amp;",Level,22"</f>
        <v>LONGKORHINA,Level,22</v>
      </c>
    </row>
    <row r="47" spans="1:46" x14ac:dyDescent="0.2">
      <c r="A47" s="17">
        <v>46</v>
      </c>
      <c r="B47" s="25"/>
      <c r="C47" s="17">
        <v>853</v>
      </c>
      <c r="D47" t="s">
        <v>277</v>
      </c>
      <c r="E47" t="s">
        <v>276</v>
      </c>
      <c r="F47" s="17" t="str">
        <f t="shared" si="1"/>
        <v>LONGKORHINA</v>
      </c>
      <c r="G47" s="17" t="s">
        <v>182</v>
      </c>
      <c r="H47" s="17" t="s">
        <v>190</v>
      </c>
      <c r="I47" s="18" t="s">
        <v>4582</v>
      </c>
      <c r="J47" s="90" t="s">
        <v>5413</v>
      </c>
      <c r="K47" s="18" t="s">
        <v>5414</v>
      </c>
      <c r="L47" s="18">
        <v>0</v>
      </c>
      <c r="M47" s="18" t="s">
        <v>10964</v>
      </c>
      <c r="N47" s="18">
        <v>255</v>
      </c>
      <c r="O47" s="18">
        <v>70</v>
      </c>
      <c r="P47" s="18" t="s">
        <v>3744</v>
      </c>
      <c r="R47" s="18" t="s">
        <v>10660</v>
      </c>
      <c r="S47" s="18" t="s">
        <v>2060</v>
      </c>
      <c r="T47" s="17" t="s">
        <v>2023</v>
      </c>
      <c r="U47" s="17">
        <v>4080</v>
      </c>
      <c r="V47" s="18">
        <v>0.1</v>
      </c>
      <c r="W47" s="18">
        <v>0.1</v>
      </c>
      <c r="X47" s="17" t="s">
        <v>2057</v>
      </c>
      <c r="Z47" s="17">
        <f t="shared" si="3"/>
        <v>853</v>
      </c>
      <c r="AA47" s="17">
        <v>0</v>
      </c>
      <c r="AB47" s="17">
        <v>0</v>
      </c>
      <c r="AC47" s="17">
        <v>0</v>
      </c>
      <c r="AD47" s="17">
        <v>0</v>
      </c>
      <c r="AE47" s="17">
        <v>0</v>
      </c>
      <c r="AF47" s="17">
        <v>0</v>
      </c>
      <c r="AG47" s="17">
        <v>0</v>
      </c>
      <c r="AH47" s="17">
        <v>0</v>
      </c>
      <c r="AI47" s="17">
        <v>0</v>
      </c>
      <c r="AJ47" s="14" t="str">
        <f t="shared" si="4"/>
        <v>853,0,0,0,0,0,0,0,0,0</v>
      </c>
      <c r="AK47" s="18" t="s">
        <v>9817</v>
      </c>
      <c r="AL47" s="18" t="s">
        <v>2015</v>
      </c>
      <c r="AQ47" s="17">
        <v>0</v>
      </c>
      <c r="AR47" s="17">
        <v>25</v>
      </c>
      <c r="AS47" s="17">
        <v>0</v>
      </c>
      <c r="AT47" s="17" t="str">
        <f>+F48&amp;",LevelHoldItem,REAPERCLOTH,"&amp;F48&amp;",TradeItem,REAPERCLOTH"</f>
        <v>LONKNIGHT,LevelHoldItem,REAPERCLOTH,LONKNIGHT,TradeItem,REAPERCLOTH</v>
      </c>
    </row>
    <row r="48" spans="1:46" x14ac:dyDescent="0.2">
      <c r="A48" s="17">
        <v>47</v>
      </c>
      <c r="B48" s="25" t="s">
        <v>341</v>
      </c>
      <c r="C48" s="17">
        <v>854</v>
      </c>
      <c r="D48" t="s">
        <v>277</v>
      </c>
      <c r="E48" s="17" t="s">
        <v>11033</v>
      </c>
      <c r="F48" s="17" t="s">
        <v>11035</v>
      </c>
      <c r="G48" s="17" t="s">
        <v>182</v>
      </c>
      <c r="H48" s="17" t="s">
        <v>190</v>
      </c>
      <c r="I48" s="18" t="s">
        <v>4582</v>
      </c>
      <c r="J48" s="90" t="s">
        <v>5413</v>
      </c>
      <c r="K48" s="18" t="s">
        <v>5414</v>
      </c>
      <c r="L48" s="18">
        <v>0</v>
      </c>
      <c r="M48" s="18" t="s">
        <v>10964</v>
      </c>
      <c r="N48" s="18">
        <v>255</v>
      </c>
      <c r="O48" s="18">
        <v>70</v>
      </c>
      <c r="P48" s="18" t="s">
        <v>3744</v>
      </c>
      <c r="R48" s="18" t="s">
        <v>10660</v>
      </c>
      <c r="S48" s="18" t="s">
        <v>2060</v>
      </c>
      <c r="T48" s="17" t="s">
        <v>2023</v>
      </c>
      <c r="U48" s="17">
        <v>4080</v>
      </c>
      <c r="V48" s="18">
        <v>0.1</v>
      </c>
      <c r="W48" s="18">
        <v>0.1</v>
      </c>
      <c r="X48" s="17" t="s">
        <v>2057</v>
      </c>
      <c r="Z48" s="17">
        <f t="shared" si="3"/>
        <v>854</v>
      </c>
      <c r="AA48" s="17">
        <v>0</v>
      </c>
      <c r="AB48" s="17">
        <v>0</v>
      </c>
      <c r="AC48" s="17">
        <v>0</v>
      </c>
      <c r="AD48" s="17">
        <v>0</v>
      </c>
      <c r="AE48" s="17">
        <v>0</v>
      </c>
      <c r="AF48" s="17">
        <v>0</v>
      </c>
      <c r="AG48" s="17">
        <v>0</v>
      </c>
      <c r="AH48" s="17">
        <v>0</v>
      </c>
      <c r="AI48" s="17">
        <v>0</v>
      </c>
      <c r="AJ48" s="14" t="str">
        <f t="shared" si="4"/>
        <v>854,0,0,0,0,0,0,0,0,0</v>
      </c>
      <c r="AK48" s="18" t="s">
        <v>9817</v>
      </c>
      <c r="AL48" s="18" t="s">
        <v>2015</v>
      </c>
      <c r="AQ48" s="17">
        <v>0</v>
      </c>
      <c r="AR48" s="17">
        <v>25</v>
      </c>
      <c r="AS48" s="17">
        <v>0</v>
      </c>
    </row>
    <row r="49" spans="1:46" x14ac:dyDescent="0.2">
      <c r="A49" s="17">
        <v>48</v>
      </c>
      <c r="B49" s="83" t="s">
        <v>342</v>
      </c>
      <c r="C49" s="17">
        <v>855</v>
      </c>
      <c r="D49" t="s">
        <v>9820</v>
      </c>
      <c r="E49" t="s">
        <v>10728</v>
      </c>
      <c r="F49" s="17" t="str">
        <f t="shared" si="1"/>
        <v>PEATHER</v>
      </c>
      <c r="G49" s="17" t="s">
        <v>184</v>
      </c>
      <c r="H49" s="17" t="s">
        <v>176</v>
      </c>
      <c r="I49" s="18" t="s">
        <v>4582</v>
      </c>
      <c r="J49" s="90" t="s">
        <v>5413</v>
      </c>
      <c r="K49" s="18" t="s">
        <v>5414</v>
      </c>
      <c r="L49" s="18">
        <v>0</v>
      </c>
      <c r="M49" s="18" t="s">
        <v>10964</v>
      </c>
      <c r="N49" s="18">
        <v>255</v>
      </c>
      <c r="O49" s="18">
        <v>70</v>
      </c>
      <c r="P49" s="18" t="s">
        <v>3744</v>
      </c>
      <c r="R49" s="18" t="s">
        <v>10660</v>
      </c>
      <c r="S49" s="18" t="s">
        <v>2060</v>
      </c>
      <c r="T49" s="17" t="s">
        <v>2023</v>
      </c>
      <c r="U49" s="17">
        <v>4080</v>
      </c>
      <c r="V49" s="18">
        <v>0.1</v>
      </c>
      <c r="W49" s="18">
        <v>0.1</v>
      </c>
      <c r="X49" s="17" t="s">
        <v>2057</v>
      </c>
      <c r="Z49" s="17">
        <f t="shared" si="3"/>
        <v>855</v>
      </c>
      <c r="AA49" s="17">
        <v>0</v>
      </c>
      <c r="AB49" s="17">
        <v>0</v>
      </c>
      <c r="AC49" s="17">
        <v>0</v>
      </c>
      <c r="AD49" s="17">
        <v>0</v>
      </c>
      <c r="AE49" s="17">
        <v>0</v>
      </c>
      <c r="AF49" s="17">
        <v>0</v>
      </c>
      <c r="AG49" s="17">
        <v>0</v>
      </c>
      <c r="AH49" s="17">
        <v>0</v>
      </c>
      <c r="AI49" s="17">
        <v>0</v>
      </c>
      <c r="AJ49" s="14" t="str">
        <f t="shared" si="4"/>
        <v>855,0,0,0,0,0,0,0,0,0</v>
      </c>
      <c r="AK49" s="18" t="s">
        <v>9817</v>
      </c>
      <c r="AL49" s="18" t="s">
        <v>2015</v>
      </c>
      <c r="AQ49" s="17">
        <v>0</v>
      </c>
      <c r="AR49" s="17">
        <v>25</v>
      </c>
      <c r="AS49" s="17">
        <v>0</v>
      </c>
      <c r="AT49" s="17" t="str">
        <f>+F50&amp;",Level,24"</f>
        <v>FOWLPEA,Level,24</v>
      </c>
    </row>
    <row r="50" spans="1:46" x14ac:dyDescent="0.2">
      <c r="A50" s="17">
        <v>49</v>
      </c>
      <c r="B50" s="83" t="s">
        <v>343</v>
      </c>
      <c r="C50" s="17">
        <v>856</v>
      </c>
      <c r="D50" t="s">
        <v>9820</v>
      </c>
      <c r="E50" t="s">
        <v>10729</v>
      </c>
      <c r="F50" s="17" t="str">
        <f t="shared" si="1"/>
        <v>FOWLPEA</v>
      </c>
      <c r="G50" s="17" t="s">
        <v>184</v>
      </c>
      <c r="H50" s="17" t="s">
        <v>191</v>
      </c>
      <c r="I50" s="18" t="s">
        <v>4582</v>
      </c>
      <c r="J50" s="90" t="s">
        <v>5413</v>
      </c>
      <c r="K50" s="18" t="s">
        <v>5414</v>
      </c>
      <c r="L50" s="18">
        <v>0</v>
      </c>
      <c r="M50" s="18" t="s">
        <v>10964</v>
      </c>
      <c r="N50" s="18">
        <v>255</v>
      </c>
      <c r="O50" s="18">
        <v>70</v>
      </c>
      <c r="P50" s="18" t="s">
        <v>3744</v>
      </c>
      <c r="R50" s="18" t="s">
        <v>10660</v>
      </c>
      <c r="S50" s="18" t="s">
        <v>2060</v>
      </c>
      <c r="T50" s="17" t="s">
        <v>2023</v>
      </c>
      <c r="U50" s="17">
        <v>4080</v>
      </c>
      <c r="V50" s="18">
        <v>0.1</v>
      </c>
      <c r="W50" s="18">
        <v>0.1</v>
      </c>
      <c r="X50" s="17" t="s">
        <v>2057</v>
      </c>
      <c r="Z50" s="17">
        <f t="shared" si="3"/>
        <v>856</v>
      </c>
      <c r="AA50" s="17">
        <v>0</v>
      </c>
      <c r="AB50" s="17">
        <v>0</v>
      </c>
      <c r="AC50" s="17">
        <v>0</v>
      </c>
      <c r="AD50" s="17">
        <v>0</v>
      </c>
      <c r="AE50" s="17">
        <v>0</v>
      </c>
      <c r="AF50" s="17">
        <v>0</v>
      </c>
      <c r="AG50" s="17">
        <v>0</v>
      </c>
      <c r="AH50" s="17">
        <v>0</v>
      </c>
      <c r="AI50" s="17">
        <v>0</v>
      </c>
      <c r="AJ50" s="14" t="str">
        <f t="shared" si="4"/>
        <v>856,0,0,0,0,0,0,0,0,0</v>
      </c>
      <c r="AK50" s="18" t="s">
        <v>9817</v>
      </c>
      <c r="AL50" s="18" t="s">
        <v>2015</v>
      </c>
      <c r="AQ50" s="17">
        <v>0</v>
      </c>
      <c r="AR50" s="17">
        <v>25</v>
      </c>
      <c r="AS50" s="17">
        <v>0</v>
      </c>
      <c r="AT50" s="17" t="str">
        <f>+F51&amp;",LevelHoldItem,KINGSROCK,"&amp;F51&amp;",TradeItem,KINGSROCK"</f>
        <v>KARTICOCK,LevelHoldItem,KINGSROCK,KARTICOCK,TradeItem,KINGSROCK</v>
      </c>
    </row>
    <row r="51" spans="1:46" x14ac:dyDescent="0.2">
      <c r="A51" s="17">
        <v>50</v>
      </c>
      <c r="B51" s="83" t="s">
        <v>344</v>
      </c>
      <c r="C51" s="17">
        <v>857</v>
      </c>
      <c r="D51" t="s">
        <v>9820</v>
      </c>
      <c r="E51" t="s">
        <v>10727</v>
      </c>
      <c r="F51" s="17" t="str">
        <f t="shared" si="1"/>
        <v>KARTICOCK</v>
      </c>
      <c r="G51" s="17" t="s">
        <v>184</v>
      </c>
      <c r="H51" s="17" t="s">
        <v>191</v>
      </c>
      <c r="I51" s="18" t="s">
        <v>4582</v>
      </c>
      <c r="J51" s="90" t="s">
        <v>5413</v>
      </c>
      <c r="K51" s="18" t="s">
        <v>5414</v>
      </c>
      <c r="L51" s="18">
        <v>0</v>
      </c>
      <c r="M51" s="18" t="s">
        <v>10964</v>
      </c>
      <c r="N51" s="18">
        <v>255</v>
      </c>
      <c r="O51" s="18">
        <v>70</v>
      </c>
      <c r="P51" s="18" t="s">
        <v>3744</v>
      </c>
      <c r="R51" s="18" t="s">
        <v>10660</v>
      </c>
      <c r="S51" s="18" t="s">
        <v>2060</v>
      </c>
      <c r="T51" s="17" t="s">
        <v>2023</v>
      </c>
      <c r="U51" s="17">
        <v>4080</v>
      </c>
      <c r="V51" s="18">
        <v>0.1</v>
      </c>
      <c r="W51" s="18">
        <v>0.1</v>
      </c>
      <c r="X51" s="17" t="s">
        <v>2057</v>
      </c>
      <c r="Z51" s="17">
        <f t="shared" si="3"/>
        <v>857</v>
      </c>
      <c r="AA51" s="17">
        <v>0</v>
      </c>
      <c r="AB51" s="17">
        <v>0</v>
      </c>
      <c r="AC51" s="17">
        <v>0</v>
      </c>
      <c r="AD51" s="17">
        <v>0</v>
      </c>
      <c r="AE51" s="17">
        <v>0</v>
      </c>
      <c r="AF51" s="17">
        <v>0</v>
      </c>
      <c r="AG51" s="17">
        <v>0</v>
      </c>
      <c r="AH51" s="17">
        <v>0</v>
      </c>
      <c r="AI51" s="17">
        <v>0</v>
      </c>
      <c r="AJ51" s="14" t="str">
        <f t="shared" si="4"/>
        <v>857,0,0,0,0,0,0,0,0,0</v>
      </c>
      <c r="AK51" s="18" t="s">
        <v>9817</v>
      </c>
      <c r="AL51" s="18" t="s">
        <v>2015</v>
      </c>
      <c r="AQ51" s="17">
        <v>0</v>
      </c>
      <c r="AR51" s="17">
        <v>25</v>
      </c>
      <c r="AS51" s="17">
        <v>0</v>
      </c>
    </row>
    <row r="52" spans="1:46" x14ac:dyDescent="0.2">
      <c r="A52" s="17">
        <v>51</v>
      </c>
      <c r="B52" s="50" t="s">
        <v>345</v>
      </c>
      <c r="C52" s="17">
        <v>858</v>
      </c>
      <c r="D52" t="s">
        <v>9821</v>
      </c>
      <c r="E52" t="s">
        <v>10757</v>
      </c>
      <c r="F52" s="17" t="str">
        <f t="shared" si="1"/>
        <v>SILPHINA</v>
      </c>
      <c r="G52" s="17" t="s">
        <v>169</v>
      </c>
      <c r="I52" s="18" t="s">
        <v>4582</v>
      </c>
      <c r="J52" s="90" t="s">
        <v>5413</v>
      </c>
      <c r="K52" s="18" t="s">
        <v>5414</v>
      </c>
      <c r="L52" s="18">
        <v>0</v>
      </c>
      <c r="M52" s="18" t="s">
        <v>10964</v>
      </c>
      <c r="N52" s="18">
        <v>255</v>
      </c>
      <c r="O52" s="18">
        <v>70</v>
      </c>
      <c r="P52" s="18" t="s">
        <v>3744</v>
      </c>
      <c r="R52" s="18" t="s">
        <v>10660</v>
      </c>
      <c r="S52" s="18" t="s">
        <v>2060</v>
      </c>
      <c r="T52" s="17" t="s">
        <v>2023</v>
      </c>
      <c r="U52" s="17">
        <v>4080</v>
      </c>
      <c r="V52" s="18">
        <v>0.1</v>
      </c>
      <c r="W52" s="18">
        <v>0.1</v>
      </c>
      <c r="X52" s="17" t="s">
        <v>2057</v>
      </c>
      <c r="Z52" s="17">
        <f t="shared" si="3"/>
        <v>858</v>
      </c>
      <c r="AA52" s="17">
        <v>0</v>
      </c>
      <c r="AB52" s="17">
        <v>0</v>
      </c>
      <c r="AC52" s="17">
        <v>0</v>
      </c>
      <c r="AD52" s="17">
        <v>0</v>
      </c>
      <c r="AE52" s="17">
        <v>0</v>
      </c>
      <c r="AF52" s="17">
        <v>0</v>
      </c>
      <c r="AG52" s="17">
        <v>0</v>
      </c>
      <c r="AH52" s="17">
        <v>0</v>
      </c>
      <c r="AI52" s="17">
        <v>0</v>
      </c>
      <c r="AJ52" s="14" t="str">
        <f t="shared" si="4"/>
        <v>858,0,0,0,0,0,0,0,0,0</v>
      </c>
      <c r="AK52" s="18" t="s">
        <v>9817</v>
      </c>
      <c r="AL52" s="18" t="s">
        <v>2015</v>
      </c>
      <c r="AQ52" s="17">
        <v>0</v>
      </c>
      <c r="AR52" s="17">
        <v>25</v>
      </c>
      <c r="AS52" s="17">
        <v>0</v>
      </c>
      <c r="AT52" s="17" t="str">
        <f>+F53&amp;",Ninjask,37,"&amp;F54&amp;",Shedinja,37"</f>
        <v>NECROPHORO,Ninjask,37,BIOPHORO,Shedinja,37</v>
      </c>
    </row>
    <row r="53" spans="1:46" x14ac:dyDescent="0.2">
      <c r="B53" s="50"/>
      <c r="C53" s="17">
        <v>859</v>
      </c>
      <c r="D53" t="s">
        <v>9821</v>
      </c>
      <c r="E53" t="s">
        <v>10756</v>
      </c>
      <c r="F53" s="17" t="str">
        <f>+SUBSTITUTE(SUBSTITUTE(SUBSTITUTE(UPPER(E53)," ",""),"'",""),".","")</f>
        <v>NECROPHORO</v>
      </c>
      <c r="G53" s="17" t="s">
        <v>169</v>
      </c>
      <c r="H53" s="17" t="s">
        <v>187</v>
      </c>
      <c r="I53" s="18" t="s">
        <v>4582</v>
      </c>
      <c r="J53" s="90" t="s">
        <v>5413</v>
      </c>
      <c r="K53" s="18" t="s">
        <v>5414</v>
      </c>
      <c r="L53" s="18">
        <v>0</v>
      </c>
      <c r="M53" s="18" t="s">
        <v>10964</v>
      </c>
      <c r="N53" s="18">
        <v>255</v>
      </c>
      <c r="O53" s="18">
        <v>70</v>
      </c>
      <c r="P53" s="18" t="s">
        <v>3744</v>
      </c>
      <c r="R53" s="18" t="s">
        <v>10660</v>
      </c>
      <c r="S53" s="18" t="s">
        <v>2060</v>
      </c>
      <c r="T53" s="17" t="s">
        <v>2023</v>
      </c>
      <c r="U53" s="17">
        <v>4080</v>
      </c>
      <c r="V53" s="18">
        <v>0.1</v>
      </c>
      <c r="W53" s="18">
        <v>0.1</v>
      </c>
      <c r="X53" s="17" t="s">
        <v>2057</v>
      </c>
      <c r="Z53" s="17">
        <f t="shared" si="3"/>
        <v>859</v>
      </c>
      <c r="AA53" s="17">
        <v>0</v>
      </c>
      <c r="AB53" s="17">
        <v>0</v>
      </c>
      <c r="AC53" s="17">
        <v>0</v>
      </c>
      <c r="AD53" s="17">
        <v>0</v>
      </c>
      <c r="AE53" s="17">
        <v>0</v>
      </c>
      <c r="AF53" s="17">
        <v>0</v>
      </c>
      <c r="AG53" s="17">
        <v>0</v>
      </c>
      <c r="AH53" s="17">
        <v>0</v>
      </c>
      <c r="AI53" s="17">
        <v>0</v>
      </c>
      <c r="AJ53" s="14" t="str">
        <f t="shared" si="4"/>
        <v>859,0,0,0,0,0,0,0,0,0</v>
      </c>
      <c r="AK53" s="18" t="s">
        <v>9817</v>
      </c>
      <c r="AL53" s="18" t="s">
        <v>2015</v>
      </c>
      <c r="AQ53" s="17">
        <v>0</v>
      </c>
      <c r="AR53" s="17">
        <v>25</v>
      </c>
      <c r="AS53" s="17">
        <v>0</v>
      </c>
    </row>
    <row r="54" spans="1:46" x14ac:dyDescent="0.2">
      <c r="A54" s="17">
        <v>52</v>
      </c>
      <c r="B54" s="50" t="s">
        <v>346</v>
      </c>
      <c r="C54" s="17">
        <v>860</v>
      </c>
      <c r="D54" t="s">
        <v>9821</v>
      </c>
      <c r="E54" s="17" t="s">
        <v>11034</v>
      </c>
      <c r="F54" s="17" t="str">
        <f>+SUBSTITUTE(SUBSTITUTE(SUBSTITUTE(UPPER(E54)," ",""),"'",""),".","")</f>
        <v>BIOPHORO</v>
      </c>
      <c r="G54" s="17" t="s">
        <v>169</v>
      </c>
      <c r="H54" s="17" t="s">
        <v>191</v>
      </c>
      <c r="I54" s="18" t="s">
        <v>4582</v>
      </c>
      <c r="J54" s="90" t="s">
        <v>5413</v>
      </c>
      <c r="K54" s="18" t="s">
        <v>5414</v>
      </c>
      <c r="L54" s="18">
        <v>0</v>
      </c>
      <c r="M54" s="18" t="s">
        <v>10964</v>
      </c>
      <c r="N54" s="18">
        <v>255</v>
      </c>
      <c r="O54" s="18">
        <v>70</v>
      </c>
      <c r="P54" s="18" t="s">
        <v>3744</v>
      </c>
      <c r="R54" s="18" t="s">
        <v>10660</v>
      </c>
      <c r="S54" s="18" t="s">
        <v>2060</v>
      </c>
      <c r="T54" s="17" t="s">
        <v>2023</v>
      </c>
      <c r="U54" s="17">
        <v>4080</v>
      </c>
      <c r="V54" s="18">
        <v>0.1</v>
      </c>
      <c r="W54" s="18">
        <v>0.1</v>
      </c>
      <c r="X54" s="17" t="s">
        <v>2057</v>
      </c>
      <c r="Z54" s="17">
        <f t="shared" si="3"/>
        <v>860</v>
      </c>
      <c r="AA54" s="17">
        <v>0</v>
      </c>
      <c r="AB54" s="17">
        <v>0</v>
      </c>
      <c r="AC54" s="17">
        <v>0</v>
      </c>
      <c r="AD54" s="17">
        <v>0</v>
      </c>
      <c r="AE54" s="17">
        <v>0</v>
      </c>
      <c r="AF54" s="17">
        <v>0</v>
      </c>
      <c r="AG54" s="17">
        <v>0</v>
      </c>
      <c r="AH54" s="17">
        <v>0</v>
      </c>
      <c r="AI54" s="17">
        <v>0</v>
      </c>
      <c r="AJ54" s="14" t="str">
        <f t="shared" si="4"/>
        <v>860,0,0,0,0,0,0,0,0,0</v>
      </c>
      <c r="AK54" s="18" t="s">
        <v>9817</v>
      </c>
      <c r="AL54" s="18" t="s">
        <v>2015</v>
      </c>
      <c r="AQ54" s="17">
        <v>0</v>
      </c>
      <c r="AR54" s="17">
        <v>25</v>
      </c>
      <c r="AS54" s="17">
        <v>0</v>
      </c>
    </row>
    <row r="55" spans="1:46" x14ac:dyDescent="0.2">
      <c r="A55" s="17">
        <v>53</v>
      </c>
      <c r="B55" s="25" t="s">
        <v>347</v>
      </c>
      <c r="C55" s="17">
        <v>861</v>
      </c>
      <c r="D55" s="17" t="s">
        <v>10734</v>
      </c>
      <c r="E55" t="s">
        <v>10738</v>
      </c>
      <c r="F55" s="17" t="str">
        <f t="shared" si="1"/>
        <v>DENDROBATI</v>
      </c>
      <c r="G55" s="17" t="s">
        <v>185</v>
      </c>
      <c r="H55" s="17" t="s">
        <v>182</v>
      </c>
      <c r="I55" s="18" t="s">
        <v>4582</v>
      </c>
      <c r="J55" s="90" t="s">
        <v>5413</v>
      </c>
      <c r="K55" s="18" t="s">
        <v>5414</v>
      </c>
      <c r="L55" s="18">
        <v>0</v>
      </c>
      <c r="M55" s="18" t="s">
        <v>10964</v>
      </c>
      <c r="N55" s="18">
        <v>255</v>
      </c>
      <c r="O55" s="18">
        <v>70</v>
      </c>
      <c r="P55" s="18" t="s">
        <v>3744</v>
      </c>
      <c r="R55" s="18" t="s">
        <v>10660</v>
      </c>
      <c r="S55" s="18" t="s">
        <v>2060</v>
      </c>
      <c r="T55" s="17" t="s">
        <v>2023</v>
      </c>
      <c r="U55" s="17">
        <v>4080</v>
      </c>
      <c r="V55" s="18">
        <v>0.1</v>
      </c>
      <c r="W55" s="18">
        <v>0.1</v>
      </c>
      <c r="X55" s="17" t="s">
        <v>2057</v>
      </c>
      <c r="Z55" s="17">
        <f t="shared" si="3"/>
        <v>861</v>
      </c>
      <c r="AA55" s="17">
        <v>0</v>
      </c>
      <c r="AB55" s="17">
        <v>0</v>
      </c>
      <c r="AC55" s="17">
        <v>0</v>
      </c>
      <c r="AD55" s="17">
        <v>0</v>
      </c>
      <c r="AE55" s="17">
        <v>0</v>
      </c>
      <c r="AF55" s="17">
        <v>0</v>
      </c>
      <c r="AG55" s="17">
        <v>0</v>
      </c>
      <c r="AH55" s="17">
        <v>0</v>
      </c>
      <c r="AI55" s="17">
        <v>0</v>
      </c>
      <c r="AJ55" s="14" t="str">
        <f t="shared" si="4"/>
        <v>861,0,0,0,0,0,0,0,0,0</v>
      </c>
      <c r="AK55" s="18" t="s">
        <v>9817</v>
      </c>
      <c r="AL55" s="18" t="s">
        <v>2015</v>
      </c>
      <c r="AQ55" s="17">
        <v>0</v>
      </c>
      <c r="AR55" s="17">
        <v>25</v>
      </c>
      <c r="AS55" s="17">
        <v>0</v>
      </c>
      <c r="AT55" s="17" t="str">
        <f>+F56&amp;",Item,SUNSTONE"</f>
        <v>FYLOBATI,Item,SUNSTONE</v>
      </c>
    </row>
    <row r="56" spans="1:46" x14ac:dyDescent="0.2">
      <c r="A56" s="17">
        <v>54</v>
      </c>
      <c r="B56" s="25" t="s">
        <v>348</v>
      </c>
      <c r="C56" s="17">
        <v>862</v>
      </c>
      <c r="D56" s="17" t="s">
        <v>10734</v>
      </c>
      <c r="E56" t="s">
        <v>10739</v>
      </c>
      <c r="F56" s="17" t="str">
        <f t="shared" si="1"/>
        <v>FYLOBATI</v>
      </c>
      <c r="G56" s="17" t="s">
        <v>185</v>
      </c>
      <c r="H56" s="17" t="s">
        <v>182</v>
      </c>
      <c r="I56" s="18" t="s">
        <v>4582</v>
      </c>
      <c r="J56" s="90" t="s">
        <v>5413</v>
      </c>
      <c r="K56" s="18" t="s">
        <v>5414</v>
      </c>
      <c r="L56" s="18">
        <v>0</v>
      </c>
      <c r="M56" s="18" t="s">
        <v>10964</v>
      </c>
      <c r="N56" s="18">
        <v>255</v>
      </c>
      <c r="O56" s="18">
        <v>70</v>
      </c>
      <c r="P56" s="18" t="s">
        <v>3744</v>
      </c>
      <c r="R56" s="18" t="s">
        <v>10660</v>
      </c>
      <c r="S56" s="18" t="s">
        <v>2060</v>
      </c>
      <c r="T56" s="17" t="s">
        <v>2023</v>
      </c>
      <c r="U56" s="17">
        <v>4080</v>
      </c>
      <c r="V56" s="18">
        <v>0.1</v>
      </c>
      <c r="W56" s="18">
        <v>0.1</v>
      </c>
      <c r="X56" s="17" t="s">
        <v>2057</v>
      </c>
      <c r="Z56" s="17">
        <f t="shared" si="3"/>
        <v>862</v>
      </c>
      <c r="AA56" s="17">
        <v>0</v>
      </c>
      <c r="AB56" s="17">
        <v>0</v>
      </c>
      <c r="AC56" s="17">
        <v>0</v>
      </c>
      <c r="AD56" s="17">
        <v>0</v>
      </c>
      <c r="AE56" s="17">
        <v>0</v>
      </c>
      <c r="AF56" s="17">
        <v>0</v>
      </c>
      <c r="AG56" s="17">
        <v>0</v>
      </c>
      <c r="AH56" s="17">
        <v>0</v>
      </c>
      <c r="AI56" s="17">
        <v>0</v>
      </c>
      <c r="AJ56" s="14" t="str">
        <f t="shared" si="4"/>
        <v>862,0,0,0,0,0,0,0,0,0</v>
      </c>
      <c r="AK56" s="18" t="s">
        <v>9817</v>
      </c>
      <c r="AL56" s="18" t="s">
        <v>2015</v>
      </c>
      <c r="AQ56" s="17">
        <v>0</v>
      </c>
      <c r="AR56" s="17">
        <v>25</v>
      </c>
      <c r="AS56" s="17">
        <v>0</v>
      </c>
    </row>
    <row r="57" spans="1:46" x14ac:dyDescent="0.2">
      <c r="A57" s="17">
        <v>55</v>
      </c>
      <c r="B57" s="79" t="s">
        <v>349</v>
      </c>
      <c r="C57" s="17">
        <v>863</v>
      </c>
      <c r="D57" t="s">
        <v>10768</v>
      </c>
      <c r="E57" t="s">
        <v>10794</v>
      </c>
      <c r="F57" s="17" t="str">
        <f t="shared" si="1"/>
        <v>CINOMIS</v>
      </c>
      <c r="G57" s="17" t="s">
        <v>183</v>
      </c>
      <c r="I57" s="18" t="s">
        <v>4582</v>
      </c>
      <c r="J57" s="90" t="s">
        <v>5413</v>
      </c>
      <c r="K57" s="18" t="s">
        <v>5414</v>
      </c>
      <c r="L57" s="18">
        <v>0</v>
      </c>
      <c r="M57" s="18" t="s">
        <v>10964</v>
      </c>
      <c r="N57" s="18">
        <v>255</v>
      </c>
      <c r="O57" s="18">
        <v>70</v>
      </c>
      <c r="P57" s="18" t="s">
        <v>3744</v>
      </c>
      <c r="R57" s="18" t="s">
        <v>10660</v>
      </c>
      <c r="S57" s="18" t="s">
        <v>2060</v>
      </c>
      <c r="T57" s="17" t="s">
        <v>2023</v>
      </c>
      <c r="U57" s="17">
        <v>4080</v>
      </c>
      <c r="V57" s="18">
        <v>0.1</v>
      </c>
      <c r="W57" s="18">
        <v>0.1</v>
      </c>
      <c r="X57" s="17" t="s">
        <v>2057</v>
      </c>
      <c r="Z57" s="17">
        <f t="shared" si="3"/>
        <v>863</v>
      </c>
      <c r="AA57" s="17">
        <v>0</v>
      </c>
      <c r="AB57" s="17">
        <v>0</v>
      </c>
      <c r="AC57" s="17">
        <v>0</v>
      </c>
      <c r="AD57" s="17">
        <v>0</v>
      </c>
      <c r="AE57" s="17">
        <v>0</v>
      </c>
      <c r="AF57" s="17">
        <v>0</v>
      </c>
      <c r="AG57" s="17">
        <v>0</v>
      </c>
      <c r="AH57" s="17">
        <v>0</v>
      </c>
      <c r="AI57" s="17">
        <v>0</v>
      </c>
      <c r="AJ57" s="14" t="str">
        <f t="shared" si="4"/>
        <v>863,0,0,0,0,0,0,0,0,0</v>
      </c>
      <c r="AK57" s="18" t="s">
        <v>9817</v>
      </c>
      <c r="AL57" s="18" t="s">
        <v>2015</v>
      </c>
      <c r="AQ57" s="17">
        <v>0</v>
      </c>
      <c r="AR57" s="17">
        <v>25</v>
      </c>
      <c r="AS57" s="17">
        <v>0</v>
      </c>
      <c r="AT57" s="17" t="str">
        <f>+F58&amp;",HasInParty,MARACTUS"</f>
        <v>MEXINOMIS,HasInParty,MARACTUS</v>
      </c>
    </row>
    <row r="58" spans="1:46" x14ac:dyDescent="0.2">
      <c r="A58" s="17">
        <v>56</v>
      </c>
      <c r="B58" s="79" t="s">
        <v>351</v>
      </c>
      <c r="C58" s="17">
        <v>864</v>
      </c>
      <c r="D58" t="s">
        <v>10768</v>
      </c>
      <c r="E58" t="s">
        <v>10795</v>
      </c>
      <c r="F58" s="17" t="str">
        <f t="shared" si="1"/>
        <v>MEXINOMIS</v>
      </c>
      <c r="G58" s="17" t="s">
        <v>183</v>
      </c>
      <c r="H58" s="17" t="s">
        <v>181</v>
      </c>
      <c r="I58" s="18" t="s">
        <v>4582</v>
      </c>
      <c r="J58" s="90" t="s">
        <v>5413</v>
      </c>
      <c r="K58" s="18" t="s">
        <v>5414</v>
      </c>
      <c r="L58" s="18">
        <v>0</v>
      </c>
      <c r="M58" s="18" t="s">
        <v>10964</v>
      </c>
      <c r="N58" s="18">
        <v>255</v>
      </c>
      <c r="O58" s="18">
        <v>70</v>
      </c>
      <c r="P58" s="18" t="s">
        <v>3744</v>
      </c>
      <c r="R58" s="18" t="s">
        <v>10660</v>
      </c>
      <c r="S58" s="18" t="s">
        <v>2060</v>
      </c>
      <c r="T58" s="17" t="s">
        <v>2023</v>
      </c>
      <c r="U58" s="17">
        <v>4080</v>
      </c>
      <c r="V58" s="18">
        <v>0.1</v>
      </c>
      <c r="W58" s="18">
        <v>0.1</v>
      </c>
      <c r="X58" s="17" t="s">
        <v>2057</v>
      </c>
      <c r="Z58" s="17">
        <f t="shared" si="3"/>
        <v>864</v>
      </c>
      <c r="AA58" s="17">
        <v>0</v>
      </c>
      <c r="AB58" s="17">
        <v>0</v>
      </c>
      <c r="AC58" s="17">
        <v>0</v>
      </c>
      <c r="AD58" s="17">
        <v>0</v>
      </c>
      <c r="AE58" s="17">
        <v>0</v>
      </c>
      <c r="AF58" s="17">
        <v>0</v>
      </c>
      <c r="AG58" s="17">
        <v>0</v>
      </c>
      <c r="AH58" s="17">
        <v>0</v>
      </c>
      <c r="AI58" s="17">
        <v>0</v>
      </c>
      <c r="AJ58" s="14" t="str">
        <f t="shared" si="4"/>
        <v>864,0,0,0,0,0,0,0,0,0</v>
      </c>
      <c r="AK58" s="18" t="s">
        <v>9817</v>
      </c>
      <c r="AL58" s="18" t="s">
        <v>2015</v>
      </c>
      <c r="AQ58" s="17">
        <v>0</v>
      </c>
      <c r="AR58" s="17">
        <v>25</v>
      </c>
      <c r="AS58" s="17">
        <v>0</v>
      </c>
    </row>
    <row r="59" spans="1:46" x14ac:dyDescent="0.2">
      <c r="A59" s="17">
        <v>57</v>
      </c>
      <c r="B59" s="32" t="s">
        <v>353</v>
      </c>
      <c r="C59" s="17">
        <v>865</v>
      </c>
      <c r="D59" t="s">
        <v>10763</v>
      </c>
      <c r="E59" t="s">
        <v>10798</v>
      </c>
      <c r="F59" s="17" t="str">
        <f t="shared" si="1"/>
        <v>SLOTHNESS</v>
      </c>
      <c r="G59" s="17" t="s">
        <v>176</v>
      </c>
      <c r="I59" s="18" t="s">
        <v>4582</v>
      </c>
      <c r="J59" s="90" t="s">
        <v>5413</v>
      </c>
      <c r="K59" s="18" t="s">
        <v>5414</v>
      </c>
      <c r="L59" s="18">
        <v>0</v>
      </c>
      <c r="M59" s="18" t="s">
        <v>10964</v>
      </c>
      <c r="N59" s="18">
        <v>255</v>
      </c>
      <c r="O59" s="18">
        <v>70</v>
      </c>
      <c r="P59" s="18" t="s">
        <v>3744</v>
      </c>
      <c r="R59" s="18" t="s">
        <v>10660</v>
      </c>
      <c r="S59" s="18" t="s">
        <v>2060</v>
      </c>
      <c r="T59" s="17" t="s">
        <v>2023</v>
      </c>
      <c r="U59" s="17">
        <v>4080</v>
      </c>
      <c r="V59" s="18">
        <v>0.1</v>
      </c>
      <c r="W59" s="18">
        <v>0.1</v>
      </c>
      <c r="X59" s="17" t="s">
        <v>2057</v>
      </c>
      <c r="Z59" s="17">
        <f t="shared" si="3"/>
        <v>865</v>
      </c>
      <c r="AA59" s="17">
        <v>0</v>
      </c>
      <c r="AB59" s="17">
        <v>0</v>
      </c>
      <c r="AC59" s="17">
        <v>0</v>
      </c>
      <c r="AD59" s="17">
        <v>0</v>
      </c>
      <c r="AE59" s="17">
        <v>0</v>
      </c>
      <c r="AF59" s="17">
        <v>0</v>
      </c>
      <c r="AG59" s="17">
        <v>0</v>
      </c>
      <c r="AH59" s="17">
        <v>0</v>
      </c>
      <c r="AI59" s="17">
        <v>0</v>
      </c>
      <c r="AJ59" s="14" t="str">
        <f t="shared" si="4"/>
        <v>865,0,0,0,0,0,0,0,0,0</v>
      </c>
      <c r="AK59" s="18" t="s">
        <v>9817</v>
      </c>
      <c r="AL59" s="18" t="s">
        <v>2015</v>
      </c>
      <c r="AQ59" s="17">
        <v>0</v>
      </c>
      <c r="AR59" s="17">
        <v>25</v>
      </c>
      <c r="AS59" s="17">
        <v>0</v>
      </c>
      <c r="AT59" s="17" t="str">
        <f>+F60&amp;",Item,DUSKSTONE"</f>
        <v>SLOTHERIUM,Item,DUSKSTONE</v>
      </c>
    </row>
    <row r="60" spans="1:46" x14ac:dyDescent="0.2">
      <c r="A60" s="17">
        <v>58</v>
      </c>
      <c r="B60" s="32" t="s">
        <v>355</v>
      </c>
      <c r="C60" s="17">
        <v>866</v>
      </c>
      <c r="D60" t="s">
        <v>10797</v>
      </c>
      <c r="E60" t="s">
        <v>10796</v>
      </c>
      <c r="F60" s="17" t="str">
        <f t="shared" si="1"/>
        <v>SLOTHERIUM</v>
      </c>
      <c r="G60" s="17" t="s">
        <v>176</v>
      </c>
      <c r="H60" s="17" t="s">
        <v>189</v>
      </c>
      <c r="I60" s="18" t="s">
        <v>4582</v>
      </c>
      <c r="J60" s="90" t="s">
        <v>5413</v>
      </c>
      <c r="K60" s="18" t="s">
        <v>5414</v>
      </c>
      <c r="L60" s="18">
        <v>0</v>
      </c>
      <c r="M60" s="18" t="s">
        <v>10964</v>
      </c>
      <c r="N60" s="18">
        <v>255</v>
      </c>
      <c r="O60" s="18">
        <v>70</v>
      </c>
      <c r="P60" s="18" t="s">
        <v>3744</v>
      </c>
      <c r="R60" s="18" t="s">
        <v>10660</v>
      </c>
      <c r="S60" s="18" t="s">
        <v>2060</v>
      </c>
      <c r="T60" s="17" t="s">
        <v>2023</v>
      </c>
      <c r="U60" s="17">
        <v>4080</v>
      </c>
      <c r="V60" s="18">
        <v>0.1</v>
      </c>
      <c r="W60" s="18">
        <v>0.1</v>
      </c>
      <c r="X60" s="17" t="s">
        <v>2057</v>
      </c>
      <c r="Z60" s="17">
        <f t="shared" si="3"/>
        <v>866</v>
      </c>
      <c r="AA60" s="17">
        <v>0</v>
      </c>
      <c r="AB60" s="17">
        <v>0</v>
      </c>
      <c r="AC60" s="17">
        <v>0</v>
      </c>
      <c r="AD60" s="17">
        <v>0</v>
      </c>
      <c r="AE60" s="17">
        <v>0</v>
      </c>
      <c r="AF60" s="17">
        <v>0</v>
      </c>
      <c r="AG60" s="17">
        <v>0</v>
      </c>
      <c r="AH60" s="17">
        <v>0</v>
      </c>
      <c r="AI60" s="17">
        <v>0</v>
      </c>
      <c r="AJ60" s="14" t="str">
        <f t="shared" si="4"/>
        <v>866,0,0,0,0,0,0,0,0,0</v>
      </c>
      <c r="AK60" s="18" t="s">
        <v>9817</v>
      </c>
      <c r="AL60" s="18" t="s">
        <v>2015</v>
      </c>
      <c r="AQ60" s="17">
        <v>0</v>
      </c>
      <c r="AR60" s="17">
        <v>25</v>
      </c>
      <c r="AS60" s="17">
        <v>0</v>
      </c>
    </row>
    <row r="61" spans="1:46" x14ac:dyDescent="0.2">
      <c r="A61" s="17">
        <v>59</v>
      </c>
      <c r="B61" s="36" t="s">
        <v>357</v>
      </c>
      <c r="C61" s="17">
        <v>867</v>
      </c>
      <c r="D61" t="s">
        <v>10779</v>
      </c>
      <c r="E61" t="s">
        <v>10799</v>
      </c>
      <c r="F61" s="17" t="str">
        <f t="shared" si="1"/>
        <v>KUTIBARA</v>
      </c>
      <c r="G61" s="17" t="s">
        <v>178</v>
      </c>
      <c r="H61" s="17" t="s">
        <v>183</v>
      </c>
      <c r="I61" s="18" t="s">
        <v>4582</v>
      </c>
      <c r="J61" s="90" t="s">
        <v>5413</v>
      </c>
      <c r="K61" s="18" t="s">
        <v>5414</v>
      </c>
      <c r="L61" s="18">
        <v>0</v>
      </c>
      <c r="M61" s="18" t="s">
        <v>10964</v>
      </c>
      <c r="N61" s="18">
        <v>255</v>
      </c>
      <c r="O61" s="18">
        <v>70</v>
      </c>
      <c r="P61" s="18" t="s">
        <v>3744</v>
      </c>
      <c r="R61" s="18" t="s">
        <v>10660</v>
      </c>
      <c r="S61" s="18" t="s">
        <v>2060</v>
      </c>
      <c r="T61" s="17" t="s">
        <v>2023</v>
      </c>
      <c r="U61" s="17">
        <v>4080</v>
      </c>
      <c r="V61" s="18">
        <v>0.1</v>
      </c>
      <c r="W61" s="18">
        <v>0.1</v>
      </c>
      <c r="X61" s="17" t="s">
        <v>2057</v>
      </c>
      <c r="Z61" s="17">
        <f t="shared" si="3"/>
        <v>867</v>
      </c>
      <c r="AA61" s="17">
        <v>0</v>
      </c>
      <c r="AB61" s="17">
        <v>0</v>
      </c>
      <c r="AC61" s="17">
        <v>0</v>
      </c>
      <c r="AD61" s="17">
        <v>0</v>
      </c>
      <c r="AE61" s="17">
        <v>0</v>
      </c>
      <c r="AF61" s="17">
        <v>0</v>
      </c>
      <c r="AG61" s="17">
        <v>0</v>
      </c>
      <c r="AH61" s="17">
        <v>0</v>
      </c>
      <c r="AI61" s="17">
        <v>0</v>
      </c>
      <c r="AJ61" s="14" t="str">
        <f t="shared" si="4"/>
        <v>867,0,0,0,0,0,0,0,0,0</v>
      </c>
      <c r="AK61" s="18" t="s">
        <v>9817</v>
      </c>
      <c r="AL61" s="18" t="s">
        <v>2015</v>
      </c>
      <c r="AQ61" s="17">
        <v>0</v>
      </c>
      <c r="AR61" s="17">
        <v>25</v>
      </c>
      <c r="AS61" s="17">
        <v>0</v>
      </c>
      <c r="AT61" s="17" t="str">
        <f>+F62&amp;",Item,WATERSTONE"</f>
        <v>CHIHUIRO,Item,WATERSTONE</v>
      </c>
    </row>
    <row r="62" spans="1:46" x14ac:dyDescent="0.2">
      <c r="A62" s="17">
        <v>60</v>
      </c>
      <c r="B62" s="36" t="s">
        <v>358</v>
      </c>
      <c r="C62" s="17">
        <v>868</v>
      </c>
      <c r="D62" t="s">
        <v>10779</v>
      </c>
      <c r="E62" t="s">
        <v>10800</v>
      </c>
      <c r="F62" s="17" t="str">
        <f t="shared" si="1"/>
        <v>CHIHUIRO</v>
      </c>
      <c r="G62" s="17" t="s">
        <v>178</v>
      </c>
      <c r="H62" s="17" t="s">
        <v>183</v>
      </c>
      <c r="I62" s="18" t="s">
        <v>4582</v>
      </c>
      <c r="J62" s="90" t="s">
        <v>5413</v>
      </c>
      <c r="K62" s="18" t="s">
        <v>5414</v>
      </c>
      <c r="L62" s="18">
        <v>0</v>
      </c>
      <c r="M62" s="18" t="s">
        <v>10964</v>
      </c>
      <c r="N62" s="18">
        <v>255</v>
      </c>
      <c r="O62" s="18">
        <v>70</v>
      </c>
      <c r="P62" s="18" t="s">
        <v>3744</v>
      </c>
      <c r="R62" s="18" t="s">
        <v>10660</v>
      </c>
      <c r="S62" s="18" t="s">
        <v>2060</v>
      </c>
      <c r="T62" s="17" t="s">
        <v>2023</v>
      </c>
      <c r="U62" s="17">
        <v>4080</v>
      </c>
      <c r="V62" s="18">
        <v>0.1</v>
      </c>
      <c r="W62" s="18">
        <v>0.1</v>
      </c>
      <c r="X62" s="17" t="s">
        <v>2057</v>
      </c>
      <c r="Z62" s="17">
        <f t="shared" si="3"/>
        <v>868</v>
      </c>
      <c r="AA62" s="17">
        <v>0</v>
      </c>
      <c r="AB62" s="17">
        <v>0</v>
      </c>
      <c r="AC62" s="17">
        <v>0</v>
      </c>
      <c r="AD62" s="17">
        <v>0</v>
      </c>
      <c r="AE62" s="17">
        <v>0</v>
      </c>
      <c r="AF62" s="17">
        <v>0</v>
      </c>
      <c r="AG62" s="17">
        <v>0</v>
      </c>
      <c r="AH62" s="17">
        <v>0</v>
      </c>
      <c r="AI62" s="17">
        <v>0</v>
      </c>
      <c r="AJ62" s="14" t="str">
        <f t="shared" si="4"/>
        <v>868,0,0,0,0,0,0,0,0,0</v>
      </c>
      <c r="AK62" s="18" t="s">
        <v>9817</v>
      </c>
      <c r="AL62" s="18" t="s">
        <v>2015</v>
      </c>
      <c r="AQ62" s="17">
        <v>0</v>
      </c>
      <c r="AR62" s="17">
        <v>25</v>
      </c>
      <c r="AS62" s="17">
        <v>0</v>
      </c>
    </row>
    <row r="63" spans="1:46" x14ac:dyDescent="0.2">
      <c r="A63" s="17">
        <v>61</v>
      </c>
      <c r="B63" s="82" t="s">
        <v>359</v>
      </c>
      <c r="C63" s="17">
        <v>869</v>
      </c>
      <c r="D63" t="s">
        <v>10769</v>
      </c>
      <c r="E63" t="s">
        <v>10852</v>
      </c>
      <c r="F63" s="17" t="str">
        <f t="shared" si="1"/>
        <v>AKINONYX</v>
      </c>
      <c r="G63" s="17" t="s">
        <v>192</v>
      </c>
      <c r="I63" s="18" t="s">
        <v>4582</v>
      </c>
      <c r="J63" s="90" t="s">
        <v>5413</v>
      </c>
      <c r="K63" s="18" t="s">
        <v>5414</v>
      </c>
      <c r="L63" s="18">
        <v>0</v>
      </c>
      <c r="M63" s="18" t="s">
        <v>10964</v>
      </c>
      <c r="N63" s="18">
        <v>255</v>
      </c>
      <c r="O63" s="18">
        <v>70</v>
      </c>
      <c r="P63" s="18" t="s">
        <v>3744</v>
      </c>
      <c r="R63" s="18" t="s">
        <v>10660</v>
      </c>
      <c r="S63" s="18" t="s">
        <v>2060</v>
      </c>
      <c r="T63" s="17" t="s">
        <v>2023</v>
      </c>
      <c r="U63" s="17">
        <v>4080</v>
      </c>
      <c r="V63" s="18">
        <v>0.1</v>
      </c>
      <c r="W63" s="18">
        <v>0.1</v>
      </c>
      <c r="X63" s="17" t="s">
        <v>2057</v>
      </c>
      <c r="Z63" s="17">
        <f t="shared" si="3"/>
        <v>869</v>
      </c>
      <c r="AA63" s="17">
        <v>0</v>
      </c>
      <c r="AB63" s="17">
        <v>0</v>
      </c>
      <c r="AC63" s="17">
        <v>0</v>
      </c>
      <c r="AD63" s="17">
        <v>0</v>
      </c>
      <c r="AE63" s="17">
        <v>0</v>
      </c>
      <c r="AF63" s="17">
        <v>0</v>
      </c>
      <c r="AG63" s="17">
        <v>0</v>
      </c>
      <c r="AH63" s="17">
        <v>0</v>
      </c>
      <c r="AI63" s="17">
        <v>0</v>
      </c>
      <c r="AJ63" s="14" t="str">
        <f t="shared" si="4"/>
        <v>869,0,0,0,0,0,0,0,0,0</v>
      </c>
      <c r="AK63" s="18" t="s">
        <v>9817</v>
      </c>
      <c r="AL63" s="18" t="s">
        <v>2015</v>
      </c>
      <c r="AQ63" s="17">
        <v>0</v>
      </c>
      <c r="AR63" s="17">
        <v>25</v>
      </c>
      <c r="AS63" s="17">
        <v>0</v>
      </c>
      <c r="AT63" s="17" t="str">
        <f>+F64&amp;",LevelHoldItem,UPGRADE,"&amp;F64&amp;",TradeItem,UPGRADE"</f>
        <v>MACHEETAH,LevelHoldItem,UPGRADE,MACHEETAH,TradeItem,UPGRADE</v>
      </c>
    </row>
    <row r="64" spans="1:46" x14ac:dyDescent="0.2">
      <c r="A64" s="17">
        <v>62</v>
      </c>
      <c r="B64" s="82" t="s">
        <v>360</v>
      </c>
      <c r="C64" s="17">
        <v>870</v>
      </c>
      <c r="D64" t="s">
        <v>10769</v>
      </c>
      <c r="E64" t="s">
        <v>10853</v>
      </c>
      <c r="F64" s="17" t="str">
        <f t="shared" si="1"/>
        <v>MACHEETAH</v>
      </c>
      <c r="G64" s="17" t="s">
        <v>192</v>
      </c>
      <c r="H64" s="17" t="s">
        <v>184</v>
      </c>
      <c r="I64" s="18" t="s">
        <v>4582</v>
      </c>
      <c r="J64" s="90" t="s">
        <v>5413</v>
      </c>
      <c r="K64" s="18" t="s">
        <v>5414</v>
      </c>
      <c r="L64" s="18">
        <v>0</v>
      </c>
      <c r="M64" s="18" t="s">
        <v>10964</v>
      </c>
      <c r="N64" s="18">
        <v>255</v>
      </c>
      <c r="O64" s="18">
        <v>70</v>
      </c>
      <c r="P64" s="18" t="s">
        <v>3744</v>
      </c>
      <c r="R64" s="18" t="s">
        <v>10660</v>
      </c>
      <c r="S64" s="18" t="s">
        <v>2060</v>
      </c>
      <c r="T64" s="17" t="s">
        <v>2023</v>
      </c>
      <c r="U64" s="17">
        <v>4080</v>
      </c>
      <c r="V64" s="18">
        <v>0.1</v>
      </c>
      <c r="W64" s="18">
        <v>0.1</v>
      </c>
      <c r="X64" s="17" t="s">
        <v>2057</v>
      </c>
      <c r="Z64" s="17">
        <f t="shared" si="3"/>
        <v>870</v>
      </c>
      <c r="AA64" s="17">
        <v>0</v>
      </c>
      <c r="AB64" s="17">
        <v>0</v>
      </c>
      <c r="AC64" s="17">
        <v>0</v>
      </c>
      <c r="AD64" s="17">
        <v>0</v>
      </c>
      <c r="AE64" s="17">
        <v>0</v>
      </c>
      <c r="AF64" s="17">
        <v>0</v>
      </c>
      <c r="AG64" s="17">
        <v>0</v>
      </c>
      <c r="AH64" s="17">
        <v>0</v>
      </c>
      <c r="AI64" s="17">
        <v>0</v>
      </c>
      <c r="AJ64" s="14" t="str">
        <f t="shared" si="4"/>
        <v>870,0,0,0,0,0,0,0,0,0</v>
      </c>
      <c r="AK64" s="18" t="s">
        <v>9817</v>
      </c>
      <c r="AL64" s="18" t="s">
        <v>2015</v>
      </c>
      <c r="AQ64" s="17">
        <v>0</v>
      </c>
      <c r="AR64" s="17">
        <v>25</v>
      </c>
      <c r="AS64" s="17">
        <v>0</v>
      </c>
    </row>
    <row r="65" spans="1:46" x14ac:dyDescent="0.2">
      <c r="A65" s="17">
        <v>63</v>
      </c>
      <c r="B65" s="45" t="s">
        <v>361</v>
      </c>
      <c r="C65" s="17">
        <v>871</v>
      </c>
      <c r="D65" t="s">
        <v>10782</v>
      </c>
      <c r="E65" t="s">
        <v>10802</v>
      </c>
      <c r="F65" s="17" t="str">
        <f t="shared" si="1"/>
        <v>BRIMPUP</v>
      </c>
      <c r="G65" s="17" t="s">
        <v>177</v>
      </c>
      <c r="I65" s="18" t="s">
        <v>4582</v>
      </c>
      <c r="J65" s="90" t="s">
        <v>5413</v>
      </c>
      <c r="K65" s="18" t="s">
        <v>5414</v>
      </c>
      <c r="L65" s="18">
        <v>0</v>
      </c>
      <c r="M65" s="18" t="s">
        <v>10964</v>
      </c>
      <c r="N65" s="18">
        <v>255</v>
      </c>
      <c r="O65" s="18">
        <v>70</v>
      </c>
      <c r="P65" s="18" t="s">
        <v>3744</v>
      </c>
      <c r="R65" s="18" t="s">
        <v>10660</v>
      </c>
      <c r="S65" s="18" t="s">
        <v>2060</v>
      </c>
      <c r="T65" s="17" t="s">
        <v>2023</v>
      </c>
      <c r="U65" s="17">
        <v>4080</v>
      </c>
      <c r="V65" s="18">
        <v>0.1</v>
      </c>
      <c r="W65" s="18">
        <v>0.1</v>
      </c>
      <c r="X65" s="17" t="s">
        <v>2057</v>
      </c>
      <c r="Z65" s="17">
        <f t="shared" si="3"/>
        <v>871</v>
      </c>
      <c r="AA65" s="17">
        <v>0</v>
      </c>
      <c r="AB65" s="17">
        <v>0</v>
      </c>
      <c r="AC65" s="17">
        <v>0</v>
      </c>
      <c r="AD65" s="17">
        <v>0</v>
      </c>
      <c r="AE65" s="17">
        <v>0</v>
      </c>
      <c r="AF65" s="17">
        <v>0</v>
      </c>
      <c r="AG65" s="17">
        <v>0</v>
      </c>
      <c r="AH65" s="17">
        <v>0</v>
      </c>
      <c r="AI65" s="17">
        <v>0</v>
      </c>
      <c r="AJ65" s="14" t="str">
        <f t="shared" si="4"/>
        <v>871,0,0,0,0,0,0,0,0,0</v>
      </c>
      <c r="AK65" s="18" t="s">
        <v>9817</v>
      </c>
      <c r="AL65" s="18" t="s">
        <v>2015</v>
      </c>
      <c r="AQ65" s="17">
        <v>0</v>
      </c>
      <c r="AR65" s="17">
        <v>25</v>
      </c>
      <c r="AS65" s="17">
        <v>0</v>
      </c>
      <c r="AT65" s="17" t="str">
        <f>+F66&amp;",Level,36"</f>
        <v>VIGIL,Level,36</v>
      </c>
    </row>
    <row r="66" spans="1:46" x14ac:dyDescent="0.2">
      <c r="A66" s="17">
        <v>64</v>
      </c>
      <c r="B66" s="45" t="s">
        <v>362</v>
      </c>
      <c r="C66" s="17">
        <v>872</v>
      </c>
      <c r="D66" t="s">
        <v>10782</v>
      </c>
      <c r="E66" t="s">
        <v>10801</v>
      </c>
      <c r="F66" s="17" t="str">
        <f t="shared" si="1"/>
        <v>VIGIL</v>
      </c>
      <c r="G66" s="17" t="s">
        <v>177</v>
      </c>
      <c r="H66" s="17" t="s">
        <v>192</v>
      </c>
      <c r="I66" s="18" t="s">
        <v>4582</v>
      </c>
      <c r="J66" s="90" t="s">
        <v>5413</v>
      </c>
      <c r="K66" s="18" t="s">
        <v>5414</v>
      </c>
      <c r="L66" s="18">
        <v>0</v>
      </c>
      <c r="M66" s="18" t="s">
        <v>10964</v>
      </c>
      <c r="N66" s="18">
        <v>255</v>
      </c>
      <c r="O66" s="18">
        <v>70</v>
      </c>
      <c r="P66" s="18" t="s">
        <v>3744</v>
      </c>
      <c r="R66" s="18" t="s">
        <v>10660</v>
      </c>
      <c r="S66" s="18" t="s">
        <v>2060</v>
      </c>
      <c r="T66" s="17" t="s">
        <v>2023</v>
      </c>
      <c r="U66" s="17">
        <v>4080</v>
      </c>
      <c r="V66" s="18">
        <v>0.1</v>
      </c>
      <c r="W66" s="18">
        <v>0.1</v>
      </c>
      <c r="X66" s="17" t="s">
        <v>2057</v>
      </c>
      <c r="Z66" s="17">
        <f t="shared" si="3"/>
        <v>872</v>
      </c>
      <c r="AA66" s="17">
        <v>0</v>
      </c>
      <c r="AB66" s="17">
        <v>0</v>
      </c>
      <c r="AC66" s="17">
        <v>0</v>
      </c>
      <c r="AD66" s="17">
        <v>0</v>
      </c>
      <c r="AE66" s="17">
        <v>0</v>
      </c>
      <c r="AF66" s="17">
        <v>0</v>
      </c>
      <c r="AG66" s="17">
        <v>0</v>
      </c>
      <c r="AH66" s="17">
        <v>0</v>
      </c>
      <c r="AI66" s="17">
        <v>0</v>
      </c>
      <c r="AJ66" s="14" t="str">
        <f t="shared" si="4"/>
        <v>872,0,0,0,0,0,0,0,0,0</v>
      </c>
      <c r="AK66" s="18" t="s">
        <v>9817</v>
      </c>
      <c r="AL66" s="18" t="s">
        <v>2015</v>
      </c>
      <c r="AQ66" s="17">
        <v>0</v>
      </c>
      <c r="AR66" s="17">
        <v>25</v>
      </c>
      <c r="AS66" s="17">
        <v>0</v>
      </c>
    </row>
    <row r="67" spans="1:46" x14ac:dyDescent="0.2">
      <c r="A67" s="17">
        <v>65</v>
      </c>
      <c r="B67" s="55" t="s">
        <v>363</v>
      </c>
      <c r="C67" s="17">
        <v>873</v>
      </c>
      <c r="D67" t="s">
        <v>9589</v>
      </c>
      <c r="E67" t="s">
        <v>10803</v>
      </c>
      <c r="F67" s="17" t="str">
        <f t="shared" si="1"/>
        <v>CRISTOAD</v>
      </c>
      <c r="G67" s="17" t="s">
        <v>163</v>
      </c>
      <c r="H67" s="17" t="s">
        <v>182</v>
      </c>
      <c r="I67" s="18" t="s">
        <v>4582</v>
      </c>
      <c r="J67" s="90" t="s">
        <v>5413</v>
      </c>
      <c r="K67" s="18" t="s">
        <v>5414</v>
      </c>
      <c r="L67" s="18">
        <v>0</v>
      </c>
      <c r="M67" s="18" t="s">
        <v>10964</v>
      </c>
      <c r="N67" s="18">
        <v>255</v>
      </c>
      <c r="O67" s="18">
        <v>70</v>
      </c>
      <c r="P67" s="18" t="s">
        <v>3744</v>
      </c>
      <c r="R67" s="18" t="s">
        <v>10660</v>
      </c>
      <c r="S67" s="18" t="s">
        <v>2060</v>
      </c>
      <c r="T67" s="17" t="s">
        <v>2023</v>
      </c>
      <c r="U67" s="17">
        <v>4080</v>
      </c>
      <c r="V67" s="18">
        <v>0.1</v>
      </c>
      <c r="W67" s="18">
        <v>0.1</v>
      </c>
      <c r="X67" s="17" t="s">
        <v>2057</v>
      </c>
      <c r="Z67" s="17">
        <f t="shared" si="3"/>
        <v>873</v>
      </c>
      <c r="AA67" s="17">
        <v>0</v>
      </c>
      <c r="AB67" s="17">
        <v>0</v>
      </c>
      <c r="AC67" s="17">
        <v>0</v>
      </c>
      <c r="AD67" s="17">
        <v>0</v>
      </c>
      <c r="AE67" s="17">
        <v>0</v>
      </c>
      <c r="AF67" s="17">
        <v>0</v>
      </c>
      <c r="AG67" s="17">
        <v>0</v>
      </c>
      <c r="AH67" s="17">
        <v>0</v>
      </c>
      <c r="AI67" s="17">
        <v>0</v>
      </c>
      <c r="AJ67" s="14" t="str">
        <f t="shared" si="4"/>
        <v>873,0,0,0,0,0,0,0,0,0</v>
      </c>
      <c r="AK67" s="18" t="s">
        <v>9817</v>
      </c>
      <c r="AL67" s="18" t="s">
        <v>2015</v>
      </c>
      <c r="AQ67" s="17">
        <v>0</v>
      </c>
      <c r="AR67" s="17">
        <v>25</v>
      </c>
      <c r="AS67" s="17">
        <v>0</v>
      </c>
      <c r="AT67" s="17" t="str">
        <f>+F68&amp;",Level,27"</f>
        <v>FRORGAN,Level,27</v>
      </c>
    </row>
    <row r="68" spans="1:46" x14ac:dyDescent="0.2">
      <c r="A68" s="17">
        <v>66</v>
      </c>
      <c r="B68" s="55" t="s">
        <v>364</v>
      </c>
      <c r="C68" s="17">
        <v>874</v>
      </c>
      <c r="D68" t="s">
        <v>9589</v>
      </c>
      <c r="E68" t="s">
        <v>10804</v>
      </c>
      <c r="F68" s="17" t="str">
        <f t="shared" si="1"/>
        <v>FRORGAN</v>
      </c>
      <c r="G68" s="17" t="s">
        <v>163</v>
      </c>
      <c r="H68" s="17" t="s">
        <v>182</v>
      </c>
      <c r="I68" s="18" t="s">
        <v>4582</v>
      </c>
      <c r="J68" s="90" t="s">
        <v>5413</v>
      </c>
      <c r="K68" s="18" t="s">
        <v>5414</v>
      </c>
      <c r="L68" s="18">
        <v>0</v>
      </c>
      <c r="M68" s="18" t="s">
        <v>10964</v>
      </c>
      <c r="N68" s="18">
        <v>255</v>
      </c>
      <c r="O68" s="18">
        <v>70</v>
      </c>
      <c r="P68" s="18" t="s">
        <v>3744</v>
      </c>
      <c r="R68" s="18" t="s">
        <v>10660</v>
      </c>
      <c r="S68" s="18" t="s">
        <v>2060</v>
      </c>
      <c r="T68" s="17" t="s">
        <v>2023</v>
      </c>
      <c r="U68" s="17">
        <v>4080</v>
      </c>
      <c r="V68" s="18">
        <v>0.1</v>
      </c>
      <c r="W68" s="18">
        <v>0.1</v>
      </c>
      <c r="X68" s="17" t="s">
        <v>2057</v>
      </c>
      <c r="Z68" s="17">
        <f t="shared" si="3"/>
        <v>874</v>
      </c>
      <c r="AA68" s="17">
        <v>0</v>
      </c>
      <c r="AB68" s="17">
        <v>0</v>
      </c>
      <c r="AC68" s="17">
        <v>0</v>
      </c>
      <c r="AD68" s="17">
        <v>0</v>
      </c>
      <c r="AE68" s="17">
        <v>0</v>
      </c>
      <c r="AF68" s="17">
        <v>0</v>
      </c>
      <c r="AG68" s="17">
        <v>0</v>
      </c>
      <c r="AH68" s="17">
        <v>0</v>
      </c>
      <c r="AI68" s="17">
        <v>0</v>
      </c>
      <c r="AJ68" s="14" t="str">
        <f t="shared" si="4"/>
        <v>874,0,0,0,0,0,0,0,0,0</v>
      </c>
      <c r="AK68" s="18" t="s">
        <v>9817</v>
      </c>
      <c r="AL68" s="18" t="s">
        <v>2015</v>
      </c>
      <c r="AQ68" s="17">
        <v>0</v>
      </c>
      <c r="AR68" s="17">
        <v>25</v>
      </c>
      <c r="AS68" s="17">
        <v>0</v>
      </c>
      <c r="AT68" s="17" t="str">
        <f>+F69&amp;",LevelHoldItem,BLIZZIZER,"&amp;F69&amp;",TradeItem,BLIZZIZER"</f>
        <v>FROGLASS,LevelHoldItem,BLIZZIZER,FROGLASS,TradeItem,BLIZZIZER</v>
      </c>
    </row>
    <row r="69" spans="1:46" x14ac:dyDescent="0.2">
      <c r="A69" s="17">
        <v>67</v>
      </c>
      <c r="B69" s="55" t="s">
        <v>365</v>
      </c>
      <c r="C69" s="17">
        <v>875</v>
      </c>
      <c r="D69" t="s">
        <v>9589</v>
      </c>
      <c r="E69" t="s">
        <v>10805</v>
      </c>
      <c r="F69" s="17" t="str">
        <f t="shared" ref="F69:F133" si="5">+SUBSTITUTE(SUBSTITUTE(SUBSTITUTE(UPPER(E69)," ",""),"'",""),".","")</f>
        <v>FROGLASS</v>
      </c>
      <c r="G69" s="17" t="s">
        <v>163</v>
      </c>
      <c r="H69" s="17" t="s">
        <v>182</v>
      </c>
      <c r="I69" s="18" t="s">
        <v>4582</v>
      </c>
      <c r="J69" s="90" t="s">
        <v>5413</v>
      </c>
      <c r="K69" s="18" t="s">
        <v>5414</v>
      </c>
      <c r="L69" s="18">
        <v>0</v>
      </c>
      <c r="M69" s="18" t="s">
        <v>10964</v>
      </c>
      <c r="N69" s="18">
        <v>255</v>
      </c>
      <c r="O69" s="18">
        <v>70</v>
      </c>
      <c r="P69" s="18" t="s">
        <v>3744</v>
      </c>
      <c r="R69" s="18" t="s">
        <v>10660</v>
      </c>
      <c r="S69" s="18" t="s">
        <v>2060</v>
      </c>
      <c r="T69" s="17" t="s">
        <v>2023</v>
      </c>
      <c r="U69" s="17">
        <v>4080</v>
      </c>
      <c r="V69" s="18">
        <v>0.1</v>
      </c>
      <c r="W69" s="18">
        <v>0.1</v>
      </c>
      <c r="X69" s="17" t="s">
        <v>2057</v>
      </c>
      <c r="Z69" s="17">
        <f t="shared" si="3"/>
        <v>875</v>
      </c>
      <c r="AA69" s="17">
        <v>0</v>
      </c>
      <c r="AB69" s="17">
        <v>0</v>
      </c>
      <c r="AC69" s="17">
        <v>0</v>
      </c>
      <c r="AD69" s="17">
        <v>0</v>
      </c>
      <c r="AE69" s="17">
        <v>0</v>
      </c>
      <c r="AF69" s="17">
        <v>0</v>
      </c>
      <c r="AG69" s="17">
        <v>0</v>
      </c>
      <c r="AH69" s="17">
        <v>0</v>
      </c>
      <c r="AI69" s="17">
        <v>0</v>
      </c>
      <c r="AJ69" s="14" t="str">
        <f t="shared" si="4"/>
        <v>875,0,0,0,0,0,0,0,0,0</v>
      </c>
      <c r="AK69" s="18" t="s">
        <v>9817</v>
      </c>
      <c r="AL69" s="18" t="s">
        <v>2015</v>
      </c>
      <c r="AQ69" s="17">
        <v>0</v>
      </c>
      <c r="AR69" s="17">
        <v>25</v>
      </c>
      <c r="AS69" s="17">
        <v>0</v>
      </c>
    </row>
    <row r="70" spans="1:46" x14ac:dyDescent="0.2">
      <c r="A70" s="17">
        <v>68</v>
      </c>
      <c r="B70" s="51" t="s">
        <v>366</v>
      </c>
      <c r="C70" s="17">
        <v>876</v>
      </c>
      <c r="D70" t="s">
        <v>10792</v>
      </c>
      <c r="E70" t="s">
        <v>10808</v>
      </c>
      <c r="F70" s="17" t="str">
        <f t="shared" si="5"/>
        <v>QUAGG</v>
      </c>
      <c r="G70" s="17" t="s">
        <v>176</v>
      </c>
      <c r="I70" s="18" t="s">
        <v>4582</v>
      </c>
      <c r="J70" s="90" t="s">
        <v>5413</v>
      </c>
      <c r="K70" s="18" t="s">
        <v>5414</v>
      </c>
      <c r="L70" s="18">
        <v>0</v>
      </c>
      <c r="M70" s="18" t="s">
        <v>10964</v>
      </c>
      <c r="N70" s="18">
        <v>255</v>
      </c>
      <c r="O70" s="18">
        <v>70</v>
      </c>
      <c r="P70" s="18" t="s">
        <v>3744</v>
      </c>
      <c r="R70" s="18" t="s">
        <v>10660</v>
      </c>
      <c r="S70" s="18" t="s">
        <v>2060</v>
      </c>
      <c r="T70" s="17" t="s">
        <v>2023</v>
      </c>
      <c r="U70" s="17">
        <v>4080</v>
      </c>
      <c r="V70" s="18">
        <v>0.1</v>
      </c>
      <c r="W70" s="18">
        <v>0.1</v>
      </c>
      <c r="X70" s="17" t="s">
        <v>2057</v>
      </c>
      <c r="Z70" s="17">
        <f t="shared" si="3"/>
        <v>876</v>
      </c>
      <c r="AA70" s="17">
        <v>0</v>
      </c>
      <c r="AB70" s="17">
        <v>0</v>
      </c>
      <c r="AC70" s="17">
        <v>0</v>
      </c>
      <c r="AD70" s="17">
        <v>0</v>
      </c>
      <c r="AE70" s="17">
        <v>0</v>
      </c>
      <c r="AF70" s="17">
        <v>0</v>
      </c>
      <c r="AG70" s="17">
        <v>0</v>
      </c>
      <c r="AH70" s="17">
        <v>0</v>
      </c>
      <c r="AI70" s="17">
        <v>0</v>
      </c>
      <c r="AJ70" s="14" t="str">
        <f t="shared" si="4"/>
        <v>876,0,0,0,0,0,0,0,0,0</v>
      </c>
      <c r="AK70" s="18" t="s">
        <v>9817</v>
      </c>
      <c r="AL70" s="18" t="s">
        <v>2015</v>
      </c>
      <c r="AQ70" s="17">
        <v>0</v>
      </c>
      <c r="AR70" s="17">
        <v>25</v>
      </c>
      <c r="AS70" s="17">
        <v>0</v>
      </c>
      <c r="AT70" s="17" t="str">
        <f>+F71&amp;",NightHoldItem,OVALSTONE"</f>
        <v>QUASTRUZ,NightHoldItem,OVALSTONE</v>
      </c>
    </row>
    <row r="71" spans="1:46" x14ac:dyDescent="0.2">
      <c r="A71" s="17">
        <v>69</v>
      </c>
      <c r="B71" s="51" t="s">
        <v>367</v>
      </c>
      <c r="C71" s="17">
        <v>877</v>
      </c>
      <c r="D71" t="s">
        <v>10791</v>
      </c>
      <c r="E71" t="s">
        <v>10807</v>
      </c>
      <c r="F71" s="17" t="str">
        <f t="shared" si="5"/>
        <v>QUASTRUZ</v>
      </c>
      <c r="G71" s="17" t="s">
        <v>176</v>
      </c>
      <c r="H71" s="17" t="s">
        <v>185</v>
      </c>
      <c r="I71" s="18" t="s">
        <v>4582</v>
      </c>
      <c r="J71" s="90" t="s">
        <v>5413</v>
      </c>
      <c r="K71" s="18" t="s">
        <v>5414</v>
      </c>
      <c r="L71" s="18">
        <v>0</v>
      </c>
      <c r="M71" s="18" t="s">
        <v>10964</v>
      </c>
      <c r="N71" s="18">
        <v>255</v>
      </c>
      <c r="O71" s="18">
        <v>70</v>
      </c>
      <c r="P71" s="18" t="s">
        <v>3744</v>
      </c>
      <c r="R71" s="18" t="s">
        <v>10660</v>
      </c>
      <c r="S71" s="18" t="s">
        <v>2060</v>
      </c>
      <c r="T71" s="17" t="s">
        <v>2023</v>
      </c>
      <c r="U71" s="17">
        <v>4080</v>
      </c>
      <c r="V71" s="18">
        <v>0.1</v>
      </c>
      <c r="W71" s="18">
        <v>0.1</v>
      </c>
      <c r="X71" s="17" t="s">
        <v>2057</v>
      </c>
      <c r="Z71" s="17">
        <f t="shared" si="3"/>
        <v>877</v>
      </c>
      <c r="AA71" s="17">
        <v>0</v>
      </c>
      <c r="AB71" s="17">
        <v>0</v>
      </c>
      <c r="AC71" s="17">
        <v>0</v>
      </c>
      <c r="AD71" s="17">
        <v>0</v>
      </c>
      <c r="AE71" s="17">
        <v>0</v>
      </c>
      <c r="AF71" s="17">
        <v>0</v>
      </c>
      <c r="AG71" s="17">
        <v>0</v>
      </c>
      <c r="AH71" s="17">
        <v>0</v>
      </c>
      <c r="AI71" s="17">
        <v>0</v>
      </c>
      <c r="AJ71" s="14" t="str">
        <f t="shared" si="4"/>
        <v>877,0,0,0,0,0,0,0,0,0</v>
      </c>
      <c r="AK71" s="18" t="s">
        <v>9817</v>
      </c>
      <c r="AL71" s="18" t="s">
        <v>2015</v>
      </c>
      <c r="AQ71" s="17">
        <v>0</v>
      </c>
      <c r="AR71" s="17">
        <v>25</v>
      </c>
      <c r="AS71" s="17">
        <v>0</v>
      </c>
      <c r="AT71" s="17" t="str">
        <f>+F72&amp;",Item,SHINYSTONE"</f>
        <v>QUASUARIUS,Item,SHINYSTONE</v>
      </c>
    </row>
    <row r="72" spans="1:46" x14ac:dyDescent="0.2">
      <c r="A72" s="17">
        <v>70</v>
      </c>
      <c r="B72" s="51" t="s">
        <v>368</v>
      </c>
      <c r="C72" s="17">
        <v>878</v>
      </c>
      <c r="D72" t="s">
        <v>10790</v>
      </c>
      <c r="E72" t="s">
        <v>10806</v>
      </c>
      <c r="F72" s="17" t="str">
        <f t="shared" si="5"/>
        <v>QUASUARIUS</v>
      </c>
      <c r="G72" s="17" t="s">
        <v>185</v>
      </c>
      <c r="H72" s="17" t="s">
        <v>192</v>
      </c>
      <c r="I72" s="18" t="s">
        <v>4582</v>
      </c>
      <c r="J72" s="90" t="s">
        <v>5413</v>
      </c>
      <c r="K72" s="18" t="s">
        <v>5414</v>
      </c>
      <c r="L72" s="18">
        <v>0</v>
      </c>
      <c r="M72" s="18" t="s">
        <v>10964</v>
      </c>
      <c r="N72" s="18">
        <v>255</v>
      </c>
      <c r="O72" s="18">
        <v>70</v>
      </c>
      <c r="P72" s="18" t="s">
        <v>3744</v>
      </c>
      <c r="R72" s="18" t="s">
        <v>10660</v>
      </c>
      <c r="S72" s="18" t="s">
        <v>2060</v>
      </c>
      <c r="T72" s="17" t="s">
        <v>2023</v>
      </c>
      <c r="U72" s="17">
        <v>4080</v>
      </c>
      <c r="V72" s="18">
        <v>0.1</v>
      </c>
      <c r="W72" s="18">
        <v>0.1</v>
      </c>
      <c r="X72" s="17" t="s">
        <v>2057</v>
      </c>
      <c r="Z72" s="17">
        <f t="shared" si="3"/>
        <v>878</v>
      </c>
      <c r="AA72" s="17">
        <v>0</v>
      </c>
      <c r="AB72" s="17">
        <v>0</v>
      </c>
      <c r="AC72" s="17">
        <v>0</v>
      </c>
      <c r="AD72" s="17">
        <v>0</v>
      </c>
      <c r="AE72" s="17">
        <v>0</v>
      </c>
      <c r="AF72" s="17">
        <v>0</v>
      </c>
      <c r="AG72" s="17">
        <v>0</v>
      </c>
      <c r="AH72" s="17">
        <v>0</v>
      </c>
      <c r="AI72" s="17">
        <v>0</v>
      </c>
      <c r="AJ72" s="14" t="str">
        <f t="shared" si="4"/>
        <v>878,0,0,0,0,0,0,0,0,0</v>
      </c>
      <c r="AK72" s="18" t="s">
        <v>9817</v>
      </c>
      <c r="AL72" s="18" t="s">
        <v>2015</v>
      </c>
      <c r="AQ72" s="17">
        <v>0</v>
      </c>
      <c r="AR72" s="17">
        <v>25</v>
      </c>
      <c r="AS72" s="17">
        <v>0</v>
      </c>
    </row>
    <row r="73" spans="1:46" x14ac:dyDescent="0.2">
      <c r="A73" s="17">
        <v>71</v>
      </c>
      <c r="B73" s="81" t="s">
        <v>370</v>
      </c>
      <c r="C73" s="17">
        <v>879</v>
      </c>
      <c r="D73" t="s">
        <v>10764</v>
      </c>
      <c r="E73" t="s">
        <v>10810</v>
      </c>
      <c r="F73" s="17" t="str">
        <f t="shared" si="5"/>
        <v>CUBUMA</v>
      </c>
      <c r="G73" s="17" t="s">
        <v>192</v>
      </c>
      <c r="I73" s="18" t="s">
        <v>4582</v>
      </c>
      <c r="J73" s="90" t="s">
        <v>5413</v>
      </c>
      <c r="K73" s="18" t="s">
        <v>5414</v>
      </c>
      <c r="L73" s="18">
        <v>0</v>
      </c>
      <c r="M73" s="18" t="s">
        <v>10964</v>
      </c>
      <c r="N73" s="18">
        <v>255</v>
      </c>
      <c r="O73" s="18">
        <v>70</v>
      </c>
      <c r="P73" s="18" t="s">
        <v>3744</v>
      </c>
      <c r="R73" s="18" t="s">
        <v>10660</v>
      </c>
      <c r="S73" s="18" t="s">
        <v>2060</v>
      </c>
      <c r="T73" s="17" t="s">
        <v>2023</v>
      </c>
      <c r="U73" s="17">
        <v>4080</v>
      </c>
      <c r="V73" s="18">
        <v>0.1</v>
      </c>
      <c r="W73" s="18">
        <v>0.1</v>
      </c>
      <c r="X73" s="17" t="s">
        <v>2057</v>
      </c>
      <c r="Z73" s="17">
        <f t="shared" si="3"/>
        <v>879</v>
      </c>
      <c r="AA73" s="17">
        <v>0</v>
      </c>
      <c r="AB73" s="17">
        <v>0</v>
      </c>
      <c r="AC73" s="17">
        <v>0</v>
      </c>
      <c r="AD73" s="17">
        <v>0</v>
      </c>
      <c r="AE73" s="17">
        <v>0</v>
      </c>
      <c r="AF73" s="17">
        <v>0</v>
      </c>
      <c r="AG73" s="17">
        <v>0</v>
      </c>
      <c r="AH73" s="17">
        <v>0</v>
      </c>
      <c r="AI73" s="17">
        <v>0</v>
      </c>
      <c r="AJ73" s="14" t="str">
        <f t="shared" si="4"/>
        <v>879,0,0,0,0,0,0,0,0,0</v>
      </c>
      <c r="AK73" s="18" t="s">
        <v>9817</v>
      </c>
      <c r="AL73" s="18" t="s">
        <v>2015</v>
      </c>
      <c r="AQ73" s="17">
        <v>0</v>
      </c>
      <c r="AR73" s="17">
        <v>25</v>
      </c>
      <c r="AS73" s="17">
        <v>0</v>
      </c>
      <c r="AT73" s="17" t="str">
        <f>+F74&amp;",Level,37"</f>
        <v>FERUMA,Level,37</v>
      </c>
    </row>
    <row r="74" spans="1:46" x14ac:dyDescent="0.2">
      <c r="A74" s="17">
        <v>72</v>
      </c>
      <c r="B74" s="81" t="s">
        <v>371</v>
      </c>
      <c r="C74" s="17">
        <v>880</v>
      </c>
      <c r="D74" t="s">
        <v>10764</v>
      </c>
      <c r="E74" t="s">
        <v>10809</v>
      </c>
      <c r="F74" s="17" t="str">
        <f t="shared" si="5"/>
        <v>FERUMA</v>
      </c>
      <c r="G74" s="17" t="s">
        <v>192</v>
      </c>
      <c r="I74" s="18" t="s">
        <v>4582</v>
      </c>
      <c r="J74" s="90" t="s">
        <v>5413</v>
      </c>
      <c r="K74" s="18" t="s">
        <v>5414</v>
      </c>
      <c r="L74" s="18">
        <v>0</v>
      </c>
      <c r="M74" s="18" t="s">
        <v>10964</v>
      </c>
      <c r="N74" s="18">
        <v>255</v>
      </c>
      <c r="O74" s="18">
        <v>70</v>
      </c>
      <c r="P74" s="18" t="s">
        <v>3744</v>
      </c>
      <c r="R74" s="18" t="s">
        <v>10660</v>
      </c>
      <c r="S74" s="18" t="s">
        <v>2060</v>
      </c>
      <c r="T74" s="17" t="s">
        <v>2023</v>
      </c>
      <c r="U74" s="17">
        <v>4080</v>
      </c>
      <c r="V74" s="18">
        <v>0.1</v>
      </c>
      <c r="W74" s="18">
        <v>0.1</v>
      </c>
      <c r="X74" s="17" t="s">
        <v>2057</v>
      </c>
      <c r="Z74" s="17">
        <f t="shared" si="3"/>
        <v>880</v>
      </c>
      <c r="AA74" s="17">
        <v>0</v>
      </c>
      <c r="AB74" s="17">
        <v>0</v>
      </c>
      <c r="AC74" s="17">
        <v>0</v>
      </c>
      <c r="AD74" s="17">
        <v>0</v>
      </c>
      <c r="AE74" s="17">
        <v>0</v>
      </c>
      <c r="AF74" s="17">
        <v>0</v>
      </c>
      <c r="AG74" s="17">
        <v>0</v>
      </c>
      <c r="AH74" s="17">
        <v>0</v>
      </c>
      <c r="AI74" s="17">
        <v>0</v>
      </c>
      <c r="AJ74" s="14" t="str">
        <f t="shared" si="4"/>
        <v>880,0,0,0,0,0,0,0,0,0</v>
      </c>
      <c r="AK74" s="18" t="s">
        <v>9817</v>
      </c>
      <c r="AL74" s="18" t="s">
        <v>2015</v>
      </c>
      <c r="AQ74" s="17">
        <v>0</v>
      </c>
      <c r="AR74" s="17">
        <v>25</v>
      </c>
      <c r="AS74" s="17">
        <v>0</v>
      </c>
      <c r="AT74" s="17" t="str">
        <f>+F75&amp;",LevelHoldItem,METALCOAT,"&amp;F75&amp;",TradeItem,METALCOAT"</f>
        <v>PUMAIL,LevelHoldItem,METALCOAT,PUMAIL,TradeItem,METALCOAT</v>
      </c>
    </row>
    <row r="75" spans="1:46" x14ac:dyDescent="0.2">
      <c r="A75" s="17">
        <v>73</v>
      </c>
      <c r="B75" s="81" t="s">
        <v>372</v>
      </c>
      <c r="C75" s="17">
        <v>881</v>
      </c>
      <c r="D75" t="s">
        <v>10764</v>
      </c>
      <c r="E75" t="s">
        <v>10811</v>
      </c>
      <c r="F75" s="17" t="str">
        <f t="shared" si="5"/>
        <v>PUMAIL</v>
      </c>
      <c r="G75" s="17" t="s">
        <v>192</v>
      </c>
      <c r="H75" s="17" t="s">
        <v>190</v>
      </c>
      <c r="I75" s="18" t="s">
        <v>4582</v>
      </c>
      <c r="J75" s="90" t="s">
        <v>5413</v>
      </c>
      <c r="K75" s="18" t="s">
        <v>5414</v>
      </c>
      <c r="L75" s="18">
        <v>0</v>
      </c>
      <c r="M75" s="18" t="s">
        <v>10964</v>
      </c>
      <c r="N75" s="18">
        <v>255</v>
      </c>
      <c r="O75" s="18">
        <v>70</v>
      </c>
      <c r="P75" s="18" t="s">
        <v>3744</v>
      </c>
      <c r="R75" s="18" t="s">
        <v>10660</v>
      </c>
      <c r="S75" s="18" t="s">
        <v>2060</v>
      </c>
      <c r="T75" s="17" t="s">
        <v>2023</v>
      </c>
      <c r="U75" s="17">
        <v>4080</v>
      </c>
      <c r="V75" s="18">
        <v>0.1</v>
      </c>
      <c r="W75" s="18">
        <v>0.1</v>
      </c>
      <c r="X75" s="17" t="s">
        <v>2057</v>
      </c>
      <c r="Z75" s="17">
        <f t="shared" si="3"/>
        <v>881</v>
      </c>
      <c r="AA75" s="17">
        <v>0</v>
      </c>
      <c r="AB75" s="17">
        <v>0</v>
      </c>
      <c r="AC75" s="17">
        <v>0</v>
      </c>
      <c r="AD75" s="17">
        <v>0</v>
      </c>
      <c r="AE75" s="17">
        <v>0</v>
      </c>
      <c r="AF75" s="17">
        <v>0</v>
      </c>
      <c r="AG75" s="17">
        <v>0</v>
      </c>
      <c r="AH75" s="17">
        <v>0</v>
      </c>
      <c r="AI75" s="17">
        <v>0</v>
      </c>
      <c r="AJ75" s="14" t="str">
        <f t="shared" si="4"/>
        <v>881,0,0,0,0,0,0,0,0,0</v>
      </c>
      <c r="AK75" s="18" t="s">
        <v>9817</v>
      </c>
      <c r="AL75" s="18" t="s">
        <v>2015</v>
      </c>
      <c r="AQ75" s="17">
        <v>0</v>
      </c>
      <c r="AR75" s="17">
        <v>25</v>
      </c>
      <c r="AS75" s="17">
        <v>0</v>
      </c>
    </row>
    <row r="76" spans="1:46" x14ac:dyDescent="0.2">
      <c r="A76" s="17">
        <v>74</v>
      </c>
      <c r="B76" s="31" t="s">
        <v>373</v>
      </c>
      <c r="C76" s="17">
        <v>882</v>
      </c>
      <c r="D76" t="s">
        <v>10787</v>
      </c>
      <c r="E76" t="s">
        <v>10812</v>
      </c>
      <c r="F76" s="17" t="str">
        <f t="shared" si="5"/>
        <v>WICUNHA</v>
      </c>
      <c r="G76" s="17" t="s">
        <v>176</v>
      </c>
      <c r="I76" s="18" t="s">
        <v>4582</v>
      </c>
      <c r="J76" s="90" t="s">
        <v>5413</v>
      </c>
      <c r="K76" s="18" t="s">
        <v>5414</v>
      </c>
      <c r="L76" s="18">
        <v>0</v>
      </c>
      <c r="M76" s="18" t="s">
        <v>10964</v>
      </c>
      <c r="N76" s="18">
        <v>255</v>
      </c>
      <c r="O76" s="18">
        <v>70</v>
      </c>
      <c r="P76" s="18" t="s">
        <v>3744</v>
      </c>
      <c r="R76" s="18" t="s">
        <v>10660</v>
      </c>
      <c r="S76" s="18" t="s">
        <v>2060</v>
      </c>
      <c r="T76" s="17" t="s">
        <v>2023</v>
      </c>
      <c r="U76" s="17">
        <v>4080</v>
      </c>
      <c r="V76" s="18">
        <v>0.1</v>
      </c>
      <c r="W76" s="18">
        <v>0.1</v>
      </c>
      <c r="X76" s="17" t="s">
        <v>2057</v>
      </c>
      <c r="Z76" s="17">
        <f t="shared" si="3"/>
        <v>882</v>
      </c>
      <c r="AA76" s="17">
        <v>0</v>
      </c>
      <c r="AB76" s="17">
        <v>0</v>
      </c>
      <c r="AC76" s="17">
        <v>0</v>
      </c>
      <c r="AD76" s="17">
        <v>0</v>
      </c>
      <c r="AE76" s="17">
        <v>0</v>
      </c>
      <c r="AF76" s="17">
        <v>0</v>
      </c>
      <c r="AG76" s="17">
        <v>0</v>
      </c>
      <c r="AH76" s="17">
        <v>0</v>
      </c>
      <c r="AI76" s="17">
        <v>0</v>
      </c>
      <c r="AJ76" s="14" t="str">
        <f t="shared" si="4"/>
        <v>882,0,0,0,0,0,0,0,0,0</v>
      </c>
      <c r="AK76" s="18" t="s">
        <v>9817</v>
      </c>
      <c r="AL76" s="18" t="s">
        <v>2015</v>
      </c>
      <c r="AQ76" s="17">
        <v>0</v>
      </c>
      <c r="AR76" s="17">
        <v>25</v>
      </c>
      <c r="AS76" s="17">
        <v>0</v>
      </c>
      <c r="AT76" s="17" t="str">
        <f>+F77&amp;",ItemMale,ICESTONE,"&amp;F78&amp;",ItemFemale,FIRESTONE"</f>
        <v>ALPICECA,ItemMale,ICESTONE,FLAMA,ItemFemale,FIRESTONE</v>
      </c>
    </row>
    <row r="77" spans="1:46" x14ac:dyDescent="0.2">
      <c r="A77" s="17">
        <v>75</v>
      </c>
      <c r="B77" s="31" t="s">
        <v>374</v>
      </c>
      <c r="C77" s="17">
        <v>883</v>
      </c>
      <c r="D77" t="s">
        <v>10785</v>
      </c>
      <c r="E77" t="s">
        <v>10813</v>
      </c>
      <c r="F77" s="17" t="str">
        <f t="shared" si="5"/>
        <v>ALPICECA</v>
      </c>
      <c r="G77" s="17" t="s">
        <v>176</v>
      </c>
      <c r="H77" s="17" t="s">
        <v>163</v>
      </c>
      <c r="I77" s="18" t="s">
        <v>4582</v>
      </c>
      <c r="J77" s="90" t="s">
        <v>5413</v>
      </c>
      <c r="K77" s="18" t="s">
        <v>5414</v>
      </c>
      <c r="L77" s="18">
        <v>0</v>
      </c>
      <c r="M77" s="18" t="s">
        <v>10964</v>
      </c>
      <c r="N77" s="18">
        <v>255</v>
      </c>
      <c r="O77" s="18">
        <v>70</v>
      </c>
      <c r="P77" s="18" t="s">
        <v>3744</v>
      </c>
      <c r="R77" s="18" t="s">
        <v>10660</v>
      </c>
      <c r="S77" s="18" t="s">
        <v>2060</v>
      </c>
      <c r="T77" s="17" t="s">
        <v>2023</v>
      </c>
      <c r="U77" s="17">
        <v>4080</v>
      </c>
      <c r="V77" s="18">
        <v>0.1</v>
      </c>
      <c r="W77" s="18">
        <v>0.1</v>
      </c>
      <c r="X77" s="17" t="s">
        <v>2057</v>
      </c>
      <c r="Z77" s="17">
        <f t="shared" si="3"/>
        <v>883</v>
      </c>
      <c r="AA77" s="17">
        <v>0</v>
      </c>
      <c r="AB77" s="17">
        <v>0</v>
      </c>
      <c r="AC77" s="17">
        <v>0</v>
      </c>
      <c r="AD77" s="17">
        <v>0</v>
      </c>
      <c r="AE77" s="17">
        <v>0</v>
      </c>
      <c r="AF77" s="17">
        <v>0</v>
      </c>
      <c r="AG77" s="17">
        <v>0</v>
      </c>
      <c r="AH77" s="17">
        <v>0</v>
      </c>
      <c r="AI77" s="17">
        <v>0</v>
      </c>
      <c r="AJ77" s="14" t="str">
        <f t="shared" si="4"/>
        <v>883,0,0,0,0,0,0,0,0,0</v>
      </c>
      <c r="AK77" s="18" t="s">
        <v>9817</v>
      </c>
      <c r="AL77" s="18" t="s">
        <v>2015</v>
      </c>
      <c r="AQ77" s="17">
        <v>0</v>
      </c>
      <c r="AR77" s="17">
        <v>25</v>
      </c>
      <c r="AS77" s="17">
        <v>0</v>
      </c>
    </row>
    <row r="78" spans="1:46" x14ac:dyDescent="0.2">
      <c r="A78" s="17">
        <v>76</v>
      </c>
      <c r="B78" s="31" t="s">
        <v>375</v>
      </c>
      <c r="C78" s="17">
        <v>884</v>
      </c>
      <c r="D78" t="s">
        <v>10786</v>
      </c>
      <c r="E78" t="s">
        <v>10814</v>
      </c>
      <c r="F78" s="17" t="str">
        <f t="shared" si="5"/>
        <v>FLAMA</v>
      </c>
      <c r="G78" s="17" t="s">
        <v>176</v>
      </c>
      <c r="H78" s="17" t="s">
        <v>177</v>
      </c>
      <c r="I78" s="18" t="s">
        <v>4582</v>
      </c>
      <c r="J78" s="90" t="s">
        <v>5413</v>
      </c>
      <c r="K78" s="18" t="s">
        <v>5414</v>
      </c>
      <c r="L78" s="18">
        <v>0</v>
      </c>
      <c r="M78" s="18" t="s">
        <v>10964</v>
      </c>
      <c r="N78" s="18">
        <v>255</v>
      </c>
      <c r="O78" s="18">
        <v>70</v>
      </c>
      <c r="P78" s="18" t="s">
        <v>3744</v>
      </c>
      <c r="R78" s="18" t="s">
        <v>10660</v>
      </c>
      <c r="S78" s="18" t="s">
        <v>2060</v>
      </c>
      <c r="T78" s="17" t="s">
        <v>2023</v>
      </c>
      <c r="U78" s="17">
        <v>4080</v>
      </c>
      <c r="V78" s="18">
        <v>0.1</v>
      </c>
      <c r="W78" s="18">
        <v>0.1</v>
      </c>
      <c r="X78" s="17" t="s">
        <v>2057</v>
      </c>
      <c r="Z78" s="17">
        <f t="shared" si="3"/>
        <v>884</v>
      </c>
      <c r="AA78" s="17">
        <v>0</v>
      </c>
      <c r="AB78" s="17">
        <v>0</v>
      </c>
      <c r="AC78" s="17">
        <v>0</v>
      </c>
      <c r="AD78" s="17">
        <v>0</v>
      </c>
      <c r="AE78" s="17">
        <v>0</v>
      </c>
      <c r="AF78" s="17">
        <v>0</v>
      </c>
      <c r="AG78" s="17">
        <v>0</v>
      </c>
      <c r="AH78" s="17">
        <v>0</v>
      </c>
      <c r="AI78" s="17">
        <v>0</v>
      </c>
      <c r="AJ78" s="14" t="str">
        <f t="shared" si="4"/>
        <v>884,0,0,0,0,0,0,0,0,0</v>
      </c>
      <c r="AK78" s="18" t="s">
        <v>9817</v>
      </c>
      <c r="AL78" s="18" t="s">
        <v>2015</v>
      </c>
      <c r="AQ78" s="17">
        <v>0</v>
      </c>
      <c r="AR78" s="17">
        <v>25</v>
      </c>
      <c r="AS78" s="17">
        <v>0</v>
      </c>
    </row>
    <row r="79" spans="1:46" x14ac:dyDescent="0.2">
      <c r="A79" s="17">
        <v>77</v>
      </c>
      <c r="B79" s="73" t="s">
        <v>376</v>
      </c>
      <c r="C79" s="17">
        <v>885</v>
      </c>
      <c r="D79" t="s">
        <v>9591</v>
      </c>
      <c r="E79" t="s">
        <v>10719</v>
      </c>
      <c r="F79" s="17" t="str">
        <f t="shared" si="5"/>
        <v>FANGTILLO</v>
      </c>
      <c r="G79" s="17" t="s">
        <v>178</v>
      </c>
      <c r="H79" s="17" t="s">
        <v>179</v>
      </c>
      <c r="I79" s="18" t="s">
        <v>4582</v>
      </c>
      <c r="J79" s="90" t="s">
        <v>5413</v>
      </c>
      <c r="K79" s="18" t="s">
        <v>5414</v>
      </c>
      <c r="L79" s="18">
        <v>0</v>
      </c>
      <c r="M79" s="18" t="s">
        <v>10964</v>
      </c>
      <c r="N79" s="18">
        <v>255</v>
      </c>
      <c r="O79" s="18">
        <v>70</v>
      </c>
      <c r="P79" s="18" t="s">
        <v>3744</v>
      </c>
      <c r="R79" s="18" t="s">
        <v>10660</v>
      </c>
      <c r="S79" s="18" t="s">
        <v>2060</v>
      </c>
      <c r="T79" s="17" t="s">
        <v>2023</v>
      </c>
      <c r="U79" s="17">
        <v>4080</v>
      </c>
      <c r="V79" s="18">
        <v>0.1</v>
      </c>
      <c r="W79" s="18">
        <v>0.1</v>
      </c>
      <c r="X79" s="17" t="s">
        <v>2057</v>
      </c>
      <c r="Z79" s="17">
        <f t="shared" si="3"/>
        <v>885</v>
      </c>
      <c r="AA79" s="17">
        <v>0</v>
      </c>
      <c r="AB79" s="17">
        <v>0</v>
      </c>
      <c r="AC79" s="17">
        <v>0</v>
      </c>
      <c r="AD79" s="17">
        <v>0</v>
      </c>
      <c r="AE79" s="17">
        <v>0</v>
      </c>
      <c r="AF79" s="17">
        <v>0</v>
      </c>
      <c r="AG79" s="17">
        <v>0</v>
      </c>
      <c r="AH79" s="17">
        <v>0</v>
      </c>
      <c r="AI79" s="17">
        <v>0</v>
      </c>
      <c r="AJ79" s="14" t="str">
        <f t="shared" si="4"/>
        <v>885,0,0,0,0,0,0,0,0,0</v>
      </c>
      <c r="AK79" s="18" t="s">
        <v>9817</v>
      </c>
      <c r="AL79" s="18" t="s">
        <v>2015</v>
      </c>
      <c r="AQ79" s="17">
        <v>0</v>
      </c>
      <c r="AR79" s="17">
        <v>25</v>
      </c>
      <c r="AS79" s="17">
        <v>0</v>
      </c>
      <c r="AT79" s="17" t="str">
        <f>+F80&amp;",Item,THUNDERSTONE"</f>
        <v>SQUALOHM,Item,THUNDERSTONE</v>
      </c>
    </row>
    <row r="80" spans="1:46" x14ac:dyDescent="0.2">
      <c r="A80" s="17">
        <v>78</v>
      </c>
      <c r="B80" s="73" t="s">
        <v>377</v>
      </c>
      <c r="C80" s="17">
        <v>886</v>
      </c>
      <c r="D80" t="s">
        <v>9591</v>
      </c>
      <c r="E80" t="s">
        <v>10720</v>
      </c>
      <c r="F80" s="17" t="str">
        <f t="shared" si="5"/>
        <v>SQUALOHM</v>
      </c>
      <c r="G80" s="17" t="s">
        <v>178</v>
      </c>
      <c r="H80" s="17" t="s">
        <v>179</v>
      </c>
      <c r="I80" s="18" t="s">
        <v>4582</v>
      </c>
      <c r="J80" s="90" t="s">
        <v>5413</v>
      </c>
      <c r="K80" s="18" t="s">
        <v>5414</v>
      </c>
      <c r="L80" s="18">
        <v>0</v>
      </c>
      <c r="M80" s="18" t="s">
        <v>10964</v>
      </c>
      <c r="N80" s="18">
        <v>255</v>
      </c>
      <c r="O80" s="18">
        <v>70</v>
      </c>
      <c r="P80" s="18" t="s">
        <v>3744</v>
      </c>
      <c r="R80" s="18" t="s">
        <v>10660</v>
      </c>
      <c r="S80" s="18" t="s">
        <v>2060</v>
      </c>
      <c r="T80" s="17" t="s">
        <v>2023</v>
      </c>
      <c r="U80" s="17">
        <v>4080</v>
      </c>
      <c r="V80" s="18">
        <v>0.1</v>
      </c>
      <c r="W80" s="18">
        <v>0.1</v>
      </c>
      <c r="X80" s="17" t="s">
        <v>2057</v>
      </c>
      <c r="Z80" s="17">
        <f t="shared" si="3"/>
        <v>886</v>
      </c>
      <c r="AA80" s="17">
        <v>0</v>
      </c>
      <c r="AB80" s="17">
        <v>0</v>
      </c>
      <c r="AC80" s="17">
        <v>0</v>
      </c>
      <c r="AD80" s="17">
        <v>0</v>
      </c>
      <c r="AE80" s="17">
        <v>0</v>
      </c>
      <c r="AF80" s="17">
        <v>0</v>
      </c>
      <c r="AG80" s="17">
        <v>0</v>
      </c>
      <c r="AH80" s="17">
        <v>0</v>
      </c>
      <c r="AI80" s="17">
        <v>0</v>
      </c>
      <c r="AJ80" s="14" t="str">
        <f t="shared" si="4"/>
        <v>886,0,0,0,0,0,0,0,0,0</v>
      </c>
      <c r="AK80" s="18" t="s">
        <v>9817</v>
      </c>
      <c r="AL80" s="18" t="s">
        <v>2015</v>
      </c>
      <c r="AQ80" s="17">
        <v>0</v>
      </c>
      <c r="AR80" s="17">
        <v>25</v>
      </c>
      <c r="AS80" s="17">
        <v>0</v>
      </c>
    </row>
    <row r="81" spans="1:46" x14ac:dyDescent="0.2">
      <c r="A81" s="17">
        <v>79</v>
      </c>
      <c r="B81" s="79" t="s">
        <v>378</v>
      </c>
      <c r="C81" s="17">
        <v>887</v>
      </c>
      <c r="D81" t="s">
        <v>10776</v>
      </c>
      <c r="E81" t="s">
        <v>10815</v>
      </c>
      <c r="F81" s="17" t="str">
        <f t="shared" si="5"/>
        <v>GARGOCK</v>
      </c>
      <c r="G81" s="17" t="s">
        <v>186</v>
      </c>
      <c r="H81" s="17" t="s">
        <v>184</v>
      </c>
      <c r="I81" s="18" t="s">
        <v>4582</v>
      </c>
      <c r="J81" s="90" t="s">
        <v>5413</v>
      </c>
      <c r="K81" s="18" t="s">
        <v>5414</v>
      </c>
      <c r="L81" s="18">
        <v>0</v>
      </c>
      <c r="M81" s="18" t="s">
        <v>10964</v>
      </c>
      <c r="N81" s="18">
        <v>255</v>
      </c>
      <c r="O81" s="18">
        <v>70</v>
      </c>
      <c r="P81" s="18" t="s">
        <v>3744</v>
      </c>
      <c r="R81" s="18" t="s">
        <v>10660</v>
      </c>
      <c r="S81" s="18" t="s">
        <v>2060</v>
      </c>
      <c r="T81" s="17" t="s">
        <v>2023</v>
      </c>
      <c r="U81" s="17">
        <v>4080</v>
      </c>
      <c r="V81" s="18">
        <v>0.1</v>
      </c>
      <c r="W81" s="18">
        <v>0.1</v>
      </c>
      <c r="X81" s="17" t="s">
        <v>2057</v>
      </c>
      <c r="Z81" s="17">
        <f t="shared" si="3"/>
        <v>887</v>
      </c>
      <c r="AA81" s="17">
        <v>0</v>
      </c>
      <c r="AB81" s="17">
        <v>0</v>
      </c>
      <c r="AC81" s="17">
        <v>0</v>
      </c>
      <c r="AD81" s="17">
        <v>0</v>
      </c>
      <c r="AE81" s="17">
        <v>0</v>
      </c>
      <c r="AF81" s="17">
        <v>0</v>
      </c>
      <c r="AG81" s="17">
        <v>0</v>
      </c>
      <c r="AH81" s="17">
        <v>0</v>
      </c>
      <c r="AI81" s="17">
        <v>0</v>
      </c>
      <c r="AJ81" s="14" t="str">
        <f t="shared" si="4"/>
        <v>887,0,0,0,0,0,0,0,0,0</v>
      </c>
      <c r="AK81" s="18" t="s">
        <v>9817</v>
      </c>
      <c r="AL81" s="18" t="s">
        <v>2015</v>
      </c>
      <c r="AQ81" s="17">
        <v>0</v>
      </c>
      <c r="AR81" s="17">
        <v>25</v>
      </c>
      <c r="AS81" s="17">
        <v>0</v>
      </c>
      <c r="AT81" s="17" t="str">
        <f>+F82&amp;",Level,31"</f>
        <v>FLYGOLE,Level,31</v>
      </c>
    </row>
    <row r="82" spans="1:46" x14ac:dyDescent="0.2">
      <c r="A82" s="17">
        <v>80</v>
      </c>
      <c r="B82" s="79" t="s">
        <v>380</v>
      </c>
      <c r="C82" s="17">
        <v>888</v>
      </c>
      <c r="D82" t="s">
        <v>10776</v>
      </c>
      <c r="E82" t="s">
        <v>10816</v>
      </c>
      <c r="F82" s="17" t="str">
        <f t="shared" si="5"/>
        <v>FLYGOLE</v>
      </c>
      <c r="G82" s="17" t="s">
        <v>186</v>
      </c>
      <c r="H82" s="17" t="s">
        <v>184</v>
      </c>
      <c r="I82" s="18" t="s">
        <v>4582</v>
      </c>
      <c r="J82" s="90" t="s">
        <v>5413</v>
      </c>
      <c r="K82" s="18" t="s">
        <v>5414</v>
      </c>
      <c r="L82" s="18">
        <v>0</v>
      </c>
      <c r="M82" s="18" t="s">
        <v>10964</v>
      </c>
      <c r="N82" s="18">
        <v>255</v>
      </c>
      <c r="O82" s="18">
        <v>70</v>
      </c>
      <c r="P82" s="18" t="s">
        <v>3744</v>
      </c>
      <c r="R82" s="18" t="s">
        <v>10660</v>
      </c>
      <c r="S82" s="18" t="s">
        <v>2060</v>
      </c>
      <c r="T82" s="17" t="s">
        <v>2023</v>
      </c>
      <c r="U82" s="17">
        <v>4080</v>
      </c>
      <c r="V82" s="18">
        <v>0.1</v>
      </c>
      <c r="W82" s="18">
        <v>0.1</v>
      </c>
      <c r="X82" s="17" t="s">
        <v>2057</v>
      </c>
      <c r="Z82" s="17">
        <f t="shared" si="3"/>
        <v>888</v>
      </c>
      <c r="AA82" s="17">
        <v>0</v>
      </c>
      <c r="AB82" s="17">
        <v>0</v>
      </c>
      <c r="AC82" s="17">
        <v>0</v>
      </c>
      <c r="AD82" s="17">
        <v>0</v>
      </c>
      <c r="AE82" s="17">
        <v>0</v>
      </c>
      <c r="AF82" s="17">
        <v>0</v>
      </c>
      <c r="AG82" s="17">
        <v>0</v>
      </c>
      <c r="AH82" s="17">
        <v>0</v>
      </c>
      <c r="AI82" s="17">
        <v>0</v>
      </c>
      <c r="AJ82" s="14" t="str">
        <f t="shared" si="4"/>
        <v>888,0,0,0,0,0,0,0,0,0</v>
      </c>
      <c r="AK82" s="18" t="s">
        <v>9817</v>
      </c>
      <c r="AL82" s="18" t="s">
        <v>2015</v>
      </c>
      <c r="AQ82" s="17">
        <v>0</v>
      </c>
      <c r="AR82" s="17">
        <v>25</v>
      </c>
      <c r="AS82" s="17">
        <v>0</v>
      </c>
      <c r="AT82" s="17" t="str">
        <f>+F83&amp;",DayHoldItem,DRAGONFANG"</f>
        <v>DRAGOYLE,DayHoldItem,DRAGONFANG</v>
      </c>
    </row>
    <row r="83" spans="1:46" x14ac:dyDescent="0.2">
      <c r="A83" s="17">
        <v>81</v>
      </c>
      <c r="B83" s="79" t="s">
        <v>382</v>
      </c>
      <c r="C83" s="17">
        <v>889</v>
      </c>
      <c r="D83" t="s">
        <v>10776</v>
      </c>
      <c r="E83" t="s">
        <v>10817</v>
      </c>
      <c r="F83" s="17" t="str">
        <f t="shared" si="5"/>
        <v>DRAGOYLE</v>
      </c>
      <c r="G83" s="17" t="s">
        <v>186</v>
      </c>
      <c r="H83" s="17" t="s">
        <v>188</v>
      </c>
      <c r="I83" s="18" t="s">
        <v>4582</v>
      </c>
      <c r="J83" s="90" t="s">
        <v>5413</v>
      </c>
      <c r="K83" s="18" t="s">
        <v>5414</v>
      </c>
      <c r="L83" s="18">
        <v>0</v>
      </c>
      <c r="M83" s="18" t="s">
        <v>10964</v>
      </c>
      <c r="N83" s="18">
        <v>255</v>
      </c>
      <c r="O83" s="18">
        <v>70</v>
      </c>
      <c r="P83" s="18" t="s">
        <v>3744</v>
      </c>
      <c r="R83" s="18" t="s">
        <v>10660</v>
      </c>
      <c r="S83" s="18" t="s">
        <v>2060</v>
      </c>
      <c r="T83" s="17" t="s">
        <v>2023</v>
      </c>
      <c r="U83" s="17">
        <v>4080</v>
      </c>
      <c r="V83" s="18">
        <v>0.1</v>
      </c>
      <c r="W83" s="18">
        <v>0.1</v>
      </c>
      <c r="X83" s="17" t="s">
        <v>2057</v>
      </c>
      <c r="Z83" s="17">
        <f t="shared" si="3"/>
        <v>889</v>
      </c>
      <c r="AA83" s="17">
        <v>0</v>
      </c>
      <c r="AB83" s="17">
        <v>0</v>
      </c>
      <c r="AC83" s="17">
        <v>0</v>
      </c>
      <c r="AD83" s="17">
        <v>0</v>
      </c>
      <c r="AE83" s="17">
        <v>0</v>
      </c>
      <c r="AF83" s="17">
        <v>0</v>
      </c>
      <c r="AG83" s="17">
        <v>0</v>
      </c>
      <c r="AH83" s="17">
        <v>0</v>
      </c>
      <c r="AI83" s="17">
        <v>0</v>
      </c>
      <c r="AJ83" s="14" t="str">
        <f t="shared" si="4"/>
        <v>889,0,0,0,0,0,0,0,0,0</v>
      </c>
      <c r="AK83" s="18" t="s">
        <v>9817</v>
      </c>
      <c r="AL83" s="18" t="s">
        <v>2015</v>
      </c>
      <c r="AQ83" s="17">
        <v>0</v>
      </c>
      <c r="AR83" s="17">
        <v>25</v>
      </c>
      <c r="AS83" s="17">
        <v>0</v>
      </c>
    </row>
    <row r="84" spans="1:46" x14ac:dyDescent="0.2">
      <c r="A84" s="17">
        <v>82</v>
      </c>
      <c r="B84" s="77" t="s">
        <v>384</v>
      </c>
      <c r="C84" s="17">
        <v>890</v>
      </c>
      <c r="D84" t="s">
        <v>10767</v>
      </c>
      <c r="E84" t="s">
        <v>10818</v>
      </c>
      <c r="F84" s="17" t="str">
        <f t="shared" si="5"/>
        <v>RINCOALDON</v>
      </c>
      <c r="G84" s="17" t="s">
        <v>178</v>
      </c>
      <c r="I84" s="18" t="s">
        <v>4582</v>
      </c>
      <c r="J84" s="90" t="s">
        <v>5413</v>
      </c>
      <c r="K84" s="18" t="s">
        <v>5414</v>
      </c>
      <c r="L84" s="18">
        <v>0</v>
      </c>
      <c r="M84" s="18" t="s">
        <v>10964</v>
      </c>
      <c r="N84" s="18">
        <v>255</v>
      </c>
      <c r="O84" s="18">
        <v>70</v>
      </c>
      <c r="P84" s="18" t="s">
        <v>3744</v>
      </c>
      <c r="R84" s="18" t="s">
        <v>10660</v>
      </c>
      <c r="S84" s="18" t="s">
        <v>2060</v>
      </c>
      <c r="T84" s="17" t="s">
        <v>2023</v>
      </c>
      <c r="U84" s="17">
        <v>4080</v>
      </c>
      <c r="V84" s="18">
        <v>0.1</v>
      </c>
      <c r="W84" s="18">
        <v>0.1</v>
      </c>
      <c r="X84" s="17" t="s">
        <v>2057</v>
      </c>
      <c r="Z84" s="17">
        <f t="shared" si="3"/>
        <v>890</v>
      </c>
      <c r="AA84" s="17">
        <v>0</v>
      </c>
      <c r="AB84" s="17">
        <v>0</v>
      </c>
      <c r="AC84" s="17">
        <v>0</v>
      </c>
      <c r="AD84" s="17">
        <v>0</v>
      </c>
      <c r="AE84" s="17">
        <v>0</v>
      </c>
      <c r="AF84" s="17">
        <v>0</v>
      </c>
      <c r="AG84" s="17">
        <v>0</v>
      </c>
      <c r="AH84" s="17">
        <v>0</v>
      </c>
      <c r="AI84" s="17">
        <v>0</v>
      </c>
      <c r="AJ84" s="14" t="str">
        <f t="shared" si="4"/>
        <v>890,0,0,0,0,0,0,0,0,0</v>
      </c>
      <c r="AK84" s="18" t="s">
        <v>9817</v>
      </c>
      <c r="AL84" s="18" t="s">
        <v>2015</v>
      </c>
      <c r="AQ84" s="17">
        <v>0</v>
      </c>
      <c r="AR84" s="17">
        <v>25</v>
      </c>
      <c r="AS84" s="17">
        <v>0</v>
      </c>
      <c r="AT84" s="17" t="str">
        <f>+F85&amp;",LevelHoldItem,MAGMARIZER,"&amp;F85&amp;",TradeItem,MAGMARIZER"</f>
        <v>CETUSTEAM,LevelHoldItem,MAGMARIZER,CETUSTEAM,TradeItem,MAGMARIZER</v>
      </c>
    </row>
    <row r="85" spans="1:46" x14ac:dyDescent="0.2">
      <c r="A85" s="17">
        <v>83</v>
      </c>
      <c r="B85" s="77" t="s">
        <v>385</v>
      </c>
      <c r="C85" s="17">
        <v>891</v>
      </c>
      <c r="D85" t="s">
        <v>10767</v>
      </c>
      <c r="E85" t="s">
        <v>10819</v>
      </c>
      <c r="F85" s="17" t="str">
        <f t="shared" si="5"/>
        <v>CETUSTEAM</v>
      </c>
      <c r="G85" s="17" t="s">
        <v>177</v>
      </c>
      <c r="H85" s="17" t="s">
        <v>178</v>
      </c>
      <c r="I85" s="18" t="s">
        <v>4582</v>
      </c>
      <c r="J85" s="90" t="s">
        <v>5413</v>
      </c>
      <c r="K85" s="18" t="s">
        <v>5414</v>
      </c>
      <c r="L85" s="18">
        <v>0</v>
      </c>
      <c r="M85" s="18" t="s">
        <v>10964</v>
      </c>
      <c r="N85" s="18">
        <v>255</v>
      </c>
      <c r="O85" s="18">
        <v>70</v>
      </c>
      <c r="P85" s="18" t="s">
        <v>3744</v>
      </c>
      <c r="R85" s="18" t="s">
        <v>10660</v>
      </c>
      <c r="S85" s="18" t="s">
        <v>2060</v>
      </c>
      <c r="T85" s="17" t="s">
        <v>2023</v>
      </c>
      <c r="U85" s="17">
        <v>4080</v>
      </c>
      <c r="V85" s="18">
        <v>0.1</v>
      </c>
      <c r="W85" s="18">
        <v>0.1</v>
      </c>
      <c r="X85" s="17" t="s">
        <v>2057</v>
      </c>
      <c r="Z85" s="17">
        <f t="shared" si="3"/>
        <v>891</v>
      </c>
      <c r="AA85" s="17">
        <v>0</v>
      </c>
      <c r="AB85" s="17">
        <v>0</v>
      </c>
      <c r="AC85" s="17">
        <v>0</v>
      </c>
      <c r="AD85" s="17">
        <v>0</v>
      </c>
      <c r="AE85" s="17">
        <v>0</v>
      </c>
      <c r="AF85" s="17">
        <v>0</v>
      </c>
      <c r="AG85" s="17">
        <v>0</v>
      </c>
      <c r="AH85" s="17">
        <v>0</v>
      </c>
      <c r="AI85" s="17">
        <v>0</v>
      </c>
      <c r="AJ85" s="14" t="str">
        <f t="shared" si="4"/>
        <v>891,0,0,0,0,0,0,0,0,0</v>
      </c>
      <c r="AK85" s="18" t="s">
        <v>9817</v>
      </c>
      <c r="AL85" s="18" t="s">
        <v>2015</v>
      </c>
      <c r="AQ85" s="17">
        <v>0</v>
      </c>
      <c r="AR85" s="17">
        <v>25</v>
      </c>
      <c r="AS85" s="17">
        <v>0</v>
      </c>
    </row>
    <row r="86" spans="1:46" x14ac:dyDescent="0.2">
      <c r="A86" s="17">
        <v>84</v>
      </c>
      <c r="B86" s="60" t="s">
        <v>386</v>
      </c>
      <c r="C86" s="17">
        <v>892</v>
      </c>
      <c r="D86" t="s">
        <v>9824</v>
      </c>
      <c r="E86" t="s">
        <v>10765</v>
      </c>
      <c r="F86" s="17" t="str">
        <f t="shared" si="5"/>
        <v>PERRIPUS</v>
      </c>
      <c r="G86" s="17" t="s">
        <v>178</v>
      </c>
      <c r="I86" s="18" t="s">
        <v>4582</v>
      </c>
      <c r="J86" s="90" t="s">
        <v>5413</v>
      </c>
      <c r="K86" s="18" t="s">
        <v>5414</v>
      </c>
      <c r="L86" s="18">
        <v>0</v>
      </c>
      <c r="M86" s="18" t="s">
        <v>10964</v>
      </c>
      <c r="N86" s="18">
        <v>255</v>
      </c>
      <c r="O86" s="18">
        <v>70</v>
      </c>
      <c r="P86" s="18" t="s">
        <v>3744</v>
      </c>
      <c r="R86" s="18" t="s">
        <v>10660</v>
      </c>
      <c r="S86" s="18" t="s">
        <v>2060</v>
      </c>
      <c r="T86" s="17" t="s">
        <v>2023</v>
      </c>
      <c r="U86" s="17">
        <v>4080</v>
      </c>
      <c r="V86" s="18">
        <v>0.1</v>
      </c>
      <c r="W86" s="18">
        <v>0.1</v>
      </c>
      <c r="X86" s="17" t="s">
        <v>2057</v>
      </c>
      <c r="Z86" s="17">
        <f t="shared" si="3"/>
        <v>892</v>
      </c>
      <c r="AA86" s="17">
        <v>0</v>
      </c>
      <c r="AB86" s="17">
        <v>0</v>
      </c>
      <c r="AC86" s="17">
        <v>0</v>
      </c>
      <c r="AD86" s="17">
        <v>0</v>
      </c>
      <c r="AE86" s="17">
        <v>0</v>
      </c>
      <c r="AF86" s="17">
        <v>0</v>
      </c>
      <c r="AG86" s="17">
        <v>0</v>
      </c>
      <c r="AH86" s="17">
        <v>0</v>
      </c>
      <c r="AI86" s="17">
        <v>0</v>
      </c>
      <c r="AJ86" s="14" t="str">
        <f t="shared" si="4"/>
        <v>892,0,0,0,0,0,0,0,0,0</v>
      </c>
      <c r="AK86" s="18" t="s">
        <v>9817</v>
      </c>
      <c r="AL86" s="18" t="s">
        <v>2015</v>
      </c>
      <c r="AQ86" s="17">
        <v>0</v>
      </c>
      <c r="AR86" s="17">
        <v>25</v>
      </c>
      <c r="AS86" s="17">
        <v>0</v>
      </c>
      <c r="AT86" s="17" t="str">
        <f>+F87&amp;",Fainted,33,"</f>
        <v>PLATORINCO,Fainted,33,</v>
      </c>
    </row>
    <row r="87" spans="1:46" x14ac:dyDescent="0.2">
      <c r="A87" s="17">
        <v>85</v>
      </c>
      <c r="B87" s="60" t="s">
        <v>387</v>
      </c>
      <c r="C87" s="17">
        <v>893</v>
      </c>
      <c r="D87" t="s">
        <v>9824</v>
      </c>
      <c r="E87" t="s">
        <v>11037</v>
      </c>
      <c r="F87" s="17" t="str">
        <f t="shared" si="5"/>
        <v>PLATORINCO</v>
      </c>
      <c r="G87" s="17" t="s">
        <v>178</v>
      </c>
      <c r="H87" s="17" t="s">
        <v>187</v>
      </c>
      <c r="I87" s="18" t="s">
        <v>4582</v>
      </c>
      <c r="J87" s="90" t="s">
        <v>5413</v>
      </c>
      <c r="K87" s="18" t="s">
        <v>5414</v>
      </c>
      <c r="L87" s="18">
        <v>0</v>
      </c>
      <c r="M87" s="18" t="s">
        <v>10964</v>
      </c>
      <c r="N87" s="18">
        <v>255</v>
      </c>
      <c r="O87" s="18">
        <v>70</v>
      </c>
      <c r="P87" s="18" t="s">
        <v>3744</v>
      </c>
      <c r="R87" s="18" t="s">
        <v>10660</v>
      </c>
      <c r="S87" s="18" t="s">
        <v>2060</v>
      </c>
      <c r="T87" s="17" t="s">
        <v>2023</v>
      </c>
      <c r="U87" s="17">
        <v>4080</v>
      </c>
      <c r="V87" s="18">
        <v>0.1</v>
      </c>
      <c r="W87" s="18">
        <v>0.1</v>
      </c>
      <c r="X87" s="17" t="s">
        <v>2057</v>
      </c>
      <c r="Z87" s="17">
        <f t="shared" si="3"/>
        <v>893</v>
      </c>
      <c r="AA87" s="17">
        <v>0</v>
      </c>
      <c r="AB87" s="17">
        <v>0</v>
      </c>
      <c r="AC87" s="17">
        <v>0</v>
      </c>
      <c r="AD87" s="17">
        <v>0</v>
      </c>
      <c r="AE87" s="17">
        <v>0</v>
      </c>
      <c r="AF87" s="17">
        <v>0</v>
      </c>
      <c r="AG87" s="17">
        <v>0</v>
      </c>
      <c r="AH87" s="17">
        <v>0</v>
      </c>
      <c r="AI87" s="17">
        <v>0</v>
      </c>
      <c r="AJ87" s="14" t="str">
        <f t="shared" si="4"/>
        <v>893,0,0,0,0,0,0,0,0,0</v>
      </c>
      <c r="AK87" s="18" t="s">
        <v>9817</v>
      </c>
      <c r="AL87" s="18" t="s">
        <v>2015</v>
      </c>
      <c r="AQ87" s="17">
        <v>0</v>
      </c>
      <c r="AR87" s="17">
        <v>25</v>
      </c>
      <c r="AS87" s="17">
        <v>0</v>
      </c>
    </row>
    <row r="88" spans="1:46" x14ac:dyDescent="0.2">
      <c r="A88" s="17">
        <v>86</v>
      </c>
      <c r="B88" s="32" t="s">
        <v>389</v>
      </c>
      <c r="C88" s="17">
        <v>894</v>
      </c>
      <c r="D88" t="s">
        <v>10773</v>
      </c>
      <c r="E88" t="s">
        <v>10821</v>
      </c>
      <c r="F88" s="17" t="str">
        <f t="shared" si="5"/>
        <v>CONOTOXIN</v>
      </c>
      <c r="G88" s="17" t="s">
        <v>182</v>
      </c>
      <c r="H88" s="17" t="s">
        <v>190</v>
      </c>
      <c r="I88" s="18" t="s">
        <v>4582</v>
      </c>
      <c r="J88" s="90" t="s">
        <v>5413</v>
      </c>
      <c r="K88" s="18" t="s">
        <v>5414</v>
      </c>
      <c r="L88" s="18">
        <v>0</v>
      </c>
      <c r="M88" s="18" t="s">
        <v>10964</v>
      </c>
      <c r="N88" s="18">
        <v>255</v>
      </c>
      <c r="O88" s="18">
        <v>70</v>
      </c>
      <c r="P88" s="18" t="s">
        <v>3744</v>
      </c>
      <c r="R88" s="18" t="s">
        <v>10660</v>
      </c>
      <c r="S88" s="18" t="s">
        <v>2060</v>
      </c>
      <c r="T88" s="17" t="s">
        <v>2023</v>
      </c>
      <c r="U88" s="17">
        <v>4080</v>
      </c>
      <c r="V88" s="18">
        <v>0.1</v>
      </c>
      <c r="W88" s="18">
        <v>0.1</v>
      </c>
      <c r="X88" s="17" t="s">
        <v>2057</v>
      </c>
      <c r="Z88" s="17">
        <f t="shared" si="3"/>
        <v>894</v>
      </c>
      <c r="AA88" s="17">
        <v>0</v>
      </c>
      <c r="AB88" s="17">
        <v>0</v>
      </c>
      <c r="AC88" s="17">
        <v>0</v>
      </c>
      <c r="AD88" s="17">
        <v>0</v>
      </c>
      <c r="AE88" s="17">
        <v>0</v>
      </c>
      <c r="AF88" s="17">
        <v>0</v>
      </c>
      <c r="AG88" s="17">
        <v>0</v>
      </c>
      <c r="AH88" s="17">
        <v>0</v>
      </c>
      <c r="AI88" s="17">
        <v>0</v>
      </c>
      <c r="AJ88" s="14" t="str">
        <f t="shared" si="4"/>
        <v>894,0,0,0,0,0,0,0,0,0</v>
      </c>
      <c r="AK88" s="18" t="s">
        <v>9817</v>
      </c>
      <c r="AL88" s="18" t="s">
        <v>2015</v>
      </c>
      <c r="AQ88" s="17">
        <v>0</v>
      </c>
      <c r="AR88" s="17">
        <v>25</v>
      </c>
      <c r="AS88" s="17">
        <v>0</v>
      </c>
      <c r="AT88" s="17" t="str">
        <f>+F89&amp;",LevelHoldItem,DEEPSEATOOTH,"&amp;F89&amp;",TradeItem,DEEPSEATOOTH"</f>
        <v>RADULARPOON,LevelHoldItem,DEEPSEATOOTH,RADULARPOON,TradeItem,DEEPSEATOOTH</v>
      </c>
    </row>
    <row r="89" spans="1:46" x14ac:dyDescent="0.2">
      <c r="A89" s="17">
        <v>87</v>
      </c>
      <c r="B89" s="32" t="s">
        <v>390</v>
      </c>
      <c r="C89" s="17">
        <v>895</v>
      </c>
      <c r="D89" t="s">
        <v>10773</v>
      </c>
      <c r="E89" t="s">
        <v>10820</v>
      </c>
      <c r="F89" s="17" t="str">
        <f t="shared" si="5"/>
        <v>RADULARPOON</v>
      </c>
      <c r="G89" s="17" t="s">
        <v>182</v>
      </c>
      <c r="H89" s="17" t="s">
        <v>190</v>
      </c>
      <c r="I89" s="18" t="s">
        <v>4582</v>
      </c>
      <c r="J89" s="90" t="s">
        <v>5413</v>
      </c>
      <c r="K89" s="18" t="s">
        <v>5414</v>
      </c>
      <c r="L89" s="18">
        <v>0</v>
      </c>
      <c r="M89" s="18" t="s">
        <v>10964</v>
      </c>
      <c r="N89" s="18">
        <v>255</v>
      </c>
      <c r="O89" s="18">
        <v>70</v>
      </c>
      <c r="P89" s="18" t="s">
        <v>3744</v>
      </c>
      <c r="R89" s="18" t="s">
        <v>10660</v>
      </c>
      <c r="S89" s="18" t="s">
        <v>2060</v>
      </c>
      <c r="T89" s="17" t="s">
        <v>2023</v>
      </c>
      <c r="U89" s="17">
        <v>4080</v>
      </c>
      <c r="V89" s="18">
        <v>0.1</v>
      </c>
      <c r="W89" s="18">
        <v>0.1</v>
      </c>
      <c r="X89" s="17" t="s">
        <v>2057</v>
      </c>
      <c r="Z89" s="17">
        <f t="shared" si="3"/>
        <v>895</v>
      </c>
      <c r="AA89" s="17">
        <v>0</v>
      </c>
      <c r="AB89" s="17">
        <v>0</v>
      </c>
      <c r="AC89" s="17">
        <v>0</v>
      </c>
      <c r="AD89" s="17">
        <v>0</v>
      </c>
      <c r="AE89" s="17">
        <v>0</v>
      </c>
      <c r="AF89" s="17">
        <v>0</v>
      </c>
      <c r="AG89" s="17">
        <v>0</v>
      </c>
      <c r="AH89" s="17">
        <v>0</v>
      </c>
      <c r="AI89" s="17">
        <v>0</v>
      </c>
      <c r="AJ89" s="14" t="str">
        <f t="shared" si="4"/>
        <v>895,0,0,0,0,0,0,0,0,0</v>
      </c>
      <c r="AK89" s="18" t="s">
        <v>9817</v>
      </c>
      <c r="AL89" s="18" t="s">
        <v>2015</v>
      </c>
      <c r="AQ89" s="17">
        <v>0</v>
      </c>
      <c r="AR89" s="17">
        <v>25</v>
      </c>
      <c r="AS89" s="17">
        <v>0</v>
      </c>
    </row>
    <row r="90" spans="1:46" x14ac:dyDescent="0.2">
      <c r="A90" s="17">
        <v>88</v>
      </c>
      <c r="B90" s="36" t="s">
        <v>392</v>
      </c>
      <c r="C90" s="17">
        <v>896</v>
      </c>
      <c r="D90" t="s">
        <v>10793</v>
      </c>
      <c r="E90" t="s">
        <v>10793</v>
      </c>
      <c r="F90" s="17" t="str">
        <f t="shared" si="5"/>
        <v>PITOHUI</v>
      </c>
      <c r="G90" s="17" t="s">
        <v>184</v>
      </c>
      <c r="H90" s="17" t="s">
        <v>182</v>
      </c>
      <c r="I90" s="18" t="s">
        <v>4582</v>
      </c>
      <c r="J90" s="90" t="s">
        <v>5413</v>
      </c>
      <c r="K90" s="18" t="s">
        <v>5414</v>
      </c>
      <c r="L90" s="18">
        <v>0</v>
      </c>
      <c r="M90" s="18" t="s">
        <v>10964</v>
      </c>
      <c r="N90" s="18">
        <v>255</v>
      </c>
      <c r="O90" s="18">
        <v>70</v>
      </c>
      <c r="P90" s="18" t="s">
        <v>3744</v>
      </c>
      <c r="R90" s="18" t="s">
        <v>10660</v>
      </c>
      <c r="S90" s="18" t="s">
        <v>2060</v>
      </c>
      <c r="T90" s="17" t="s">
        <v>2023</v>
      </c>
      <c r="U90" s="17">
        <v>4080</v>
      </c>
      <c r="V90" s="18">
        <v>0.1</v>
      </c>
      <c r="W90" s="18">
        <v>0.1</v>
      </c>
      <c r="X90" s="17" t="s">
        <v>2057</v>
      </c>
      <c r="Z90" s="17">
        <f t="shared" si="3"/>
        <v>896</v>
      </c>
      <c r="AA90" s="17">
        <v>0</v>
      </c>
      <c r="AB90" s="17">
        <v>0</v>
      </c>
      <c r="AC90" s="17">
        <v>0</v>
      </c>
      <c r="AD90" s="17">
        <v>0</v>
      </c>
      <c r="AE90" s="17">
        <v>0</v>
      </c>
      <c r="AF90" s="17">
        <v>0</v>
      </c>
      <c r="AG90" s="17">
        <v>0</v>
      </c>
      <c r="AH90" s="17">
        <v>0</v>
      </c>
      <c r="AI90" s="17">
        <v>0</v>
      </c>
      <c r="AJ90" s="14" t="str">
        <f t="shared" si="4"/>
        <v>896,0,0,0,0,0,0,0,0,0</v>
      </c>
      <c r="AK90" s="18" t="s">
        <v>9817</v>
      </c>
      <c r="AL90" s="18" t="s">
        <v>2015</v>
      </c>
      <c r="AQ90" s="17">
        <v>0</v>
      </c>
      <c r="AR90" s="17">
        <v>25</v>
      </c>
      <c r="AS90" s="17">
        <v>0</v>
      </c>
      <c r="AT90" s="17" t="str">
        <f>+F91&amp;",Event,DARKGEM"</f>
        <v>BATROHUI,Event,DARKGEM</v>
      </c>
    </row>
    <row r="91" spans="1:46" x14ac:dyDescent="0.2">
      <c r="A91" s="17">
        <v>89</v>
      </c>
      <c r="B91" s="36" t="s">
        <v>393</v>
      </c>
      <c r="C91" s="17">
        <v>897</v>
      </c>
      <c r="D91" t="s">
        <v>10793</v>
      </c>
      <c r="E91" t="s">
        <v>10823</v>
      </c>
      <c r="F91" s="17" t="str">
        <f t="shared" si="5"/>
        <v>BATROHUI</v>
      </c>
      <c r="G91" s="17" t="s">
        <v>184</v>
      </c>
      <c r="H91" s="17" t="s">
        <v>182</v>
      </c>
      <c r="I91" s="18" t="s">
        <v>4582</v>
      </c>
      <c r="J91" s="90" t="s">
        <v>5413</v>
      </c>
      <c r="K91" s="18" t="s">
        <v>5414</v>
      </c>
      <c r="L91" s="18">
        <v>0</v>
      </c>
      <c r="M91" s="18" t="s">
        <v>10964</v>
      </c>
      <c r="N91" s="18">
        <v>255</v>
      </c>
      <c r="O91" s="18">
        <v>70</v>
      </c>
      <c r="P91" s="18" t="s">
        <v>3744</v>
      </c>
      <c r="R91" s="18" t="s">
        <v>10660</v>
      </c>
      <c r="S91" s="18" t="s">
        <v>2060</v>
      </c>
      <c r="T91" s="17" t="s">
        <v>2023</v>
      </c>
      <c r="U91" s="17">
        <v>4080</v>
      </c>
      <c r="V91" s="18">
        <v>0.1</v>
      </c>
      <c r="W91" s="18">
        <v>0.1</v>
      </c>
      <c r="X91" s="17" t="s">
        <v>2057</v>
      </c>
      <c r="Z91" s="17">
        <f t="shared" si="3"/>
        <v>897</v>
      </c>
      <c r="AA91" s="17">
        <v>0</v>
      </c>
      <c r="AB91" s="17">
        <v>0</v>
      </c>
      <c r="AC91" s="17">
        <v>0</v>
      </c>
      <c r="AD91" s="17">
        <v>0</v>
      </c>
      <c r="AE91" s="17">
        <v>0</v>
      </c>
      <c r="AF91" s="17">
        <v>0</v>
      </c>
      <c r="AG91" s="17">
        <v>0</v>
      </c>
      <c r="AH91" s="17">
        <v>0</v>
      </c>
      <c r="AI91" s="17">
        <v>0</v>
      </c>
      <c r="AJ91" s="14" t="str">
        <f t="shared" si="4"/>
        <v>897,0,0,0,0,0,0,0,0,0</v>
      </c>
      <c r="AK91" s="18" t="s">
        <v>9817</v>
      </c>
      <c r="AL91" s="18" t="s">
        <v>2015</v>
      </c>
      <c r="AQ91" s="17">
        <v>0</v>
      </c>
      <c r="AR91" s="17">
        <v>25</v>
      </c>
      <c r="AS91" s="17">
        <v>0</v>
      </c>
    </row>
    <row r="92" spans="1:46" x14ac:dyDescent="0.2">
      <c r="A92" s="17">
        <v>90</v>
      </c>
      <c r="B92" s="42" t="s">
        <v>394</v>
      </c>
      <c r="C92" s="17">
        <v>898</v>
      </c>
      <c r="D92" t="s">
        <v>151</v>
      </c>
      <c r="E92" t="s">
        <v>10824</v>
      </c>
      <c r="F92" s="17" t="str">
        <f t="shared" si="5"/>
        <v>YUBARTA</v>
      </c>
      <c r="G92" s="17" t="s">
        <v>178</v>
      </c>
      <c r="H92" s="17" t="s">
        <v>184</v>
      </c>
      <c r="I92" s="18" t="s">
        <v>4582</v>
      </c>
      <c r="J92" s="90" t="s">
        <v>5413</v>
      </c>
      <c r="K92" s="18" t="s">
        <v>5414</v>
      </c>
      <c r="L92" s="18">
        <v>0</v>
      </c>
      <c r="M92" s="18" t="s">
        <v>10964</v>
      </c>
      <c r="N92" s="18">
        <v>255</v>
      </c>
      <c r="O92" s="18">
        <v>70</v>
      </c>
      <c r="P92" s="18" t="s">
        <v>3744</v>
      </c>
      <c r="R92" s="18" t="s">
        <v>10660</v>
      </c>
      <c r="S92" s="18" t="s">
        <v>2060</v>
      </c>
      <c r="T92" s="17" t="s">
        <v>2023</v>
      </c>
      <c r="U92" s="17">
        <v>4080</v>
      </c>
      <c r="V92" s="18">
        <v>0.1</v>
      </c>
      <c r="W92" s="18">
        <v>0.1</v>
      </c>
      <c r="X92" s="17" t="s">
        <v>2057</v>
      </c>
      <c r="Z92" s="17">
        <f t="shared" si="3"/>
        <v>898</v>
      </c>
      <c r="AA92" s="17">
        <v>0</v>
      </c>
      <c r="AB92" s="17">
        <v>0</v>
      </c>
      <c r="AC92" s="17">
        <v>0</v>
      </c>
      <c r="AD92" s="17">
        <v>0</v>
      </c>
      <c r="AE92" s="17">
        <v>0</v>
      </c>
      <c r="AF92" s="17">
        <v>0</v>
      </c>
      <c r="AG92" s="17">
        <v>0</v>
      </c>
      <c r="AH92" s="17">
        <v>0</v>
      </c>
      <c r="AI92" s="17">
        <v>0</v>
      </c>
      <c r="AJ92" s="14" t="str">
        <f t="shared" si="4"/>
        <v>898,0,0,0,0,0,0,0,0,0</v>
      </c>
      <c r="AK92" s="18" t="s">
        <v>9817</v>
      </c>
      <c r="AL92" s="18" t="s">
        <v>2015</v>
      </c>
      <c r="AQ92" s="17">
        <v>0</v>
      </c>
      <c r="AR92" s="17">
        <v>25</v>
      </c>
      <c r="AS92" s="17">
        <v>0</v>
      </c>
      <c r="AT92" s="17" t="str">
        <f>+F93&amp;",Event,LIGHTBALL"</f>
        <v>MEGAPTERA,Event,LIGHTBALL</v>
      </c>
    </row>
    <row r="93" spans="1:46" x14ac:dyDescent="0.2">
      <c r="A93" s="17">
        <v>91</v>
      </c>
      <c r="B93" s="42" t="s">
        <v>395</v>
      </c>
      <c r="C93" s="17">
        <v>899</v>
      </c>
      <c r="D93" t="s">
        <v>151</v>
      </c>
      <c r="E93" t="s">
        <v>10825</v>
      </c>
      <c r="F93" s="17" t="str">
        <f t="shared" si="5"/>
        <v>MEGAPTERA</v>
      </c>
      <c r="G93" s="17" t="s">
        <v>178</v>
      </c>
      <c r="H93" s="17" t="s">
        <v>184</v>
      </c>
      <c r="I93" s="18" t="s">
        <v>4582</v>
      </c>
      <c r="J93" s="90" t="s">
        <v>5413</v>
      </c>
      <c r="K93" s="18" t="s">
        <v>5414</v>
      </c>
      <c r="L93" s="18">
        <v>0</v>
      </c>
      <c r="M93" s="18" t="s">
        <v>10964</v>
      </c>
      <c r="N93" s="18">
        <v>255</v>
      </c>
      <c r="O93" s="18">
        <v>70</v>
      </c>
      <c r="P93" s="18" t="s">
        <v>3744</v>
      </c>
      <c r="R93" s="18" t="s">
        <v>10660</v>
      </c>
      <c r="S93" s="18" t="s">
        <v>2060</v>
      </c>
      <c r="T93" s="17" t="s">
        <v>2023</v>
      </c>
      <c r="U93" s="17">
        <v>4080</v>
      </c>
      <c r="V93" s="18">
        <v>0.1</v>
      </c>
      <c r="W93" s="18">
        <v>0.1</v>
      </c>
      <c r="X93" s="17" t="s">
        <v>2057</v>
      </c>
      <c r="Z93" s="17">
        <f t="shared" si="3"/>
        <v>899</v>
      </c>
      <c r="AA93" s="17">
        <v>0</v>
      </c>
      <c r="AB93" s="17">
        <v>0</v>
      </c>
      <c r="AC93" s="17">
        <v>0</v>
      </c>
      <c r="AD93" s="17">
        <v>0</v>
      </c>
      <c r="AE93" s="17">
        <v>0</v>
      </c>
      <c r="AF93" s="17">
        <v>0</v>
      </c>
      <c r="AG93" s="17">
        <v>0</v>
      </c>
      <c r="AH93" s="17">
        <v>0</v>
      </c>
      <c r="AI93" s="17">
        <v>0</v>
      </c>
      <c r="AJ93" s="14" t="str">
        <f t="shared" si="4"/>
        <v>899,0,0,0,0,0,0,0,0,0</v>
      </c>
      <c r="AK93" s="18" t="s">
        <v>9817</v>
      </c>
      <c r="AL93" s="18" t="s">
        <v>2015</v>
      </c>
      <c r="AQ93" s="17">
        <v>0</v>
      </c>
      <c r="AR93" s="17">
        <v>25</v>
      </c>
      <c r="AS93" s="17">
        <v>0</v>
      </c>
    </row>
    <row r="94" spans="1:46" x14ac:dyDescent="0.2">
      <c r="A94" s="17">
        <v>92</v>
      </c>
      <c r="B94" s="25" t="s">
        <v>396</v>
      </c>
      <c r="C94" s="17">
        <v>900</v>
      </c>
      <c r="D94" t="s">
        <v>10772</v>
      </c>
      <c r="E94" t="s">
        <v>10827</v>
      </c>
      <c r="F94" s="17" t="str">
        <f t="shared" si="5"/>
        <v>CERATOXIN</v>
      </c>
      <c r="G94" s="17" t="s">
        <v>179</v>
      </c>
      <c r="H94" s="17" t="s">
        <v>182</v>
      </c>
      <c r="I94" s="18" t="s">
        <v>4582</v>
      </c>
      <c r="J94" s="90" t="s">
        <v>5413</v>
      </c>
      <c r="K94" s="18" t="s">
        <v>5414</v>
      </c>
      <c r="L94" s="18">
        <v>0</v>
      </c>
      <c r="M94" s="18" t="s">
        <v>10964</v>
      </c>
      <c r="N94" s="18">
        <v>255</v>
      </c>
      <c r="O94" s="18">
        <v>70</v>
      </c>
      <c r="P94" s="18" t="s">
        <v>3744</v>
      </c>
      <c r="R94" s="18" t="s">
        <v>10660</v>
      </c>
      <c r="S94" s="18" t="s">
        <v>2060</v>
      </c>
      <c r="T94" s="17" t="s">
        <v>2023</v>
      </c>
      <c r="U94" s="17">
        <v>4080</v>
      </c>
      <c r="V94" s="18">
        <v>0.1</v>
      </c>
      <c r="W94" s="18">
        <v>0.1</v>
      </c>
      <c r="X94" s="17" t="s">
        <v>2057</v>
      </c>
      <c r="Z94" s="17">
        <f t="shared" si="3"/>
        <v>900</v>
      </c>
      <c r="AA94" s="17">
        <v>0</v>
      </c>
      <c r="AB94" s="17">
        <v>0</v>
      </c>
      <c r="AC94" s="17">
        <v>0</v>
      </c>
      <c r="AD94" s="17">
        <v>0</v>
      </c>
      <c r="AE94" s="17">
        <v>0</v>
      </c>
      <c r="AF94" s="17">
        <v>0</v>
      </c>
      <c r="AG94" s="17">
        <v>0</v>
      </c>
      <c r="AH94" s="17">
        <v>0</v>
      </c>
      <c r="AI94" s="17">
        <v>0</v>
      </c>
      <c r="AJ94" s="14" t="str">
        <f t="shared" si="4"/>
        <v>900,0,0,0,0,0,0,0,0,0</v>
      </c>
      <c r="AK94" s="18" t="s">
        <v>9817</v>
      </c>
      <c r="AL94" s="18" t="s">
        <v>2015</v>
      </c>
      <c r="AQ94" s="17">
        <v>0</v>
      </c>
      <c r="AR94" s="17">
        <v>25</v>
      </c>
      <c r="AS94" s="17">
        <v>0</v>
      </c>
      <c r="AT94" s="17" t="str">
        <f>+F95&amp;",LevelHoldItem,ELECTIRIZER,"&amp;F95&amp;",TradeItem,ELECTIRIZER"</f>
        <v>CERATOTHUNDA,LevelHoldItem,ELECTIRIZER,CERATOTHUNDA,TradeItem,ELECTIRIZER</v>
      </c>
    </row>
    <row r="95" spans="1:46" x14ac:dyDescent="0.2">
      <c r="A95" s="17">
        <v>93</v>
      </c>
      <c r="B95" s="25" t="s">
        <v>398</v>
      </c>
      <c r="C95" s="17">
        <v>901</v>
      </c>
      <c r="D95" t="s">
        <v>10772</v>
      </c>
      <c r="E95" t="s">
        <v>10826</v>
      </c>
      <c r="F95" s="17" t="str">
        <f t="shared" si="5"/>
        <v>CERATOTHUNDA</v>
      </c>
      <c r="G95" s="17" t="s">
        <v>179</v>
      </c>
      <c r="H95" s="17" t="s">
        <v>182</v>
      </c>
      <c r="I95" s="18" t="s">
        <v>4582</v>
      </c>
      <c r="J95" s="90" t="s">
        <v>5413</v>
      </c>
      <c r="K95" s="18" t="s">
        <v>5414</v>
      </c>
      <c r="L95" s="18">
        <v>0</v>
      </c>
      <c r="M95" s="18" t="s">
        <v>10964</v>
      </c>
      <c r="N95" s="18">
        <v>255</v>
      </c>
      <c r="O95" s="18">
        <v>70</v>
      </c>
      <c r="P95" s="18" t="s">
        <v>3744</v>
      </c>
      <c r="R95" s="18" t="s">
        <v>10660</v>
      </c>
      <c r="S95" s="18" t="s">
        <v>2060</v>
      </c>
      <c r="T95" s="17" t="s">
        <v>2023</v>
      </c>
      <c r="U95" s="17">
        <v>4080</v>
      </c>
      <c r="V95" s="18">
        <v>0.1</v>
      </c>
      <c r="W95" s="18">
        <v>0.1</v>
      </c>
      <c r="X95" s="17" t="s">
        <v>2057</v>
      </c>
      <c r="Z95" s="17">
        <f t="shared" si="3"/>
        <v>901</v>
      </c>
      <c r="AA95" s="17">
        <v>0</v>
      </c>
      <c r="AB95" s="17">
        <v>0</v>
      </c>
      <c r="AC95" s="17">
        <v>0</v>
      </c>
      <c r="AD95" s="17">
        <v>0</v>
      </c>
      <c r="AE95" s="17">
        <v>0</v>
      </c>
      <c r="AF95" s="17">
        <v>0</v>
      </c>
      <c r="AG95" s="17">
        <v>0</v>
      </c>
      <c r="AH95" s="17">
        <v>0</v>
      </c>
      <c r="AI95" s="17">
        <v>0</v>
      </c>
      <c r="AJ95" s="14" t="str">
        <f t="shared" si="4"/>
        <v>901,0,0,0,0,0,0,0,0,0</v>
      </c>
      <c r="AK95" s="18" t="s">
        <v>9817</v>
      </c>
      <c r="AL95" s="18" t="s">
        <v>2015</v>
      </c>
      <c r="AQ95" s="17">
        <v>0</v>
      </c>
      <c r="AR95" s="17">
        <v>25</v>
      </c>
      <c r="AS95" s="17">
        <v>0</v>
      </c>
    </row>
    <row r="96" spans="1:46" x14ac:dyDescent="0.2">
      <c r="A96" s="17">
        <v>94</v>
      </c>
      <c r="B96" s="36" t="s">
        <v>400</v>
      </c>
      <c r="C96" s="17">
        <v>902</v>
      </c>
      <c r="D96" t="s">
        <v>10774</v>
      </c>
      <c r="E96" t="s">
        <v>10828</v>
      </c>
      <c r="F96" s="17" t="str">
        <f t="shared" si="5"/>
        <v>VUQUANG</v>
      </c>
      <c r="G96" s="17" t="s">
        <v>163</v>
      </c>
      <c r="H96" s="17" t="s">
        <v>183</v>
      </c>
      <c r="I96" s="18" t="s">
        <v>4582</v>
      </c>
      <c r="J96" s="90" t="s">
        <v>5413</v>
      </c>
      <c r="K96" s="18" t="s">
        <v>5414</v>
      </c>
      <c r="L96" s="18">
        <v>0</v>
      </c>
      <c r="M96" s="18" t="s">
        <v>10964</v>
      </c>
      <c r="N96" s="18">
        <v>255</v>
      </c>
      <c r="O96" s="18">
        <v>70</v>
      </c>
      <c r="P96" s="18" t="s">
        <v>3744</v>
      </c>
      <c r="R96" s="18" t="s">
        <v>10660</v>
      </c>
      <c r="S96" s="18" t="s">
        <v>2060</v>
      </c>
      <c r="T96" s="17" t="s">
        <v>2023</v>
      </c>
      <c r="U96" s="17">
        <v>4080</v>
      </c>
      <c r="V96" s="18">
        <v>0.1</v>
      </c>
      <c r="W96" s="18">
        <v>0.1</v>
      </c>
      <c r="X96" s="17" t="s">
        <v>2057</v>
      </c>
      <c r="Z96" s="17">
        <f t="shared" si="3"/>
        <v>902</v>
      </c>
      <c r="AA96" s="17">
        <v>0</v>
      </c>
      <c r="AB96" s="17">
        <v>0</v>
      </c>
      <c r="AC96" s="17">
        <v>0</v>
      </c>
      <c r="AD96" s="17">
        <v>0</v>
      </c>
      <c r="AE96" s="17">
        <v>0</v>
      </c>
      <c r="AF96" s="17">
        <v>0</v>
      </c>
      <c r="AG96" s="17">
        <v>0</v>
      </c>
      <c r="AH96" s="17">
        <v>0</v>
      </c>
      <c r="AI96" s="17">
        <v>0</v>
      </c>
      <c r="AJ96" s="14" t="str">
        <f t="shared" si="4"/>
        <v>902,0,0,0,0,0,0,0,0,0</v>
      </c>
      <c r="AK96" s="18" t="s">
        <v>9817</v>
      </c>
      <c r="AL96" s="18" t="s">
        <v>2015</v>
      </c>
      <c r="AQ96" s="17">
        <v>0</v>
      </c>
      <c r="AR96" s="17">
        <v>25</v>
      </c>
      <c r="AS96" s="17">
        <v>0</v>
      </c>
      <c r="AT96" s="17" t="str">
        <f>+F97&amp;",Level,45"</f>
        <v>PSEUDORIX,Level,45</v>
      </c>
    </row>
    <row r="97" spans="1:46" x14ac:dyDescent="0.2">
      <c r="A97" s="17">
        <v>95</v>
      </c>
      <c r="B97" s="36" t="s">
        <v>401</v>
      </c>
      <c r="C97" s="17">
        <v>903</v>
      </c>
      <c r="D97" t="s">
        <v>10774</v>
      </c>
      <c r="E97" t="s">
        <v>10829</v>
      </c>
      <c r="F97" s="17" t="str">
        <f t="shared" si="5"/>
        <v>PSEUDORIX</v>
      </c>
      <c r="G97" s="17" t="s">
        <v>163</v>
      </c>
      <c r="H97" s="17" t="s">
        <v>183</v>
      </c>
      <c r="I97" s="18" t="s">
        <v>4582</v>
      </c>
      <c r="J97" s="90" t="s">
        <v>5413</v>
      </c>
      <c r="K97" s="18" t="s">
        <v>5414</v>
      </c>
      <c r="L97" s="18">
        <v>0</v>
      </c>
      <c r="M97" s="18" t="s">
        <v>10964</v>
      </c>
      <c r="N97" s="18">
        <v>255</v>
      </c>
      <c r="O97" s="18">
        <v>70</v>
      </c>
      <c r="P97" s="18" t="s">
        <v>3744</v>
      </c>
      <c r="R97" s="18" t="s">
        <v>10660</v>
      </c>
      <c r="S97" s="18" t="s">
        <v>2060</v>
      </c>
      <c r="T97" s="17" t="s">
        <v>2023</v>
      </c>
      <c r="U97" s="17">
        <v>4080</v>
      </c>
      <c r="V97" s="18">
        <v>0.1</v>
      </c>
      <c r="W97" s="18">
        <v>0.1</v>
      </c>
      <c r="X97" s="17" t="s">
        <v>2057</v>
      </c>
      <c r="Z97" s="17">
        <f t="shared" si="3"/>
        <v>903</v>
      </c>
      <c r="AA97" s="17">
        <v>0</v>
      </c>
      <c r="AB97" s="17">
        <v>0</v>
      </c>
      <c r="AC97" s="17">
        <v>0</v>
      </c>
      <c r="AD97" s="17">
        <v>0</v>
      </c>
      <c r="AE97" s="17">
        <v>0</v>
      </c>
      <c r="AF97" s="17">
        <v>0</v>
      </c>
      <c r="AG97" s="17">
        <v>0</v>
      </c>
      <c r="AH97" s="17">
        <v>0</v>
      </c>
      <c r="AI97" s="17">
        <v>0</v>
      </c>
      <c r="AJ97" s="14" t="str">
        <f t="shared" si="4"/>
        <v>903,0,0,0,0,0,0,0,0,0</v>
      </c>
      <c r="AK97" s="18" t="s">
        <v>9817</v>
      </c>
      <c r="AL97" s="18" t="s">
        <v>2015</v>
      </c>
      <c r="AQ97" s="17">
        <v>0</v>
      </c>
      <c r="AR97" s="17">
        <v>25</v>
      </c>
      <c r="AS97" s="17">
        <v>0</v>
      </c>
    </row>
    <row r="98" spans="1:46" x14ac:dyDescent="0.2">
      <c r="A98" s="17">
        <v>96</v>
      </c>
      <c r="B98" s="93"/>
      <c r="C98" s="17">
        <v>904</v>
      </c>
      <c r="D98" s="17" t="s">
        <v>10859</v>
      </c>
      <c r="E98" s="17" t="s">
        <v>10861</v>
      </c>
      <c r="F98" s="17" t="str">
        <f t="shared" si="5"/>
        <v>RAGDOOL</v>
      </c>
      <c r="G98" s="17" t="s">
        <v>189</v>
      </c>
      <c r="H98" s="17" t="s">
        <v>180</v>
      </c>
      <c r="I98" s="18" t="s">
        <v>4582</v>
      </c>
      <c r="J98" s="90" t="s">
        <v>5413</v>
      </c>
      <c r="K98" s="18" t="s">
        <v>5414</v>
      </c>
      <c r="L98" s="18">
        <v>0</v>
      </c>
      <c r="M98" s="18" t="s">
        <v>10964</v>
      </c>
      <c r="N98" s="18">
        <v>255</v>
      </c>
      <c r="O98" s="18">
        <v>70</v>
      </c>
      <c r="P98" s="18" t="s">
        <v>3744</v>
      </c>
      <c r="R98" s="18" t="s">
        <v>10660</v>
      </c>
      <c r="S98" s="18" t="s">
        <v>2060</v>
      </c>
      <c r="T98" s="17" t="s">
        <v>2023</v>
      </c>
      <c r="U98" s="17">
        <v>4080</v>
      </c>
      <c r="V98" s="18">
        <v>0.1</v>
      </c>
      <c r="W98" s="18">
        <v>0.1</v>
      </c>
      <c r="X98" s="17" t="s">
        <v>2057</v>
      </c>
      <c r="Z98" s="17">
        <f t="shared" si="3"/>
        <v>904</v>
      </c>
      <c r="AA98" s="17">
        <v>0</v>
      </c>
      <c r="AB98" s="17">
        <v>0</v>
      </c>
      <c r="AC98" s="17">
        <v>0</v>
      </c>
      <c r="AD98" s="17">
        <v>0</v>
      </c>
      <c r="AE98" s="17">
        <v>0</v>
      </c>
      <c r="AF98" s="17">
        <v>0</v>
      </c>
      <c r="AG98" s="17">
        <v>0</v>
      </c>
      <c r="AH98" s="17">
        <v>0</v>
      </c>
      <c r="AI98" s="17">
        <v>0</v>
      </c>
      <c r="AJ98" s="14" t="str">
        <f t="shared" si="4"/>
        <v>904,0,0,0,0,0,0,0,0,0</v>
      </c>
      <c r="AK98" s="18" t="s">
        <v>9817</v>
      </c>
      <c r="AL98" s="18" t="s">
        <v>2015</v>
      </c>
      <c r="AQ98" s="17">
        <v>0</v>
      </c>
      <c r="AR98" s="17">
        <v>25</v>
      </c>
      <c r="AS98" s="17">
        <v>0</v>
      </c>
      <c r="AT98" s="17" t="str">
        <f>+F99&amp;",Event,DARKGEM"</f>
        <v>VOODULL,Event,DARKGEM</v>
      </c>
    </row>
    <row r="99" spans="1:46" x14ac:dyDescent="0.2">
      <c r="A99" s="17">
        <v>97</v>
      </c>
      <c r="B99" s="93"/>
      <c r="C99" s="17">
        <v>905</v>
      </c>
      <c r="D99" s="17" t="s">
        <v>10860</v>
      </c>
      <c r="E99" s="17" t="s">
        <v>10862</v>
      </c>
      <c r="F99" s="17" t="str">
        <f t="shared" si="5"/>
        <v>VOODULL</v>
      </c>
      <c r="G99" s="17" t="s">
        <v>189</v>
      </c>
      <c r="H99" s="17" t="s">
        <v>180</v>
      </c>
      <c r="I99" s="18" t="s">
        <v>4582</v>
      </c>
      <c r="J99" s="90" t="s">
        <v>5413</v>
      </c>
      <c r="K99" s="18" t="s">
        <v>5414</v>
      </c>
      <c r="L99" s="18">
        <v>0</v>
      </c>
      <c r="M99" s="18" t="s">
        <v>10964</v>
      </c>
      <c r="N99" s="18">
        <v>255</v>
      </c>
      <c r="O99" s="18">
        <v>70</v>
      </c>
      <c r="P99" s="18" t="s">
        <v>3744</v>
      </c>
      <c r="R99" s="18" t="s">
        <v>10660</v>
      </c>
      <c r="S99" s="18" t="s">
        <v>2060</v>
      </c>
      <c r="T99" s="17" t="s">
        <v>2023</v>
      </c>
      <c r="U99" s="17">
        <v>4080</v>
      </c>
      <c r="V99" s="18">
        <v>0.1</v>
      </c>
      <c r="W99" s="18">
        <v>0.1</v>
      </c>
      <c r="X99" s="17" t="s">
        <v>2057</v>
      </c>
      <c r="Z99" s="17">
        <f t="shared" si="3"/>
        <v>905</v>
      </c>
      <c r="AA99" s="17">
        <v>0</v>
      </c>
      <c r="AB99" s="17">
        <v>0</v>
      </c>
      <c r="AC99" s="17">
        <v>0</v>
      </c>
      <c r="AD99" s="17">
        <v>0</v>
      </c>
      <c r="AE99" s="17">
        <v>0</v>
      </c>
      <c r="AF99" s="17">
        <v>0</v>
      </c>
      <c r="AG99" s="17">
        <v>0</v>
      </c>
      <c r="AH99" s="17">
        <v>0</v>
      </c>
      <c r="AI99" s="17">
        <v>0</v>
      </c>
      <c r="AJ99" s="14" t="str">
        <f t="shared" si="4"/>
        <v>905,0,0,0,0,0,0,0,0,0</v>
      </c>
      <c r="AK99" s="18" t="s">
        <v>9817</v>
      </c>
      <c r="AL99" s="18" t="s">
        <v>2015</v>
      </c>
      <c r="AQ99" s="17">
        <v>0</v>
      </c>
      <c r="AR99" s="17">
        <v>25</v>
      </c>
      <c r="AS99" s="17">
        <v>0</v>
      </c>
    </row>
    <row r="100" spans="1:46" x14ac:dyDescent="0.2">
      <c r="A100" s="17">
        <v>98</v>
      </c>
      <c r="B100" s="73" t="s">
        <v>402</v>
      </c>
      <c r="C100" s="17">
        <v>906</v>
      </c>
      <c r="D100" t="s">
        <v>10822</v>
      </c>
      <c r="E100" t="s">
        <v>10830</v>
      </c>
      <c r="F100" s="17" t="str">
        <f t="shared" si="5"/>
        <v>IMPARK</v>
      </c>
      <c r="G100" s="17" t="s">
        <v>178</v>
      </c>
      <c r="I100" s="18" t="s">
        <v>4582</v>
      </c>
      <c r="J100" s="90" t="s">
        <v>5413</v>
      </c>
      <c r="K100" s="18" t="s">
        <v>5414</v>
      </c>
      <c r="L100" s="18">
        <v>0</v>
      </c>
      <c r="M100" s="18" t="s">
        <v>10964</v>
      </c>
      <c r="N100" s="18">
        <v>255</v>
      </c>
      <c r="O100" s="18">
        <v>70</v>
      </c>
      <c r="P100" s="18" t="s">
        <v>3744</v>
      </c>
      <c r="R100" s="18" t="s">
        <v>10660</v>
      </c>
      <c r="S100" s="18" t="s">
        <v>2060</v>
      </c>
      <c r="T100" s="17" t="s">
        <v>2023</v>
      </c>
      <c r="U100" s="17">
        <v>4080</v>
      </c>
      <c r="V100" s="18">
        <v>0.1</v>
      </c>
      <c r="W100" s="18">
        <v>0.1</v>
      </c>
      <c r="X100" s="17" t="s">
        <v>2057</v>
      </c>
      <c r="Z100" s="17">
        <f t="shared" si="3"/>
        <v>906</v>
      </c>
      <c r="AA100" s="17">
        <v>0</v>
      </c>
      <c r="AB100" s="17">
        <v>0</v>
      </c>
      <c r="AC100" s="17">
        <v>0</v>
      </c>
      <c r="AD100" s="17">
        <v>0</v>
      </c>
      <c r="AE100" s="17">
        <v>0</v>
      </c>
      <c r="AF100" s="17">
        <v>0</v>
      </c>
      <c r="AG100" s="17">
        <v>0</v>
      </c>
      <c r="AH100" s="17">
        <v>0</v>
      </c>
      <c r="AI100" s="17">
        <v>0</v>
      </c>
      <c r="AJ100" s="14" t="str">
        <f t="shared" si="4"/>
        <v>906,0,0,0,0,0,0,0,0,0</v>
      </c>
      <c r="AK100" s="18" t="s">
        <v>9817</v>
      </c>
      <c r="AL100" s="18" t="s">
        <v>2015</v>
      </c>
      <c r="AQ100" s="17">
        <v>0</v>
      </c>
      <c r="AR100" s="17">
        <v>25</v>
      </c>
      <c r="AS100" s="17">
        <v>0</v>
      </c>
      <c r="AT100" s="17" t="str">
        <f>+F101&amp;",Level,36"</f>
        <v>GOBLARK,Level,36</v>
      </c>
    </row>
    <row r="101" spans="1:46" x14ac:dyDescent="0.2">
      <c r="A101" s="17">
        <v>99</v>
      </c>
      <c r="B101" s="73" t="s">
        <v>403</v>
      </c>
      <c r="C101" s="17">
        <v>907</v>
      </c>
      <c r="D101" t="s">
        <v>10822</v>
      </c>
      <c r="E101" t="s">
        <v>10831</v>
      </c>
      <c r="F101" s="17" t="str">
        <f t="shared" si="5"/>
        <v>GOBLARK</v>
      </c>
      <c r="G101" s="17" t="s">
        <v>178</v>
      </c>
      <c r="I101" s="18" t="s">
        <v>4582</v>
      </c>
      <c r="J101" s="90" t="s">
        <v>5413</v>
      </c>
      <c r="K101" s="18" t="s">
        <v>5414</v>
      </c>
      <c r="L101" s="18">
        <v>0</v>
      </c>
      <c r="M101" s="18" t="s">
        <v>10964</v>
      </c>
      <c r="N101" s="18">
        <v>255</v>
      </c>
      <c r="O101" s="18">
        <v>70</v>
      </c>
      <c r="P101" s="18" t="s">
        <v>3744</v>
      </c>
      <c r="R101" s="18" t="s">
        <v>10660</v>
      </c>
      <c r="S101" s="18" t="s">
        <v>2060</v>
      </c>
      <c r="T101" s="17" t="s">
        <v>2023</v>
      </c>
      <c r="U101" s="17">
        <v>4080</v>
      </c>
      <c r="V101" s="18">
        <v>0.1</v>
      </c>
      <c r="W101" s="18">
        <v>0.1</v>
      </c>
      <c r="X101" s="17" t="s">
        <v>2057</v>
      </c>
      <c r="Z101" s="17">
        <f t="shared" si="3"/>
        <v>907</v>
      </c>
      <c r="AA101" s="17">
        <v>0</v>
      </c>
      <c r="AB101" s="17">
        <v>0</v>
      </c>
      <c r="AC101" s="17">
        <v>0</v>
      </c>
      <c r="AD101" s="17">
        <v>0</v>
      </c>
      <c r="AE101" s="17">
        <v>0</v>
      </c>
      <c r="AF101" s="17">
        <v>0</v>
      </c>
      <c r="AG101" s="17">
        <v>0</v>
      </c>
      <c r="AH101" s="17">
        <v>0</v>
      </c>
      <c r="AI101" s="17">
        <v>0</v>
      </c>
      <c r="AJ101" s="14" t="str">
        <f t="shared" si="4"/>
        <v>907,0,0,0,0,0,0,0,0,0</v>
      </c>
      <c r="AK101" s="18" t="s">
        <v>9817</v>
      </c>
      <c r="AL101" s="18" t="s">
        <v>2015</v>
      </c>
      <c r="AQ101" s="17">
        <v>0</v>
      </c>
      <c r="AR101" s="17">
        <v>25</v>
      </c>
      <c r="AS101" s="17">
        <v>0</v>
      </c>
      <c r="AT101" s="17" t="str">
        <f>+F102&amp;",HasMove,DARKPULSE"</f>
        <v>ORCHARK,HasMove,DARKPULSE</v>
      </c>
    </row>
    <row r="102" spans="1:46" x14ac:dyDescent="0.2">
      <c r="A102" s="17">
        <v>100</v>
      </c>
      <c r="B102" s="73" t="s">
        <v>404</v>
      </c>
      <c r="C102" s="17">
        <v>908</v>
      </c>
      <c r="D102" t="s">
        <v>10822</v>
      </c>
      <c r="E102" t="s">
        <v>10832</v>
      </c>
      <c r="F102" s="17" t="str">
        <f t="shared" si="5"/>
        <v>ORCHARK</v>
      </c>
      <c r="G102" s="17" t="s">
        <v>178</v>
      </c>
      <c r="H102" s="17" t="s">
        <v>189</v>
      </c>
      <c r="I102" s="18" t="s">
        <v>4582</v>
      </c>
      <c r="J102" s="90" t="s">
        <v>5413</v>
      </c>
      <c r="K102" s="18" t="s">
        <v>5414</v>
      </c>
      <c r="L102" s="18">
        <v>0</v>
      </c>
      <c r="M102" s="18" t="s">
        <v>10964</v>
      </c>
      <c r="N102" s="18">
        <v>255</v>
      </c>
      <c r="O102" s="18">
        <v>70</v>
      </c>
      <c r="P102" s="18" t="s">
        <v>3744</v>
      </c>
      <c r="R102" s="18" t="s">
        <v>10660</v>
      </c>
      <c r="S102" s="18" t="s">
        <v>2060</v>
      </c>
      <c r="T102" s="17" t="s">
        <v>2023</v>
      </c>
      <c r="U102" s="17">
        <v>4080</v>
      </c>
      <c r="V102" s="18">
        <v>0.1</v>
      </c>
      <c r="W102" s="18">
        <v>0.1</v>
      </c>
      <c r="X102" s="17" t="s">
        <v>2057</v>
      </c>
      <c r="Z102" s="17">
        <f t="shared" si="3"/>
        <v>908</v>
      </c>
      <c r="AA102" s="17">
        <v>0</v>
      </c>
      <c r="AB102" s="17">
        <v>0</v>
      </c>
      <c r="AC102" s="17">
        <v>0</v>
      </c>
      <c r="AD102" s="17">
        <v>0</v>
      </c>
      <c r="AE102" s="17">
        <v>0</v>
      </c>
      <c r="AF102" s="17">
        <v>0</v>
      </c>
      <c r="AG102" s="17">
        <v>0</v>
      </c>
      <c r="AH102" s="17">
        <v>0</v>
      </c>
      <c r="AI102" s="17">
        <v>0</v>
      </c>
      <c r="AJ102" s="14" t="str">
        <f t="shared" si="4"/>
        <v>908,0,0,0,0,0,0,0,0,0</v>
      </c>
      <c r="AK102" s="18" t="s">
        <v>9817</v>
      </c>
      <c r="AL102" s="18" t="s">
        <v>2015</v>
      </c>
      <c r="AQ102" s="17">
        <v>0</v>
      </c>
      <c r="AR102" s="17">
        <v>25</v>
      </c>
      <c r="AS102" s="17">
        <v>0</v>
      </c>
    </row>
    <row r="103" spans="1:46" x14ac:dyDescent="0.2">
      <c r="A103" s="17">
        <v>101</v>
      </c>
      <c r="B103" s="51" t="s">
        <v>407</v>
      </c>
      <c r="C103" s="17">
        <v>909</v>
      </c>
      <c r="D103" t="s">
        <v>264</v>
      </c>
      <c r="E103" t="s">
        <v>10833</v>
      </c>
      <c r="F103" s="17" t="str">
        <f t="shared" si="5"/>
        <v>SHUKAPABRA</v>
      </c>
      <c r="G103" s="17" t="s">
        <v>192</v>
      </c>
      <c r="I103" s="18" t="s">
        <v>4582</v>
      </c>
      <c r="J103" s="90" t="s">
        <v>5413</v>
      </c>
      <c r="K103" s="18" t="s">
        <v>5414</v>
      </c>
      <c r="L103" s="18">
        <v>0</v>
      </c>
      <c r="M103" s="18" t="s">
        <v>10964</v>
      </c>
      <c r="N103" s="18">
        <v>255</v>
      </c>
      <c r="O103" s="18">
        <v>70</v>
      </c>
      <c r="P103" s="18" t="s">
        <v>3744</v>
      </c>
      <c r="R103" s="18" t="s">
        <v>10660</v>
      </c>
      <c r="S103" s="18" t="s">
        <v>2060</v>
      </c>
      <c r="T103" s="17" t="s">
        <v>2023</v>
      </c>
      <c r="U103" s="17">
        <v>4080</v>
      </c>
      <c r="V103" s="18">
        <v>0.1</v>
      </c>
      <c r="W103" s="18">
        <v>0.1</v>
      </c>
      <c r="X103" s="17" t="s">
        <v>2057</v>
      </c>
      <c r="Z103" s="17">
        <f t="shared" si="3"/>
        <v>909</v>
      </c>
      <c r="AA103" s="17">
        <v>0</v>
      </c>
      <c r="AB103" s="17">
        <v>0</v>
      </c>
      <c r="AC103" s="17">
        <v>0</v>
      </c>
      <c r="AD103" s="17">
        <v>0</v>
      </c>
      <c r="AE103" s="17">
        <v>0</v>
      </c>
      <c r="AF103" s="17">
        <v>0</v>
      </c>
      <c r="AG103" s="17">
        <v>0</v>
      </c>
      <c r="AH103" s="17">
        <v>0</v>
      </c>
      <c r="AI103" s="17">
        <v>0</v>
      </c>
      <c r="AJ103" s="14" t="str">
        <f t="shared" si="4"/>
        <v>909,0,0,0,0,0,0,0,0,0</v>
      </c>
      <c r="AK103" s="18" t="s">
        <v>9817</v>
      </c>
      <c r="AL103" s="18" t="s">
        <v>2015</v>
      </c>
      <c r="AQ103" s="17">
        <v>0</v>
      </c>
      <c r="AR103" s="17">
        <v>25</v>
      </c>
      <c r="AS103" s="17">
        <v>0</v>
      </c>
      <c r="AT103" s="17" t="str">
        <f>+F104&amp;",Item,DAWNSTONE"</f>
        <v>CHUPAKABRA,Item,DAWNSTONE</v>
      </c>
    </row>
    <row r="104" spans="1:46" x14ac:dyDescent="0.2">
      <c r="A104" s="17">
        <v>102</v>
      </c>
      <c r="B104" s="51" t="s">
        <v>408</v>
      </c>
      <c r="C104" s="17">
        <v>910</v>
      </c>
      <c r="D104" t="s">
        <v>264</v>
      </c>
      <c r="E104" t="s">
        <v>10834</v>
      </c>
      <c r="F104" s="17" t="str">
        <f t="shared" si="5"/>
        <v>CHUPAKABRA</v>
      </c>
      <c r="G104" s="17" t="s">
        <v>192</v>
      </c>
      <c r="H104" s="17" t="s">
        <v>185</v>
      </c>
      <c r="I104" s="18" t="s">
        <v>4582</v>
      </c>
      <c r="J104" s="90" t="s">
        <v>5413</v>
      </c>
      <c r="K104" s="18" t="s">
        <v>5414</v>
      </c>
      <c r="L104" s="18">
        <v>0</v>
      </c>
      <c r="M104" s="18" t="s">
        <v>10964</v>
      </c>
      <c r="N104" s="18">
        <v>255</v>
      </c>
      <c r="O104" s="18">
        <v>70</v>
      </c>
      <c r="P104" s="18" t="s">
        <v>3744</v>
      </c>
      <c r="R104" s="18" t="s">
        <v>10660</v>
      </c>
      <c r="S104" s="18" t="s">
        <v>2060</v>
      </c>
      <c r="T104" s="17" t="s">
        <v>2023</v>
      </c>
      <c r="U104" s="17">
        <v>4080</v>
      </c>
      <c r="V104" s="18">
        <v>0.1</v>
      </c>
      <c r="W104" s="18">
        <v>0.1</v>
      </c>
      <c r="X104" s="17" t="s">
        <v>2057</v>
      </c>
      <c r="Z104" s="17">
        <f t="shared" si="3"/>
        <v>910</v>
      </c>
      <c r="AA104" s="17">
        <v>0</v>
      </c>
      <c r="AB104" s="17">
        <v>0</v>
      </c>
      <c r="AC104" s="17">
        <v>0</v>
      </c>
      <c r="AD104" s="17">
        <v>0</v>
      </c>
      <c r="AE104" s="17">
        <v>0</v>
      </c>
      <c r="AF104" s="17">
        <v>0</v>
      </c>
      <c r="AG104" s="17">
        <v>0</v>
      </c>
      <c r="AH104" s="17">
        <v>0</v>
      </c>
      <c r="AI104" s="17">
        <v>0</v>
      </c>
      <c r="AJ104" s="14" t="str">
        <f t="shared" si="4"/>
        <v>910,0,0,0,0,0,0,0,0,0</v>
      </c>
      <c r="AK104" s="18" t="s">
        <v>9817</v>
      </c>
      <c r="AL104" s="18" t="s">
        <v>2015</v>
      </c>
      <c r="AQ104" s="17">
        <v>0</v>
      </c>
      <c r="AR104" s="17">
        <v>25</v>
      </c>
      <c r="AS104" s="17">
        <v>0</v>
      </c>
    </row>
    <row r="105" spans="1:46" x14ac:dyDescent="0.2">
      <c r="A105" s="17">
        <v>103</v>
      </c>
      <c r="B105" s="22" t="s">
        <v>409</v>
      </c>
      <c r="C105" s="17">
        <v>911</v>
      </c>
      <c r="D105" t="s">
        <v>10777</v>
      </c>
      <c r="E105" t="s">
        <v>10835</v>
      </c>
      <c r="F105" s="17" t="str">
        <f t="shared" si="5"/>
        <v>TYPHA</v>
      </c>
      <c r="G105" s="17" t="s">
        <v>178</v>
      </c>
      <c r="H105" s="17" t="s">
        <v>180</v>
      </c>
      <c r="I105" s="18" t="s">
        <v>4582</v>
      </c>
      <c r="J105" s="90" t="s">
        <v>5413</v>
      </c>
      <c r="K105" s="18" t="s">
        <v>5414</v>
      </c>
      <c r="L105" s="18">
        <v>0</v>
      </c>
      <c r="M105" s="18" t="s">
        <v>10964</v>
      </c>
      <c r="N105" s="18">
        <v>255</v>
      </c>
      <c r="O105" s="18">
        <v>70</v>
      </c>
      <c r="P105" s="18" t="s">
        <v>3744</v>
      </c>
      <c r="R105" s="18" t="s">
        <v>10660</v>
      </c>
      <c r="S105" s="18" t="s">
        <v>2060</v>
      </c>
      <c r="T105" s="17" t="s">
        <v>2023</v>
      </c>
      <c r="U105" s="17">
        <v>4080</v>
      </c>
      <c r="V105" s="18">
        <v>0.1</v>
      </c>
      <c r="W105" s="18">
        <v>0.1</v>
      </c>
      <c r="X105" s="17" t="s">
        <v>2057</v>
      </c>
      <c r="Z105" s="17">
        <f t="shared" si="3"/>
        <v>911</v>
      </c>
      <c r="AA105" s="17">
        <v>0</v>
      </c>
      <c r="AB105" s="17">
        <v>0</v>
      </c>
      <c r="AC105" s="17">
        <v>0</v>
      </c>
      <c r="AD105" s="17">
        <v>0</v>
      </c>
      <c r="AE105" s="17">
        <v>0</v>
      </c>
      <c r="AF105" s="17">
        <v>0</v>
      </c>
      <c r="AG105" s="17">
        <v>0</v>
      </c>
      <c r="AH105" s="17">
        <v>0</v>
      </c>
      <c r="AI105" s="17">
        <v>0</v>
      </c>
      <c r="AJ105" s="14" t="str">
        <f t="shared" si="4"/>
        <v>911,0,0,0,0,0,0,0,0,0</v>
      </c>
      <c r="AK105" s="18" t="s">
        <v>9817</v>
      </c>
      <c r="AL105" s="18" t="s">
        <v>2015</v>
      </c>
      <c r="AQ105" s="17">
        <v>0</v>
      </c>
      <c r="AR105" s="17">
        <v>25</v>
      </c>
      <c r="AS105" s="17">
        <v>0</v>
      </c>
      <c r="AT105" s="17" t="str">
        <f>+F106&amp;",LevelHoldItem,PRISMSCALE,"&amp;F106&amp;",TradeItem,PRISMSCALE"</f>
        <v>VICTYPHA,LevelHoldItem,PRISMSCALE,VICTYPHA,TradeItem,PRISMSCALE</v>
      </c>
    </row>
    <row r="106" spans="1:46" x14ac:dyDescent="0.2">
      <c r="A106" s="17">
        <v>104</v>
      </c>
      <c r="B106" s="22" t="s">
        <v>410</v>
      </c>
      <c r="C106" s="17">
        <v>912</v>
      </c>
      <c r="D106" t="s">
        <v>10778</v>
      </c>
      <c r="E106" t="s">
        <v>10836</v>
      </c>
      <c r="F106" s="17" t="str">
        <f t="shared" si="5"/>
        <v>VICTYPHA</v>
      </c>
      <c r="G106" s="17" t="s">
        <v>178</v>
      </c>
      <c r="H106" s="17" t="s">
        <v>180</v>
      </c>
      <c r="I106" s="18" t="s">
        <v>4582</v>
      </c>
      <c r="J106" s="90" t="s">
        <v>5413</v>
      </c>
      <c r="K106" s="18" t="s">
        <v>5414</v>
      </c>
      <c r="L106" s="18">
        <v>0</v>
      </c>
      <c r="M106" s="18" t="s">
        <v>10964</v>
      </c>
      <c r="N106" s="18">
        <v>255</v>
      </c>
      <c r="O106" s="18">
        <v>70</v>
      </c>
      <c r="P106" s="18" t="s">
        <v>3744</v>
      </c>
      <c r="R106" s="18" t="s">
        <v>10660</v>
      </c>
      <c r="S106" s="18" t="s">
        <v>2060</v>
      </c>
      <c r="T106" s="17" t="s">
        <v>2023</v>
      </c>
      <c r="U106" s="17">
        <v>4080</v>
      </c>
      <c r="V106" s="18">
        <v>0.1</v>
      </c>
      <c r="W106" s="18">
        <v>0.1</v>
      </c>
      <c r="X106" s="17" t="s">
        <v>2057</v>
      </c>
      <c r="Z106" s="17">
        <f t="shared" ref="Z106:Z173" si="6">C106</f>
        <v>912</v>
      </c>
      <c r="AA106" s="17">
        <v>0</v>
      </c>
      <c r="AB106" s="17">
        <v>0</v>
      </c>
      <c r="AC106" s="17">
        <v>0</v>
      </c>
      <c r="AD106" s="17">
        <v>0</v>
      </c>
      <c r="AE106" s="17">
        <v>0</v>
      </c>
      <c r="AF106" s="17">
        <v>0</v>
      </c>
      <c r="AG106" s="17">
        <v>0</v>
      </c>
      <c r="AH106" s="17">
        <v>0</v>
      </c>
      <c r="AI106" s="17">
        <v>0</v>
      </c>
      <c r="AJ106" s="14" t="str">
        <f t="shared" ref="AJ106:AJ173" si="7">+Z106&amp;","&amp;AA106&amp;","&amp;AB106&amp;","&amp;AC106&amp;","&amp;AD106&amp;","&amp;AE106&amp;","&amp;AF106&amp;","&amp;AG106&amp;","&amp;AH106&amp;","&amp;AI106</f>
        <v>912,0,0,0,0,0,0,0,0,0</v>
      </c>
      <c r="AK106" s="18" t="s">
        <v>9817</v>
      </c>
      <c r="AL106" s="18" t="s">
        <v>2015</v>
      </c>
      <c r="AQ106" s="17">
        <v>0</v>
      </c>
      <c r="AR106" s="17">
        <v>25</v>
      </c>
      <c r="AS106" s="17">
        <v>0</v>
      </c>
    </row>
    <row r="107" spans="1:46" x14ac:dyDescent="0.2">
      <c r="A107" s="17">
        <v>105</v>
      </c>
      <c r="B107" s="48" t="s">
        <v>411</v>
      </c>
      <c r="C107" s="17">
        <v>913</v>
      </c>
      <c r="D107" t="s">
        <v>10770</v>
      </c>
      <c r="E107" t="s">
        <v>10838</v>
      </c>
      <c r="F107" s="17" t="str">
        <f t="shared" si="5"/>
        <v>NARLAND</v>
      </c>
      <c r="G107" s="17" t="s">
        <v>183</v>
      </c>
      <c r="H107" s="17" t="s">
        <v>191</v>
      </c>
      <c r="I107" s="18" t="s">
        <v>4582</v>
      </c>
      <c r="J107" s="90" t="s">
        <v>5413</v>
      </c>
      <c r="K107" s="18" t="s">
        <v>5414</v>
      </c>
      <c r="L107" s="18">
        <v>0</v>
      </c>
      <c r="M107" s="18" t="s">
        <v>10964</v>
      </c>
      <c r="N107" s="18">
        <v>255</v>
      </c>
      <c r="O107" s="18">
        <v>70</v>
      </c>
      <c r="P107" s="18" t="s">
        <v>3744</v>
      </c>
      <c r="R107" s="18" t="s">
        <v>10660</v>
      </c>
      <c r="S107" s="18" t="s">
        <v>2060</v>
      </c>
      <c r="T107" s="17" t="s">
        <v>2023</v>
      </c>
      <c r="U107" s="17">
        <v>4080</v>
      </c>
      <c r="V107" s="18">
        <v>0.1</v>
      </c>
      <c r="W107" s="18">
        <v>0.1</v>
      </c>
      <c r="X107" s="17" t="s">
        <v>2057</v>
      </c>
      <c r="Z107" s="17">
        <f t="shared" si="6"/>
        <v>913</v>
      </c>
      <c r="AA107" s="17">
        <v>0</v>
      </c>
      <c r="AB107" s="17">
        <v>0</v>
      </c>
      <c r="AC107" s="17">
        <v>0</v>
      </c>
      <c r="AD107" s="17">
        <v>0</v>
      </c>
      <c r="AE107" s="17">
        <v>0</v>
      </c>
      <c r="AF107" s="17">
        <v>0</v>
      </c>
      <c r="AG107" s="17">
        <v>0</v>
      </c>
      <c r="AH107" s="17">
        <v>0</v>
      </c>
      <c r="AI107" s="17">
        <v>0</v>
      </c>
      <c r="AJ107" s="14" t="str">
        <f t="shared" si="7"/>
        <v>913,0,0,0,0,0,0,0,0,0</v>
      </c>
      <c r="AK107" s="18" t="s">
        <v>9817</v>
      </c>
      <c r="AL107" s="18" t="s">
        <v>2015</v>
      </c>
      <c r="AQ107" s="17">
        <v>0</v>
      </c>
      <c r="AR107" s="17">
        <v>25</v>
      </c>
      <c r="AS107" s="17">
        <v>0</v>
      </c>
      <c r="AT107" s="17" t="str">
        <f>+F108&amp;",LevelHoldItem,PROTECTOR,"&amp;F108&amp;",TradeItem,PROTECTOR"</f>
        <v>DRILLWHAL,LevelHoldItem,PROTECTOR,DRILLWHAL,TradeItem,PROTECTOR</v>
      </c>
    </row>
    <row r="108" spans="1:46" x14ac:dyDescent="0.2">
      <c r="A108" s="17">
        <v>106</v>
      </c>
      <c r="B108" s="48" t="s">
        <v>412</v>
      </c>
      <c r="C108" s="17">
        <v>914</v>
      </c>
      <c r="D108" t="s">
        <v>10770</v>
      </c>
      <c r="E108" t="s">
        <v>10837</v>
      </c>
      <c r="F108" s="17" t="str">
        <f t="shared" si="5"/>
        <v>DRILLWHAL</v>
      </c>
      <c r="G108" s="17" t="s">
        <v>183</v>
      </c>
      <c r="H108" s="17" t="s">
        <v>191</v>
      </c>
      <c r="I108" s="18" t="s">
        <v>4582</v>
      </c>
      <c r="J108" s="90" t="s">
        <v>5413</v>
      </c>
      <c r="K108" s="18" t="s">
        <v>5414</v>
      </c>
      <c r="L108" s="18">
        <v>0</v>
      </c>
      <c r="M108" s="18" t="s">
        <v>10964</v>
      </c>
      <c r="N108" s="18">
        <v>255</v>
      </c>
      <c r="O108" s="18">
        <v>70</v>
      </c>
      <c r="P108" s="18" t="s">
        <v>3744</v>
      </c>
      <c r="R108" s="18" t="s">
        <v>10660</v>
      </c>
      <c r="S108" s="18" t="s">
        <v>2060</v>
      </c>
      <c r="T108" s="17" t="s">
        <v>2023</v>
      </c>
      <c r="U108" s="17">
        <v>4080</v>
      </c>
      <c r="V108" s="18">
        <v>0.1</v>
      </c>
      <c r="W108" s="18">
        <v>0.1</v>
      </c>
      <c r="X108" s="17" t="s">
        <v>2057</v>
      </c>
      <c r="Z108" s="17">
        <f t="shared" si="6"/>
        <v>914</v>
      </c>
      <c r="AA108" s="17">
        <v>0</v>
      </c>
      <c r="AB108" s="17">
        <v>0</v>
      </c>
      <c r="AC108" s="17">
        <v>0</v>
      </c>
      <c r="AD108" s="17">
        <v>0</v>
      </c>
      <c r="AE108" s="17">
        <v>0</v>
      </c>
      <c r="AF108" s="17">
        <v>0</v>
      </c>
      <c r="AG108" s="17">
        <v>0</v>
      </c>
      <c r="AH108" s="17">
        <v>0</v>
      </c>
      <c r="AI108" s="17">
        <v>0</v>
      </c>
      <c r="AJ108" s="14" t="str">
        <f t="shared" si="7"/>
        <v>914,0,0,0,0,0,0,0,0,0</v>
      </c>
      <c r="AK108" s="18" t="s">
        <v>9817</v>
      </c>
      <c r="AL108" s="18" t="s">
        <v>2015</v>
      </c>
      <c r="AQ108" s="17">
        <v>0</v>
      </c>
      <c r="AR108" s="17">
        <v>25</v>
      </c>
      <c r="AS108" s="17">
        <v>0</v>
      </c>
    </row>
    <row r="109" spans="1:46" x14ac:dyDescent="0.2">
      <c r="A109" s="17">
        <v>107</v>
      </c>
      <c r="B109" s="68" t="s">
        <v>413</v>
      </c>
      <c r="C109" s="17">
        <v>915</v>
      </c>
      <c r="D109" t="s">
        <v>10771</v>
      </c>
      <c r="E109" t="s">
        <v>10839</v>
      </c>
      <c r="F109" s="17" t="str">
        <f t="shared" si="5"/>
        <v>DENDROLAGUS</v>
      </c>
      <c r="G109" s="17" t="s">
        <v>180</v>
      </c>
      <c r="H109" s="17" t="s">
        <v>181</v>
      </c>
      <c r="I109" s="18" t="s">
        <v>4582</v>
      </c>
      <c r="J109" s="90" t="s">
        <v>5413</v>
      </c>
      <c r="K109" s="18" t="s">
        <v>5414</v>
      </c>
      <c r="L109" s="18">
        <v>0</v>
      </c>
      <c r="M109" s="18" t="s">
        <v>10964</v>
      </c>
      <c r="N109" s="18">
        <v>255</v>
      </c>
      <c r="O109" s="18">
        <v>70</v>
      </c>
      <c r="P109" s="18" t="s">
        <v>3744</v>
      </c>
      <c r="R109" s="18" t="s">
        <v>10660</v>
      </c>
      <c r="S109" s="18" t="s">
        <v>2060</v>
      </c>
      <c r="T109" s="17" t="s">
        <v>2023</v>
      </c>
      <c r="U109" s="17">
        <v>4080</v>
      </c>
      <c r="V109" s="18">
        <v>0.1</v>
      </c>
      <c r="W109" s="18">
        <v>0.1</v>
      </c>
      <c r="X109" s="17" t="s">
        <v>2057</v>
      </c>
      <c r="Z109" s="17">
        <f t="shared" si="6"/>
        <v>915</v>
      </c>
      <c r="AA109" s="17">
        <v>0</v>
      </c>
      <c r="AB109" s="17">
        <v>0</v>
      </c>
      <c r="AC109" s="17">
        <v>0</v>
      </c>
      <c r="AD109" s="17">
        <v>0</v>
      </c>
      <c r="AE109" s="17">
        <v>0</v>
      </c>
      <c r="AF109" s="17">
        <v>0</v>
      </c>
      <c r="AG109" s="17">
        <v>0</v>
      </c>
      <c r="AH109" s="17">
        <v>0</v>
      </c>
      <c r="AI109" s="17">
        <v>0</v>
      </c>
      <c r="AJ109" s="14" t="str">
        <f t="shared" si="7"/>
        <v>915,0,0,0,0,0,0,0,0,0</v>
      </c>
      <c r="AK109" s="18" t="s">
        <v>9817</v>
      </c>
      <c r="AL109" s="18" t="s">
        <v>2015</v>
      </c>
      <c r="AQ109" s="17">
        <v>0</v>
      </c>
      <c r="AR109" s="17">
        <v>25</v>
      </c>
      <c r="AS109" s="17">
        <v>0</v>
      </c>
      <c r="AT109" s="17" t="str">
        <f>+F110&amp;",Item,LEAFSTONE"</f>
        <v>BOXILAGUS,Item,LEAFSTONE</v>
      </c>
    </row>
    <row r="110" spans="1:46" x14ac:dyDescent="0.2">
      <c r="A110" s="17">
        <v>108</v>
      </c>
      <c r="B110" s="68" t="s">
        <v>414</v>
      </c>
      <c r="C110" s="17">
        <v>916</v>
      </c>
      <c r="D110" t="s">
        <v>10771</v>
      </c>
      <c r="E110" t="s">
        <v>10840</v>
      </c>
      <c r="F110" s="17" t="str">
        <f t="shared" si="5"/>
        <v>BOXILAGUS</v>
      </c>
      <c r="G110" s="17" t="s">
        <v>180</v>
      </c>
      <c r="H110" s="17" t="s">
        <v>181</v>
      </c>
      <c r="I110" s="18" t="s">
        <v>4582</v>
      </c>
      <c r="J110" s="90" t="s">
        <v>5413</v>
      </c>
      <c r="K110" s="18" t="s">
        <v>5414</v>
      </c>
      <c r="L110" s="18">
        <v>0</v>
      </c>
      <c r="M110" s="18" t="s">
        <v>10964</v>
      </c>
      <c r="N110" s="18">
        <v>255</v>
      </c>
      <c r="O110" s="18">
        <v>70</v>
      </c>
      <c r="P110" s="18" t="s">
        <v>3744</v>
      </c>
      <c r="R110" s="18" t="s">
        <v>10660</v>
      </c>
      <c r="S110" s="18" t="s">
        <v>2060</v>
      </c>
      <c r="T110" s="17" t="s">
        <v>2023</v>
      </c>
      <c r="U110" s="17">
        <v>4080</v>
      </c>
      <c r="V110" s="18">
        <v>0.1</v>
      </c>
      <c r="W110" s="18">
        <v>0.1</v>
      </c>
      <c r="X110" s="17" t="s">
        <v>2057</v>
      </c>
      <c r="Z110" s="17">
        <f t="shared" si="6"/>
        <v>916</v>
      </c>
      <c r="AA110" s="17">
        <v>0</v>
      </c>
      <c r="AB110" s="17">
        <v>0</v>
      </c>
      <c r="AC110" s="17">
        <v>0</v>
      </c>
      <c r="AD110" s="17">
        <v>0</v>
      </c>
      <c r="AE110" s="17">
        <v>0</v>
      </c>
      <c r="AF110" s="17">
        <v>0</v>
      </c>
      <c r="AG110" s="17">
        <v>0</v>
      </c>
      <c r="AH110" s="17">
        <v>0</v>
      </c>
      <c r="AI110" s="17">
        <v>0</v>
      </c>
      <c r="AJ110" s="14" t="str">
        <f t="shared" si="7"/>
        <v>916,0,0,0,0,0,0,0,0,0</v>
      </c>
      <c r="AK110" s="18" t="s">
        <v>9817</v>
      </c>
      <c r="AL110" s="18" t="s">
        <v>2015</v>
      </c>
      <c r="AQ110" s="17">
        <v>0</v>
      </c>
      <c r="AR110" s="17">
        <v>25</v>
      </c>
      <c r="AS110" s="17">
        <v>0</v>
      </c>
    </row>
    <row r="111" spans="1:46" x14ac:dyDescent="0.2">
      <c r="A111" s="17">
        <v>109</v>
      </c>
      <c r="B111" s="66" t="s">
        <v>416</v>
      </c>
      <c r="C111" s="17">
        <v>917</v>
      </c>
      <c r="D111" t="s">
        <v>10775</v>
      </c>
      <c r="E111" t="s">
        <v>10841</v>
      </c>
      <c r="F111" s="17" t="str">
        <f t="shared" si="5"/>
        <v>SOLIFUGA</v>
      </c>
      <c r="G111" s="17" t="s">
        <v>183</v>
      </c>
      <c r="H111" s="17" t="s">
        <v>182</v>
      </c>
      <c r="I111" s="18" t="s">
        <v>4582</v>
      </c>
      <c r="J111" s="90" t="s">
        <v>5413</v>
      </c>
      <c r="K111" s="18" t="s">
        <v>5414</v>
      </c>
      <c r="L111" s="18">
        <v>0</v>
      </c>
      <c r="M111" s="18" t="s">
        <v>10964</v>
      </c>
      <c r="N111" s="18">
        <v>255</v>
      </c>
      <c r="O111" s="18">
        <v>70</v>
      </c>
      <c r="P111" s="18" t="s">
        <v>3744</v>
      </c>
      <c r="R111" s="18" t="s">
        <v>10660</v>
      </c>
      <c r="S111" s="18" t="s">
        <v>2060</v>
      </c>
      <c r="T111" s="17" t="s">
        <v>2023</v>
      </c>
      <c r="U111" s="17">
        <v>4080</v>
      </c>
      <c r="V111" s="18">
        <v>0.1</v>
      </c>
      <c r="W111" s="18">
        <v>0.1</v>
      </c>
      <c r="X111" s="17" t="s">
        <v>2057</v>
      </c>
      <c r="Z111" s="17">
        <f t="shared" si="6"/>
        <v>917</v>
      </c>
      <c r="AA111" s="17">
        <v>0</v>
      </c>
      <c r="AB111" s="17">
        <v>0</v>
      </c>
      <c r="AC111" s="17">
        <v>0</v>
      </c>
      <c r="AD111" s="17">
        <v>0</v>
      </c>
      <c r="AE111" s="17">
        <v>0</v>
      </c>
      <c r="AF111" s="17">
        <v>0</v>
      </c>
      <c r="AG111" s="17">
        <v>0</v>
      </c>
      <c r="AH111" s="17">
        <v>0</v>
      </c>
      <c r="AI111" s="17">
        <v>0</v>
      </c>
      <c r="AJ111" s="14" t="str">
        <f t="shared" si="7"/>
        <v>917,0,0,0,0,0,0,0,0,0</v>
      </c>
      <c r="AK111" s="18" t="s">
        <v>9817</v>
      </c>
      <c r="AL111" s="18" t="s">
        <v>2015</v>
      </c>
      <c r="AQ111" s="17">
        <v>0</v>
      </c>
      <c r="AR111" s="17">
        <v>25</v>
      </c>
      <c r="AS111" s="17">
        <v>0</v>
      </c>
      <c r="AT111" s="17" t="str">
        <f>+F112&amp;",Level,50,"&amp;F112&amp;",TradeSpecies,"&amp;F126</f>
        <v>SARACNID,Level,50,SARACNID,TradeSpecies,BLATTODA</v>
      </c>
    </row>
    <row r="112" spans="1:46" x14ac:dyDescent="0.2">
      <c r="A112" s="17">
        <v>110</v>
      </c>
      <c r="B112" s="66" t="s">
        <v>417</v>
      </c>
      <c r="C112" s="17">
        <v>918</v>
      </c>
      <c r="D112" t="s">
        <v>10775</v>
      </c>
      <c r="E112" t="s">
        <v>10842</v>
      </c>
      <c r="F112" s="17" t="str">
        <f t="shared" si="5"/>
        <v>SARACNID</v>
      </c>
      <c r="G112" s="17" t="s">
        <v>183</v>
      </c>
      <c r="H112" s="17" t="s">
        <v>182</v>
      </c>
      <c r="I112" s="18" t="s">
        <v>4582</v>
      </c>
      <c r="J112" s="90" t="s">
        <v>5413</v>
      </c>
      <c r="K112" s="18" t="s">
        <v>5414</v>
      </c>
      <c r="L112" s="18">
        <v>0</v>
      </c>
      <c r="M112" s="18" t="s">
        <v>10964</v>
      </c>
      <c r="N112" s="18">
        <v>255</v>
      </c>
      <c r="O112" s="18">
        <v>70</v>
      </c>
      <c r="P112" s="18" t="s">
        <v>3744</v>
      </c>
      <c r="R112" s="18" t="s">
        <v>10660</v>
      </c>
      <c r="S112" s="18" t="s">
        <v>2060</v>
      </c>
      <c r="T112" s="17" t="s">
        <v>2023</v>
      </c>
      <c r="U112" s="17">
        <v>4080</v>
      </c>
      <c r="V112" s="18">
        <v>0.1</v>
      </c>
      <c r="W112" s="18">
        <v>0.1</v>
      </c>
      <c r="X112" s="17" t="s">
        <v>2057</v>
      </c>
      <c r="Z112" s="17">
        <f t="shared" si="6"/>
        <v>918</v>
      </c>
      <c r="AA112" s="17">
        <v>0</v>
      </c>
      <c r="AB112" s="17">
        <v>0</v>
      </c>
      <c r="AC112" s="17">
        <v>0</v>
      </c>
      <c r="AD112" s="17">
        <v>0</v>
      </c>
      <c r="AE112" s="17">
        <v>0</v>
      </c>
      <c r="AF112" s="17">
        <v>0</v>
      </c>
      <c r="AG112" s="17">
        <v>0</v>
      </c>
      <c r="AH112" s="17">
        <v>0</v>
      </c>
      <c r="AI112" s="17">
        <v>0</v>
      </c>
      <c r="AJ112" s="14" t="str">
        <f t="shared" si="7"/>
        <v>918,0,0,0,0,0,0,0,0,0</v>
      </c>
      <c r="AK112" s="18" t="s">
        <v>9817</v>
      </c>
      <c r="AL112" s="18" t="s">
        <v>2015</v>
      </c>
      <c r="AQ112" s="17">
        <v>0</v>
      </c>
      <c r="AR112" s="17">
        <v>25</v>
      </c>
      <c r="AS112" s="17">
        <v>0</v>
      </c>
    </row>
    <row r="113" spans="1:46" x14ac:dyDescent="0.2">
      <c r="A113" s="17">
        <v>111</v>
      </c>
      <c r="B113" s="65" t="s">
        <v>419</v>
      </c>
      <c r="C113" s="17">
        <v>919</v>
      </c>
      <c r="D113" t="s">
        <v>10762</v>
      </c>
      <c r="E113" t="s">
        <v>10843</v>
      </c>
      <c r="F113" s="17" t="str">
        <f t="shared" si="5"/>
        <v>INIA</v>
      </c>
      <c r="G113" s="17" t="s">
        <v>181</v>
      </c>
      <c r="H113" s="17" t="s">
        <v>191</v>
      </c>
      <c r="I113" s="18" t="s">
        <v>4582</v>
      </c>
      <c r="J113" s="90" t="s">
        <v>5413</v>
      </c>
      <c r="K113" s="18" t="s">
        <v>5414</v>
      </c>
      <c r="L113" s="18">
        <v>0</v>
      </c>
      <c r="M113" s="18" t="s">
        <v>10964</v>
      </c>
      <c r="N113" s="18">
        <v>255</v>
      </c>
      <c r="O113" s="18">
        <v>70</v>
      </c>
      <c r="P113" s="18" t="s">
        <v>3744</v>
      </c>
      <c r="R113" s="18" t="s">
        <v>10660</v>
      </c>
      <c r="S113" s="18" t="s">
        <v>2060</v>
      </c>
      <c r="T113" s="17" t="s">
        <v>2023</v>
      </c>
      <c r="U113" s="17">
        <v>4080</v>
      </c>
      <c r="V113" s="18">
        <v>0.1</v>
      </c>
      <c r="W113" s="18">
        <v>0.1</v>
      </c>
      <c r="X113" s="17" t="s">
        <v>2057</v>
      </c>
      <c r="Z113" s="17">
        <f t="shared" si="6"/>
        <v>919</v>
      </c>
      <c r="AA113" s="17">
        <v>0</v>
      </c>
      <c r="AB113" s="17">
        <v>0</v>
      </c>
      <c r="AC113" s="17">
        <v>0</v>
      </c>
      <c r="AD113" s="17">
        <v>0</v>
      </c>
      <c r="AE113" s="17">
        <v>0</v>
      </c>
      <c r="AF113" s="17">
        <v>0</v>
      </c>
      <c r="AG113" s="17">
        <v>0</v>
      </c>
      <c r="AH113" s="17">
        <v>0</v>
      </c>
      <c r="AI113" s="17">
        <v>0</v>
      </c>
      <c r="AJ113" s="14" t="str">
        <f t="shared" si="7"/>
        <v>919,0,0,0,0,0,0,0,0,0</v>
      </c>
      <c r="AK113" s="18" t="s">
        <v>9817</v>
      </c>
      <c r="AL113" s="18" t="s">
        <v>2015</v>
      </c>
      <c r="AQ113" s="17">
        <v>0</v>
      </c>
      <c r="AR113" s="17">
        <v>25</v>
      </c>
      <c r="AS113" s="17">
        <v>0</v>
      </c>
      <c r="AT113" s="17" t="str">
        <f>+F114&amp;",LevelHoldItem,DEEPSEASCALE,"&amp;F114&amp;",TradeItem,DEEPSEASCALE"</f>
        <v>BOTOLLER,LevelHoldItem,DEEPSEASCALE,BOTOLLER,TradeItem,DEEPSEASCALE</v>
      </c>
    </row>
    <row r="114" spans="1:46" x14ac:dyDescent="0.2">
      <c r="A114" s="17">
        <v>112</v>
      </c>
      <c r="B114" s="65" t="s">
        <v>420</v>
      </c>
      <c r="C114" s="17">
        <v>920</v>
      </c>
      <c r="D114" t="s">
        <v>10762</v>
      </c>
      <c r="E114" t="s">
        <v>10844</v>
      </c>
      <c r="F114" s="17" t="str">
        <f t="shared" si="5"/>
        <v>BOTOLLER</v>
      </c>
      <c r="G114" s="17" t="s">
        <v>181</v>
      </c>
      <c r="H114" s="17" t="s">
        <v>191</v>
      </c>
      <c r="I114" s="18" t="s">
        <v>4582</v>
      </c>
      <c r="J114" s="90" t="s">
        <v>5413</v>
      </c>
      <c r="K114" s="18" t="s">
        <v>5414</v>
      </c>
      <c r="L114" s="18">
        <v>0</v>
      </c>
      <c r="M114" s="18" t="s">
        <v>10964</v>
      </c>
      <c r="N114" s="18">
        <v>255</v>
      </c>
      <c r="O114" s="18">
        <v>70</v>
      </c>
      <c r="P114" s="18" t="s">
        <v>3744</v>
      </c>
      <c r="R114" s="18" t="s">
        <v>10660</v>
      </c>
      <c r="S114" s="18" t="s">
        <v>2060</v>
      </c>
      <c r="T114" s="17" t="s">
        <v>2023</v>
      </c>
      <c r="U114" s="17">
        <v>4080</v>
      </c>
      <c r="V114" s="18">
        <v>0.1</v>
      </c>
      <c r="W114" s="18">
        <v>0.1</v>
      </c>
      <c r="X114" s="17" t="s">
        <v>2057</v>
      </c>
      <c r="Z114" s="17">
        <f t="shared" si="6"/>
        <v>920</v>
      </c>
      <c r="AA114" s="17">
        <v>0</v>
      </c>
      <c r="AB114" s="17">
        <v>0</v>
      </c>
      <c r="AC114" s="17">
        <v>0</v>
      </c>
      <c r="AD114" s="17">
        <v>0</v>
      </c>
      <c r="AE114" s="17">
        <v>0</v>
      </c>
      <c r="AF114" s="17">
        <v>0</v>
      </c>
      <c r="AG114" s="17">
        <v>0</v>
      </c>
      <c r="AH114" s="17">
        <v>0</v>
      </c>
      <c r="AI114" s="17">
        <v>0</v>
      </c>
      <c r="AJ114" s="14" t="str">
        <f t="shared" si="7"/>
        <v>920,0,0,0,0,0,0,0,0,0</v>
      </c>
      <c r="AK114" s="18" t="s">
        <v>9817</v>
      </c>
      <c r="AL114" s="18" t="s">
        <v>2015</v>
      </c>
      <c r="AQ114" s="17">
        <v>0</v>
      </c>
      <c r="AR114" s="17">
        <v>25</v>
      </c>
      <c r="AS114" s="17">
        <v>0</v>
      </c>
    </row>
    <row r="115" spans="1:46" x14ac:dyDescent="0.2">
      <c r="A115" s="17">
        <v>113</v>
      </c>
      <c r="B115" s="25" t="s">
        <v>422</v>
      </c>
      <c r="C115" s="17">
        <v>921</v>
      </c>
      <c r="D115" t="s">
        <v>10789</v>
      </c>
      <c r="E115" t="s">
        <v>10845</v>
      </c>
      <c r="F115" s="17" t="str">
        <f t="shared" si="5"/>
        <v>POKERUS</v>
      </c>
      <c r="G115" s="17" t="s">
        <v>182</v>
      </c>
      <c r="I115" s="18" t="s">
        <v>4582</v>
      </c>
      <c r="J115" s="90" t="s">
        <v>5413</v>
      </c>
      <c r="K115" s="18" t="s">
        <v>5414</v>
      </c>
      <c r="L115" s="18">
        <v>0</v>
      </c>
      <c r="M115" s="18" t="s">
        <v>10964</v>
      </c>
      <c r="N115" s="18">
        <v>255</v>
      </c>
      <c r="O115" s="18">
        <v>70</v>
      </c>
      <c r="P115" s="18" t="s">
        <v>3744</v>
      </c>
      <c r="R115" s="18" t="s">
        <v>10660</v>
      </c>
      <c r="S115" s="18" t="s">
        <v>2060</v>
      </c>
      <c r="T115" s="17" t="s">
        <v>2023</v>
      </c>
      <c r="U115" s="17">
        <v>4080</v>
      </c>
      <c r="V115" s="18">
        <v>0.1</v>
      </c>
      <c r="W115" s="18">
        <v>0.1</v>
      </c>
      <c r="X115" s="17" t="s">
        <v>2057</v>
      </c>
      <c r="Z115" s="17">
        <f t="shared" si="6"/>
        <v>921</v>
      </c>
      <c r="AA115" s="17">
        <v>0</v>
      </c>
      <c r="AB115" s="17">
        <v>0</v>
      </c>
      <c r="AC115" s="17">
        <v>0</v>
      </c>
      <c r="AD115" s="17">
        <v>0</v>
      </c>
      <c r="AE115" s="17">
        <v>0</v>
      </c>
      <c r="AF115" s="17">
        <v>0</v>
      </c>
      <c r="AG115" s="17">
        <v>0</v>
      </c>
      <c r="AH115" s="17">
        <v>0</v>
      </c>
      <c r="AI115" s="17">
        <v>0</v>
      </c>
      <c r="AJ115" s="14" t="str">
        <f t="shared" si="7"/>
        <v>921,0,0,0,0,0,0,0,0,0</v>
      </c>
      <c r="AK115" s="18" t="s">
        <v>9817</v>
      </c>
      <c r="AL115" s="18" t="s">
        <v>2015</v>
      </c>
      <c r="AQ115" s="17">
        <v>0</v>
      </c>
      <c r="AR115" s="17">
        <v>25</v>
      </c>
      <c r="AS115" s="17">
        <v>0</v>
      </c>
      <c r="AT115" s="17" t="str">
        <f>+F116&amp;",LevelHoldItem,DUBIOUSDISC,"&amp;F116&amp;",TradeItem,DUBIOUSDISC"</f>
        <v>MALIGRUS,LevelHoldItem,DUBIOUSDISC,MALIGRUS,TradeItem,DUBIOUSDISC</v>
      </c>
    </row>
    <row r="116" spans="1:46" x14ac:dyDescent="0.2">
      <c r="A116" s="17">
        <v>114</v>
      </c>
      <c r="B116" s="25" t="s">
        <v>423</v>
      </c>
      <c r="C116" s="17">
        <v>922</v>
      </c>
      <c r="D116" t="s">
        <v>10789</v>
      </c>
      <c r="E116" t="s">
        <v>10846</v>
      </c>
      <c r="F116" s="17" t="str">
        <f t="shared" si="5"/>
        <v>MALIGRUS</v>
      </c>
      <c r="G116" s="17" t="s">
        <v>182</v>
      </c>
      <c r="H116" s="17" t="s">
        <v>189</v>
      </c>
      <c r="I116" s="18" t="s">
        <v>4582</v>
      </c>
      <c r="J116" s="90" t="s">
        <v>5413</v>
      </c>
      <c r="K116" s="18" t="s">
        <v>5414</v>
      </c>
      <c r="L116" s="18">
        <v>0</v>
      </c>
      <c r="M116" s="18" t="s">
        <v>10964</v>
      </c>
      <c r="N116" s="18">
        <v>255</v>
      </c>
      <c r="O116" s="18">
        <v>70</v>
      </c>
      <c r="P116" s="18" t="s">
        <v>3744</v>
      </c>
      <c r="R116" s="18" t="s">
        <v>10660</v>
      </c>
      <c r="S116" s="18" t="s">
        <v>2060</v>
      </c>
      <c r="T116" s="17" t="s">
        <v>2023</v>
      </c>
      <c r="U116" s="17">
        <v>4080</v>
      </c>
      <c r="V116" s="18">
        <v>0.1</v>
      </c>
      <c r="W116" s="18">
        <v>0.1</v>
      </c>
      <c r="X116" s="17" t="s">
        <v>2057</v>
      </c>
      <c r="Z116" s="17">
        <f t="shared" si="6"/>
        <v>922</v>
      </c>
      <c r="AA116" s="17">
        <v>0</v>
      </c>
      <c r="AB116" s="17">
        <v>0</v>
      </c>
      <c r="AC116" s="17">
        <v>0</v>
      </c>
      <c r="AD116" s="17">
        <v>0</v>
      </c>
      <c r="AE116" s="17">
        <v>0</v>
      </c>
      <c r="AF116" s="17">
        <v>0</v>
      </c>
      <c r="AG116" s="17">
        <v>0</v>
      </c>
      <c r="AH116" s="17">
        <v>0</v>
      </c>
      <c r="AI116" s="17">
        <v>0</v>
      </c>
      <c r="AJ116" s="14" t="str">
        <f t="shared" si="7"/>
        <v>922,0,0,0,0,0,0,0,0,0</v>
      </c>
      <c r="AK116" s="18" t="s">
        <v>9817</v>
      </c>
      <c r="AL116" s="18" t="s">
        <v>2015</v>
      </c>
      <c r="AQ116" s="17">
        <v>0</v>
      </c>
      <c r="AR116" s="17">
        <v>25</v>
      </c>
      <c r="AS116" s="17">
        <v>0</v>
      </c>
    </row>
    <row r="117" spans="1:46" x14ac:dyDescent="0.2">
      <c r="A117" s="17">
        <v>115</v>
      </c>
      <c r="B117" s="63" t="s">
        <v>424</v>
      </c>
      <c r="C117" s="17">
        <v>923</v>
      </c>
      <c r="D117" t="s">
        <v>10761</v>
      </c>
      <c r="E117" t="s">
        <v>10848</v>
      </c>
      <c r="F117" s="17" t="str">
        <f t="shared" si="5"/>
        <v>IGUANANA</v>
      </c>
      <c r="G117" s="17" t="s">
        <v>188</v>
      </c>
      <c r="H117" s="17" t="s">
        <v>192</v>
      </c>
      <c r="I117" s="18" t="s">
        <v>4582</v>
      </c>
      <c r="J117" s="90" t="s">
        <v>5413</v>
      </c>
      <c r="K117" s="18" t="s">
        <v>5414</v>
      </c>
      <c r="L117" s="18">
        <v>0</v>
      </c>
      <c r="M117" s="18" t="s">
        <v>10964</v>
      </c>
      <c r="N117" s="18">
        <v>255</v>
      </c>
      <c r="O117" s="18">
        <v>70</v>
      </c>
      <c r="P117" s="18" t="s">
        <v>3744</v>
      </c>
      <c r="R117" s="18" t="s">
        <v>10660</v>
      </c>
      <c r="S117" s="18" t="s">
        <v>2060</v>
      </c>
      <c r="T117" s="17" t="s">
        <v>2023</v>
      </c>
      <c r="U117" s="17">
        <v>4080</v>
      </c>
      <c r="V117" s="18">
        <v>0.1</v>
      </c>
      <c r="W117" s="18">
        <v>0.1</v>
      </c>
      <c r="X117" s="17" t="s">
        <v>2057</v>
      </c>
      <c r="Z117" s="17">
        <f t="shared" si="6"/>
        <v>923</v>
      </c>
      <c r="AA117" s="17">
        <v>0</v>
      </c>
      <c r="AB117" s="17">
        <v>0</v>
      </c>
      <c r="AC117" s="17">
        <v>0</v>
      </c>
      <c r="AD117" s="17">
        <v>0</v>
      </c>
      <c r="AE117" s="17">
        <v>0</v>
      </c>
      <c r="AF117" s="17">
        <v>0</v>
      </c>
      <c r="AG117" s="17">
        <v>0</v>
      </c>
      <c r="AH117" s="17">
        <v>0</v>
      </c>
      <c r="AI117" s="17">
        <v>0</v>
      </c>
      <c r="AJ117" s="14" t="str">
        <f t="shared" si="7"/>
        <v>923,0,0,0,0,0,0,0,0,0</v>
      </c>
      <c r="AK117" s="18" t="s">
        <v>9817</v>
      </c>
      <c r="AL117" s="18" t="s">
        <v>2015</v>
      </c>
      <c r="AQ117" s="17">
        <v>0</v>
      </c>
      <c r="AR117" s="17">
        <v>25</v>
      </c>
      <c r="AS117" s="17">
        <v>0</v>
      </c>
      <c r="AT117" s="17" t="str">
        <f>+F118&amp;",DayHoldItem,RAZORCLAW"</f>
        <v>DRAGUANA,DayHoldItem,RAZORCLAW</v>
      </c>
    </row>
    <row r="118" spans="1:46" x14ac:dyDescent="0.2">
      <c r="A118" s="17">
        <v>116</v>
      </c>
      <c r="B118" s="63" t="s">
        <v>425</v>
      </c>
      <c r="C118" s="17">
        <v>924</v>
      </c>
      <c r="D118" t="s">
        <v>10761</v>
      </c>
      <c r="E118" t="s">
        <v>10847</v>
      </c>
      <c r="F118" s="17" t="str">
        <f t="shared" si="5"/>
        <v>DRAGUANA</v>
      </c>
      <c r="G118" s="17" t="s">
        <v>188</v>
      </c>
      <c r="H118" s="17" t="s">
        <v>192</v>
      </c>
      <c r="I118" s="18" t="s">
        <v>4582</v>
      </c>
      <c r="J118" s="90" t="s">
        <v>5413</v>
      </c>
      <c r="K118" s="18" t="s">
        <v>5414</v>
      </c>
      <c r="L118" s="18">
        <v>0</v>
      </c>
      <c r="M118" s="18" t="s">
        <v>10964</v>
      </c>
      <c r="N118" s="18">
        <v>255</v>
      </c>
      <c r="O118" s="18">
        <v>70</v>
      </c>
      <c r="P118" s="18" t="s">
        <v>3744</v>
      </c>
      <c r="R118" s="18" t="s">
        <v>10660</v>
      </c>
      <c r="S118" s="18" t="s">
        <v>2060</v>
      </c>
      <c r="T118" s="17" t="s">
        <v>2023</v>
      </c>
      <c r="U118" s="17">
        <v>4080</v>
      </c>
      <c r="V118" s="18">
        <v>0.1</v>
      </c>
      <c r="W118" s="18">
        <v>0.1</v>
      </c>
      <c r="X118" s="17" t="s">
        <v>2057</v>
      </c>
      <c r="Z118" s="17">
        <f t="shared" si="6"/>
        <v>924</v>
      </c>
      <c r="AA118" s="17">
        <v>0</v>
      </c>
      <c r="AB118" s="17">
        <v>0</v>
      </c>
      <c r="AC118" s="17">
        <v>0</v>
      </c>
      <c r="AD118" s="17">
        <v>0</v>
      </c>
      <c r="AE118" s="17">
        <v>0</v>
      </c>
      <c r="AF118" s="17">
        <v>0</v>
      </c>
      <c r="AG118" s="17">
        <v>0</v>
      </c>
      <c r="AH118" s="17">
        <v>0</v>
      </c>
      <c r="AI118" s="17">
        <v>0</v>
      </c>
      <c r="AJ118" s="14" t="str">
        <f t="shared" si="7"/>
        <v>924,0,0,0,0,0,0,0,0,0</v>
      </c>
      <c r="AK118" s="18" t="s">
        <v>9817</v>
      </c>
      <c r="AL118" s="18" t="s">
        <v>2015</v>
      </c>
      <c r="AQ118" s="17">
        <v>0</v>
      </c>
      <c r="AR118" s="17">
        <v>25</v>
      </c>
      <c r="AS118" s="17">
        <v>0</v>
      </c>
    </row>
    <row r="119" spans="1:46" x14ac:dyDescent="0.2">
      <c r="A119" s="17">
        <v>117</v>
      </c>
      <c r="B119" s="55" t="s">
        <v>430</v>
      </c>
      <c r="C119" s="17">
        <v>925</v>
      </c>
      <c r="D119" t="s">
        <v>10714</v>
      </c>
      <c r="E119" t="s">
        <v>10731</v>
      </c>
      <c r="F119" s="17" t="str">
        <f t="shared" si="5"/>
        <v>ARAPAIMA</v>
      </c>
      <c r="G119" s="17" t="s">
        <v>190</v>
      </c>
      <c r="H119" s="17" t="s">
        <v>178</v>
      </c>
      <c r="I119" s="18" t="s">
        <v>4582</v>
      </c>
      <c r="J119" s="90" t="s">
        <v>5413</v>
      </c>
      <c r="K119" s="18" t="s">
        <v>5414</v>
      </c>
      <c r="L119" s="18">
        <v>0</v>
      </c>
      <c r="M119" s="18" t="s">
        <v>10964</v>
      </c>
      <c r="N119" s="18">
        <v>255</v>
      </c>
      <c r="O119" s="18">
        <v>70</v>
      </c>
      <c r="P119" s="18" t="s">
        <v>3744</v>
      </c>
      <c r="R119" s="18" t="s">
        <v>10660</v>
      </c>
      <c r="S119" s="18" t="s">
        <v>2060</v>
      </c>
      <c r="T119" s="17" t="s">
        <v>2023</v>
      </c>
      <c r="U119" s="17">
        <v>4080</v>
      </c>
      <c r="V119" s="18">
        <v>0.1</v>
      </c>
      <c r="W119" s="18">
        <v>0.1</v>
      </c>
      <c r="X119" s="17" t="s">
        <v>2057</v>
      </c>
      <c r="Z119" s="17">
        <f t="shared" si="6"/>
        <v>925</v>
      </c>
      <c r="AA119" s="17">
        <v>0</v>
      </c>
      <c r="AB119" s="17">
        <v>0</v>
      </c>
      <c r="AC119" s="17">
        <v>0</v>
      </c>
      <c r="AD119" s="17">
        <v>0</v>
      </c>
      <c r="AE119" s="17">
        <v>0</v>
      </c>
      <c r="AF119" s="17">
        <v>0</v>
      </c>
      <c r="AG119" s="17">
        <v>0</v>
      </c>
      <c r="AH119" s="17">
        <v>0</v>
      </c>
      <c r="AI119" s="17">
        <v>0</v>
      </c>
      <c r="AJ119" s="14" t="str">
        <f t="shared" si="7"/>
        <v>925,0,0,0,0,0,0,0,0,0</v>
      </c>
      <c r="AK119" s="18" t="s">
        <v>9817</v>
      </c>
      <c r="AL119" s="18" t="s">
        <v>2015</v>
      </c>
      <c r="AQ119" s="17">
        <v>0</v>
      </c>
      <c r="AR119" s="17">
        <v>25</v>
      </c>
      <c r="AS119" s="17">
        <v>0</v>
      </c>
      <c r="AT119" s="17" t="str">
        <f>+F120&amp;",Level,42"</f>
        <v>PIRARUKU,Level,42</v>
      </c>
    </row>
    <row r="120" spans="1:46" x14ac:dyDescent="0.2">
      <c r="A120" s="17">
        <v>118</v>
      </c>
      <c r="B120" s="55" t="s">
        <v>431</v>
      </c>
      <c r="C120" s="17">
        <v>926</v>
      </c>
      <c r="D120" t="s">
        <v>10714</v>
      </c>
      <c r="E120" t="s">
        <v>10730</v>
      </c>
      <c r="F120" s="17" t="str">
        <f t="shared" si="5"/>
        <v>PIRARUKU</v>
      </c>
      <c r="G120" s="17" t="s">
        <v>190</v>
      </c>
      <c r="H120" s="17" t="s">
        <v>178</v>
      </c>
      <c r="I120" s="18" t="s">
        <v>4582</v>
      </c>
      <c r="J120" s="90" t="s">
        <v>5413</v>
      </c>
      <c r="K120" s="18" t="s">
        <v>5414</v>
      </c>
      <c r="L120" s="18">
        <v>0</v>
      </c>
      <c r="M120" s="18" t="s">
        <v>10964</v>
      </c>
      <c r="N120" s="18">
        <v>255</v>
      </c>
      <c r="O120" s="18">
        <v>70</v>
      </c>
      <c r="P120" s="18" t="s">
        <v>3744</v>
      </c>
      <c r="R120" s="18" t="s">
        <v>10660</v>
      </c>
      <c r="S120" s="18" t="s">
        <v>2060</v>
      </c>
      <c r="T120" s="17" t="s">
        <v>2023</v>
      </c>
      <c r="U120" s="17">
        <v>4080</v>
      </c>
      <c r="V120" s="18">
        <v>0.1</v>
      </c>
      <c r="W120" s="18">
        <v>0.1</v>
      </c>
      <c r="X120" s="17" t="s">
        <v>2057</v>
      </c>
      <c r="Z120" s="17">
        <f t="shared" si="6"/>
        <v>926</v>
      </c>
      <c r="AA120" s="17">
        <v>0</v>
      </c>
      <c r="AB120" s="17">
        <v>0</v>
      </c>
      <c r="AC120" s="17">
        <v>0</v>
      </c>
      <c r="AD120" s="17">
        <v>0</v>
      </c>
      <c r="AE120" s="17">
        <v>0</v>
      </c>
      <c r="AF120" s="17">
        <v>0</v>
      </c>
      <c r="AG120" s="17">
        <v>0</v>
      </c>
      <c r="AH120" s="17">
        <v>0</v>
      </c>
      <c r="AI120" s="17">
        <v>0</v>
      </c>
      <c r="AJ120" s="14" t="str">
        <f t="shared" si="7"/>
        <v>926,0,0,0,0,0,0,0,0,0</v>
      </c>
      <c r="AK120" s="18" t="s">
        <v>9817</v>
      </c>
      <c r="AL120" s="18" t="s">
        <v>2015</v>
      </c>
      <c r="AQ120" s="17">
        <v>0</v>
      </c>
      <c r="AR120" s="17">
        <v>25</v>
      </c>
      <c r="AS120" s="17">
        <v>0</v>
      </c>
      <c r="AT120" s="17" t="str">
        <f>+F121&amp;",LevelHoldItem,DRAGONSCALE,"&amp;F121&amp;",TradeItem,DRAGONSCALE"</f>
        <v>PIRARUGON,LevelHoldItem,DRAGONSCALE,PIRARUGON,TradeItem,DRAGONSCALE</v>
      </c>
    </row>
    <row r="121" spans="1:46" x14ac:dyDescent="0.2">
      <c r="A121" s="17">
        <v>119</v>
      </c>
      <c r="B121" s="55"/>
      <c r="C121" s="17">
        <v>927</v>
      </c>
      <c r="D121" t="s">
        <v>10714</v>
      </c>
      <c r="E121" t="s">
        <v>11036</v>
      </c>
      <c r="F121" s="17" t="str">
        <f t="shared" si="5"/>
        <v>PIRARUGON</v>
      </c>
      <c r="G121" s="17" t="s">
        <v>190</v>
      </c>
      <c r="H121" s="17" t="s">
        <v>188</v>
      </c>
      <c r="I121" s="18" t="s">
        <v>4582</v>
      </c>
      <c r="J121" s="90" t="s">
        <v>5413</v>
      </c>
      <c r="K121" s="18" t="s">
        <v>5414</v>
      </c>
      <c r="L121" s="18">
        <v>0</v>
      </c>
      <c r="M121" s="18" t="s">
        <v>10964</v>
      </c>
      <c r="N121" s="18">
        <v>255</v>
      </c>
      <c r="O121" s="18">
        <v>70</v>
      </c>
      <c r="P121" s="18" t="s">
        <v>3744</v>
      </c>
      <c r="R121" s="18" t="s">
        <v>10660</v>
      </c>
      <c r="S121" s="18" t="s">
        <v>2060</v>
      </c>
      <c r="T121" s="17" t="s">
        <v>2023</v>
      </c>
      <c r="U121" s="17">
        <v>4080</v>
      </c>
      <c r="V121" s="18">
        <v>0.1</v>
      </c>
      <c r="W121" s="18">
        <v>0.1</v>
      </c>
      <c r="X121" s="17" t="s">
        <v>2057</v>
      </c>
      <c r="Z121" s="17">
        <f t="shared" ref="Z121" si="8">C121</f>
        <v>927</v>
      </c>
      <c r="AA121" s="17">
        <v>0</v>
      </c>
      <c r="AB121" s="17">
        <v>0</v>
      </c>
      <c r="AC121" s="17">
        <v>0</v>
      </c>
      <c r="AD121" s="17">
        <v>0</v>
      </c>
      <c r="AE121" s="17">
        <v>0</v>
      </c>
      <c r="AF121" s="17">
        <v>0</v>
      </c>
      <c r="AG121" s="17">
        <v>0</v>
      </c>
      <c r="AH121" s="17">
        <v>0</v>
      </c>
      <c r="AI121" s="17">
        <v>0</v>
      </c>
      <c r="AJ121" s="14" t="str">
        <f t="shared" ref="AJ121" si="9">+Z121&amp;","&amp;AA121&amp;","&amp;AB121&amp;","&amp;AC121&amp;","&amp;AD121&amp;","&amp;AE121&amp;","&amp;AF121&amp;","&amp;AG121&amp;","&amp;AH121&amp;","&amp;AI121</f>
        <v>927,0,0,0,0,0,0,0,0,0</v>
      </c>
      <c r="AK121" s="18" t="s">
        <v>9817</v>
      </c>
      <c r="AL121" s="18" t="s">
        <v>2015</v>
      </c>
      <c r="AQ121" s="17">
        <v>0</v>
      </c>
      <c r="AR121" s="17">
        <v>25</v>
      </c>
      <c r="AS121" s="17">
        <v>0</v>
      </c>
    </row>
    <row r="122" spans="1:46" x14ac:dyDescent="0.2">
      <c r="A122" s="17">
        <v>120</v>
      </c>
      <c r="B122" s="53" t="s">
        <v>432</v>
      </c>
      <c r="C122" s="17">
        <v>928</v>
      </c>
      <c r="D122" s="17" t="s">
        <v>10856</v>
      </c>
      <c r="E122" s="17" t="s">
        <v>10857</v>
      </c>
      <c r="F122" s="17" t="str">
        <f t="shared" si="5"/>
        <v>TADIGRADE</v>
      </c>
      <c r="G122" s="17" t="s">
        <v>178</v>
      </c>
      <c r="I122" s="18" t="s">
        <v>4582</v>
      </c>
      <c r="J122" s="90" t="s">
        <v>5413</v>
      </c>
      <c r="K122" s="18" t="s">
        <v>5414</v>
      </c>
      <c r="L122" s="18">
        <v>0</v>
      </c>
      <c r="M122" s="18" t="s">
        <v>10964</v>
      </c>
      <c r="N122" s="18">
        <v>255</v>
      </c>
      <c r="O122" s="18">
        <v>70</v>
      </c>
      <c r="P122" s="18" t="s">
        <v>3744</v>
      </c>
      <c r="R122" s="18" t="s">
        <v>10660</v>
      </c>
      <c r="S122" s="18" t="s">
        <v>2060</v>
      </c>
      <c r="T122" s="17" t="s">
        <v>2023</v>
      </c>
      <c r="U122" s="17">
        <v>4080</v>
      </c>
      <c r="V122" s="18">
        <v>0.1</v>
      </c>
      <c r="W122" s="18">
        <v>0.1</v>
      </c>
      <c r="X122" s="17" t="s">
        <v>2057</v>
      </c>
      <c r="Z122" s="17">
        <f t="shared" si="6"/>
        <v>928</v>
      </c>
      <c r="AA122" s="17">
        <v>0</v>
      </c>
      <c r="AB122" s="17">
        <v>0</v>
      </c>
      <c r="AC122" s="17">
        <v>0</v>
      </c>
      <c r="AD122" s="17">
        <v>0</v>
      </c>
      <c r="AE122" s="17">
        <v>0</v>
      </c>
      <c r="AF122" s="17">
        <v>0</v>
      </c>
      <c r="AG122" s="17">
        <v>0</v>
      </c>
      <c r="AH122" s="17">
        <v>0</v>
      </c>
      <c r="AI122" s="17">
        <v>0</v>
      </c>
      <c r="AJ122" s="14" t="str">
        <f t="shared" si="7"/>
        <v>928,0,0,0,0,0,0,0,0,0</v>
      </c>
      <c r="AK122" s="18" t="s">
        <v>9817</v>
      </c>
      <c r="AL122" s="18" t="s">
        <v>2015</v>
      </c>
      <c r="AQ122" s="17">
        <v>0</v>
      </c>
      <c r="AR122" s="17">
        <v>25</v>
      </c>
      <c r="AS122" s="17">
        <v>0</v>
      </c>
      <c r="AT122" s="17" t="str">
        <f>+F123&amp;",Level,50"</f>
        <v>XTREMBIOTIC,Level,50</v>
      </c>
    </row>
    <row r="123" spans="1:46" x14ac:dyDescent="0.2">
      <c r="A123" s="17">
        <v>121</v>
      </c>
      <c r="B123" s="53" t="s">
        <v>433</v>
      </c>
      <c r="C123" s="17">
        <v>929</v>
      </c>
      <c r="D123" s="17" t="s">
        <v>10856</v>
      </c>
      <c r="E123" s="17" t="s">
        <v>10858</v>
      </c>
      <c r="F123" s="17" t="str">
        <f t="shared" si="5"/>
        <v>XTREMBIOTIC</v>
      </c>
      <c r="G123" s="17" t="s">
        <v>178</v>
      </c>
      <c r="H123" s="17" t="s">
        <v>192</v>
      </c>
      <c r="I123" s="18" t="s">
        <v>4582</v>
      </c>
      <c r="J123" s="90" t="s">
        <v>5413</v>
      </c>
      <c r="K123" s="18" t="s">
        <v>5414</v>
      </c>
      <c r="L123" s="18">
        <v>0</v>
      </c>
      <c r="M123" s="18" t="s">
        <v>10964</v>
      </c>
      <c r="N123" s="18">
        <v>255</v>
      </c>
      <c r="O123" s="18">
        <v>70</v>
      </c>
      <c r="P123" s="18" t="s">
        <v>3744</v>
      </c>
      <c r="R123" s="18" t="s">
        <v>10660</v>
      </c>
      <c r="S123" s="18" t="s">
        <v>2060</v>
      </c>
      <c r="T123" s="17" t="s">
        <v>2023</v>
      </c>
      <c r="U123" s="17">
        <v>4080</v>
      </c>
      <c r="V123" s="18">
        <v>0.1</v>
      </c>
      <c r="W123" s="18">
        <v>0.1</v>
      </c>
      <c r="X123" s="17" t="s">
        <v>2057</v>
      </c>
      <c r="Z123" s="17">
        <f t="shared" si="6"/>
        <v>929</v>
      </c>
      <c r="AA123" s="17">
        <v>0</v>
      </c>
      <c r="AB123" s="17">
        <v>0</v>
      </c>
      <c r="AC123" s="17">
        <v>0</v>
      </c>
      <c r="AD123" s="17">
        <v>0</v>
      </c>
      <c r="AE123" s="17">
        <v>0</v>
      </c>
      <c r="AF123" s="17">
        <v>0</v>
      </c>
      <c r="AG123" s="17">
        <v>0</v>
      </c>
      <c r="AH123" s="17">
        <v>0</v>
      </c>
      <c r="AI123" s="17">
        <v>0</v>
      </c>
      <c r="AJ123" s="14" t="str">
        <f t="shared" si="7"/>
        <v>929,0,0,0,0,0,0,0,0,0</v>
      </c>
      <c r="AK123" s="18" t="s">
        <v>9817</v>
      </c>
      <c r="AL123" s="18" t="s">
        <v>2015</v>
      </c>
      <c r="AQ123" s="17">
        <v>0</v>
      </c>
      <c r="AR123" s="17">
        <v>25</v>
      </c>
      <c r="AS123" s="17">
        <v>0</v>
      </c>
    </row>
    <row r="124" spans="1:46" x14ac:dyDescent="0.2">
      <c r="A124" s="17">
        <v>122</v>
      </c>
      <c r="B124" s="36" t="s">
        <v>434</v>
      </c>
      <c r="C124" s="17">
        <v>930</v>
      </c>
      <c r="D124" t="s">
        <v>10788</v>
      </c>
      <c r="E124" t="s">
        <v>10855</v>
      </c>
      <c r="F124" s="17" t="str">
        <f t="shared" si="5"/>
        <v>VAMPQUID</v>
      </c>
      <c r="G124" s="17" t="s">
        <v>184</v>
      </c>
      <c r="H124" s="17" t="s">
        <v>189</v>
      </c>
      <c r="I124" s="18" t="s">
        <v>4582</v>
      </c>
      <c r="J124" s="90" t="s">
        <v>5413</v>
      </c>
      <c r="K124" s="18" t="s">
        <v>5414</v>
      </c>
      <c r="L124" s="18">
        <v>0</v>
      </c>
      <c r="M124" s="18" t="s">
        <v>10964</v>
      </c>
      <c r="N124" s="18">
        <v>255</v>
      </c>
      <c r="O124" s="18">
        <v>70</v>
      </c>
      <c r="P124" s="18" t="s">
        <v>3744</v>
      </c>
      <c r="R124" s="18" t="s">
        <v>10660</v>
      </c>
      <c r="S124" s="18" t="s">
        <v>2060</v>
      </c>
      <c r="T124" s="17" t="s">
        <v>2023</v>
      </c>
      <c r="U124" s="17">
        <v>4080</v>
      </c>
      <c r="V124" s="18">
        <v>0.1</v>
      </c>
      <c r="W124" s="18">
        <v>0.1</v>
      </c>
      <c r="X124" s="17" t="s">
        <v>2057</v>
      </c>
      <c r="Z124" s="17">
        <f t="shared" si="6"/>
        <v>930</v>
      </c>
      <c r="AA124" s="17">
        <v>0</v>
      </c>
      <c r="AB124" s="17">
        <v>0</v>
      </c>
      <c r="AC124" s="17">
        <v>0</v>
      </c>
      <c r="AD124" s="17">
        <v>0</v>
      </c>
      <c r="AE124" s="17">
        <v>0</v>
      </c>
      <c r="AF124" s="17">
        <v>0</v>
      </c>
      <c r="AG124" s="17">
        <v>0</v>
      </c>
      <c r="AH124" s="17">
        <v>0</v>
      </c>
      <c r="AI124" s="17">
        <v>0</v>
      </c>
      <c r="AJ124" s="14" t="str">
        <f t="shared" si="7"/>
        <v>930,0,0,0,0,0,0,0,0,0</v>
      </c>
      <c r="AK124" s="18" t="s">
        <v>9817</v>
      </c>
      <c r="AL124" s="18" t="s">
        <v>2015</v>
      </c>
      <c r="AQ124" s="17">
        <v>0</v>
      </c>
      <c r="AR124" s="17">
        <v>25</v>
      </c>
      <c r="AS124" s="17">
        <v>0</v>
      </c>
      <c r="AT124" s="17" t="str">
        <f>+F125&amp;",Item,MOONSTONE"</f>
        <v>NOSFERAKEN,Item,MOONSTONE</v>
      </c>
    </row>
    <row r="125" spans="1:46" x14ac:dyDescent="0.2">
      <c r="A125" s="17">
        <v>123</v>
      </c>
      <c r="B125" s="36" t="s">
        <v>435</v>
      </c>
      <c r="C125" s="17">
        <v>931</v>
      </c>
      <c r="D125" t="s">
        <v>10788</v>
      </c>
      <c r="E125" t="s">
        <v>10854</v>
      </c>
      <c r="F125" s="17" t="str">
        <f t="shared" si="5"/>
        <v>NOSFERAKEN</v>
      </c>
      <c r="G125" s="17" t="s">
        <v>184</v>
      </c>
      <c r="H125" s="17" t="s">
        <v>189</v>
      </c>
      <c r="I125" s="18" t="s">
        <v>4582</v>
      </c>
      <c r="J125" s="90" t="s">
        <v>5413</v>
      </c>
      <c r="K125" s="18" t="s">
        <v>5414</v>
      </c>
      <c r="L125" s="18">
        <v>0</v>
      </c>
      <c r="M125" s="18" t="s">
        <v>10964</v>
      </c>
      <c r="N125" s="18">
        <v>255</v>
      </c>
      <c r="O125" s="18">
        <v>70</v>
      </c>
      <c r="P125" s="18" t="s">
        <v>3744</v>
      </c>
      <c r="R125" s="18" t="s">
        <v>10660</v>
      </c>
      <c r="S125" s="18" t="s">
        <v>2060</v>
      </c>
      <c r="T125" s="17" t="s">
        <v>2023</v>
      </c>
      <c r="U125" s="17">
        <v>4080</v>
      </c>
      <c r="V125" s="18">
        <v>0.1</v>
      </c>
      <c r="W125" s="18">
        <v>0.1</v>
      </c>
      <c r="X125" s="17" t="s">
        <v>2057</v>
      </c>
      <c r="Z125" s="17">
        <f t="shared" si="6"/>
        <v>931</v>
      </c>
      <c r="AA125" s="17">
        <v>0</v>
      </c>
      <c r="AB125" s="17">
        <v>0</v>
      </c>
      <c r="AC125" s="17">
        <v>0</v>
      </c>
      <c r="AD125" s="17">
        <v>0</v>
      </c>
      <c r="AE125" s="17">
        <v>0</v>
      </c>
      <c r="AF125" s="17">
        <v>0</v>
      </c>
      <c r="AG125" s="17">
        <v>0</v>
      </c>
      <c r="AH125" s="17">
        <v>0</v>
      </c>
      <c r="AI125" s="17">
        <v>0</v>
      </c>
      <c r="AJ125" s="14" t="str">
        <f t="shared" si="7"/>
        <v>931,0,0,0,0,0,0,0,0,0</v>
      </c>
      <c r="AK125" s="18" t="s">
        <v>9817</v>
      </c>
      <c r="AL125" s="18" t="s">
        <v>2015</v>
      </c>
      <c r="AQ125" s="17">
        <v>0</v>
      </c>
      <c r="AR125" s="17">
        <v>25</v>
      </c>
      <c r="AS125" s="17">
        <v>0</v>
      </c>
    </row>
    <row r="126" spans="1:46" x14ac:dyDescent="0.2">
      <c r="A126" s="17">
        <v>124</v>
      </c>
      <c r="B126" s="44" t="s">
        <v>444</v>
      </c>
      <c r="C126" s="17">
        <v>932</v>
      </c>
      <c r="D126" t="s">
        <v>10784</v>
      </c>
      <c r="E126" t="s">
        <v>10851</v>
      </c>
      <c r="F126" s="17" t="str">
        <f t="shared" si="5"/>
        <v>BLATTODA</v>
      </c>
      <c r="G126" s="17" t="s">
        <v>169</v>
      </c>
      <c r="I126" s="18" t="s">
        <v>4582</v>
      </c>
      <c r="J126" s="90" t="s">
        <v>5413</v>
      </c>
      <c r="K126" s="18" t="s">
        <v>5414</v>
      </c>
      <c r="L126" s="18">
        <v>0</v>
      </c>
      <c r="M126" s="18" t="s">
        <v>10964</v>
      </c>
      <c r="N126" s="18">
        <v>255</v>
      </c>
      <c r="O126" s="18">
        <v>70</v>
      </c>
      <c r="P126" s="18" t="s">
        <v>3744</v>
      </c>
      <c r="R126" s="18" t="s">
        <v>10660</v>
      </c>
      <c r="S126" s="18" t="s">
        <v>2060</v>
      </c>
      <c r="T126" s="17" t="s">
        <v>2023</v>
      </c>
      <c r="U126" s="17">
        <v>4080</v>
      </c>
      <c r="V126" s="18">
        <v>0.1</v>
      </c>
      <c r="W126" s="18">
        <v>0.1</v>
      </c>
      <c r="X126" s="17" t="s">
        <v>2057</v>
      </c>
      <c r="Z126" s="17">
        <f t="shared" si="6"/>
        <v>932</v>
      </c>
      <c r="AA126" s="17">
        <v>0</v>
      </c>
      <c r="AB126" s="17">
        <v>0</v>
      </c>
      <c r="AC126" s="17">
        <v>0</v>
      </c>
      <c r="AD126" s="17">
        <v>0</v>
      </c>
      <c r="AE126" s="17">
        <v>0</v>
      </c>
      <c r="AF126" s="17">
        <v>0</v>
      </c>
      <c r="AG126" s="17">
        <v>0</v>
      </c>
      <c r="AH126" s="17">
        <v>0</v>
      </c>
      <c r="AI126" s="17">
        <v>0</v>
      </c>
      <c r="AJ126" s="14" t="str">
        <f t="shared" si="7"/>
        <v>932,0,0,0,0,0,0,0,0,0</v>
      </c>
      <c r="AK126" s="18" t="s">
        <v>9817</v>
      </c>
      <c r="AL126" s="18" t="s">
        <v>2015</v>
      </c>
      <c r="AQ126" s="17">
        <v>0</v>
      </c>
      <c r="AR126" s="17">
        <v>25</v>
      </c>
      <c r="AS126" s="17">
        <v>0</v>
      </c>
      <c r="AT126" s="17" t="str">
        <f>+F126&amp;",Level,50,"&amp;F126&amp;",TradeSpecies,"&amp;F111</f>
        <v>BLATTODA,Level,50,BLATTODA,TradeSpecies,SOLIFUGA</v>
      </c>
    </row>
    <row r="127" spans="1:46" x14ac:dyDescent="0.2">
      <c r="A127" s="17">
        <v>125</v>
      </c>
      <c r="B127" s="44" t="s">
        <v>445</v>
      </c>
      <c r="C127" s="17">
        <v>933</v>
      </c>
      <c r="D127" t="s">
        <v>10784</v>
      </c>
      <c r="E127" t="s">
        <v>10783</v>
      </c>
      <c r="F127" s="17" t="str">
        <f t="shared" si="5"/>
        <v>ROARSHACH</v>
      </c>
      <c r="G127" s="17" t="s">
        <v>169</v>
      </c>
      <c r="H127" s="17" t="s">
        <v>189</v>
      </c>
      <c r="I127" s="18" t="s">
        <v>4582</v>
      </c>
      <c r="J127" s="90" t="s">
        <v>5413</v>
      </c>
      <c r="K127" s="18" t="s">
        <v>5414</v>
      </c>
      <c r="L127" s="18">
        <v>0</v>
      </c>
      <c r="M127" s="18" t="s">
        <v>10964</v>
      </c>
      <c r="N127" s="18">
        <v>255</v>
      </c>
      <c r="O127" s="18">
        <v>70</v>
      </c>
      <c r="P127" s="18" t="s">
        <v>3744</v>
      </c>
      <c r="R127" s="18" t="s">
        <v>10660</v>
      </c>
      <c r="S127" s="18" t="s">
        <v>2060</v>
      </c>
      <c r="T127" s="17" t="s">
        <v>2023</v>
      </c>
      <c r="U127" s="17">
        <v>4080</v>
      </c>
      <c r="V127" s="18">
        <v>0.1</v>
      </c>
      <c r="W127" s="18">
        <v>0.1</v>
      </c>
      <c r="X127" s="17" t="s">
        <v>2057</v>
      </c>
      <c r="Z127" s="17">
        <f t="shared" si="6"/>
        <v>933</v>
      </c>
      <c r="AA127" s="17">
        <v>0</v>
      </c>
      <c r="AB127" s="17">
        <v>0</v>
      </c>
      <c r="AC127" s="17">
        <v>0</v>
      </c>
      <c r="AD127" s="17">
        <v>0</v>
      </c>
      <c r="AE127" s="17">
        <v>0</v>
      </c>
      <c r="AF127" s="17">
        <v>0</v>
      </c>
      <c r="AG127" s="17">
        <v>0</v>
      </c>
      <c r="AH127" s="17">
        <v>0</v>
      </c>
      <c r="AI127" s="17">
        <v>0</v>
      </c>
      <c r="AJ127" s="14" t="str">
        <f t="shared" si="7"/>
        <v>933,0,0,0,0,0,0,0,0,0</v>
      </c>
      <c r="AK127" s="18" t="s">
        <v>9817</v>
      </c>
      <c r="AL127" s="18" t="s">
        <v>2015</v>
      </c>
      <c r="AQ127" s="17">
        <v>0</v>
      </c>
      <c r="AR127" s="17">
        <v>25</v>
      </c>
      <c r="AS127" s="17">
        <v>0</v>
      </c>
    </row>
    <row r="128" spans="1:46" x14ac:dyDescent="0.2">
      <c r="A128" s="17">
        <v>126</v>
      </c>
      <c r="B128" s="36" t="s">
        <v>454</v>
      </c>
      <c r="C128" s="17">
        <v>934</v>
      </c>
      <c r="D128" t="s">
        <v>9610</v>
      </c>
      <c r="E128" t="s">
        <v>10725</v>
      </c>
      <c r="F128" s="17" t="str">
        <f t="shared" si="5"/>
        <v>FICTHYOSH</v>
      </c>
      <c r="G128" s="17" t="s">
        <v>186</v>
      </c>
      <c r="H128" s="17" t="s">
        <v>178</v>
      </c>
      <c r="I128" s="18" t="s">
        <v>4582</v>
      </c>
      <c r="J128" s="90" t="s">
        <v>5413</v>
      </c>
      <c r="K128" s="18" t="s">
        <v>5414</v>
      </c>
      <c r="L128" s="18">
        <v>0</v>
      </c>
      <c r="M128" s="18" t="s">
        <v>10964</v>
      </c>
      <c r="N128" s="18">
        <v>255</v>
      </c>
      <c r="O128" s="18">
        <v>70</v>
      </c>
      <c r="P128" s="18" t="s">
        <v>3744</v>
      </c>
      <c r="R128" s="18" t="s">
        <v>10660</v>
      </c>
      <c r="S128" s="18" t="s">
        <v>2060</v>
      </c>
      <c r="T128" s="17" t="s">
        <v>2023</v>
      </c>
      <c r="U128" s="17">
        <v>4080</v>
      </c>
      <c r="V128" s="18">
        <v>0.1</v>
      </c>
      <c r="W128" s="18">
        <v>0.1</v>
      </c>
      <c r="X128" s="17" t="s">
        <v>2057</v>
      </c>
      <c r="Z128" s="17">
        <f t="shared" si="6"/>
        <v>934</v>
      </c>
      <c r="AA128" s="17">
        <v>0</v>
      </c>
      <c r="AB128" s="17">
        <v>0</v>
      </c>
      <c r="AC128" s="17">
        <v>0</v>
      </c>
      <c r="AD128" s="17">
        <v>0</v>
      </c>
      <c r="AE128" s="17">
        <v>0</v>
      </c>
      <c r="AF128" s="17">
        <v>0</v>
      </c>
      <c r="AG128" s="17">
        <v>0</v>
      </c>
      <c r="AH128" s="17">
        <v>0</v>
      </c>
      <c r="AI128" s="17">
        <v>0</v>
      </c>
      <c r="AJ128" s="14" t="str">
        <f t="shared" si="7"/>
        <v>934,0,0,0,0,0,0,0,0,0</v>
      </c>
      <c r="AK128" s="18" t="s">
        <v>9817</v>
      </c>
      <c r="AL128" s="18" t="s">
        <v>2015</v>
      </c>
      <c r="AQ128" s="17">
        <v>0</v>
      </c>
      <c r="AR128" s="17">
        <v>25</v>
      </c>
      <c r="AS128" s="17">
        <v>0</v>
      </c>
      <c r="AT128" s="17" t="str">
        <f>+F129&amp;",Level,37"</f>
        <v>KRONTORM,Level,37</v>
      </c>
    </row>
    <row r="129" spans="1:48" x14ac:dyDescent="0.2">
      <c r="A129" s="17">
        <v>127</v>
      </c>
      <c r="B129" s="36" t="s">
        <v>455</v>
      </c>
      <c r="C129" s="17">
        <v>935</v>
      </c>
      <c r="D129" t="s">
        <v>9610</v>
      </c>
      <c r="E129" t="s">
        <v>10724</v>
      </c>
      <c r="F129" s="17" t="str">
        <f t="shared" si="5"/>
        <v>KRONTORM</v>
      </c>
      <c r="G129" s="17" t="s">
        <v>186</v>
      </c>
      <c r="H129" s="17" t="s">
        <v>178</v>
      </c>
      <c r="I129" s="18" t="s">
        <v>4582</v>
      </c>
      <c r="J129" s="90" t="s">
        <v>5413</v>
      </c>
      <c r="K129" s="18" t="s">
        <v>5414</v>
      </c>
      <c r="L129" s="18">
        <v>0</v>
      </c>
      <c r="M129" s="18" t="s">
        <v>10964</v>
      </c>
      <c r="N129" s="18">
        <v>255</v>
      </c>
      <c r="O129" s="18">
        <v>70</v>
      </c>
      <c r="P129" s="18" t="s">
        <v>3744</v>
      </c>
      <c r="R129" s="18" t="s">
        <v>10660</v>
      </c>
      <c r="S129" s="18" t="s">
        <v>2060</v>
      </c>
      <c r="T129" s="17" t="s">
        <v>2023</v>
      </c>
      <c r="U129" s="17">
        <v>4080</v>
      </c>
      <c r="V129" s="18">
        <v>0.1</v>
      </c>
      <c r="W129" s="18">
        <v>0.1</v>
      </c>
      <c r="X129" s="17" t="s">
        <v>2057</v>
      </c>
      <c r="Z129" s="17">
        <f t="shared" si="6"/>
        <v>935</v>
      </c>
      <c r="AA129" s="17">
        <v>0</v>
      </c>
      <c r="AB129" s="17">
        <v>0</v>
      </c>
      <c r="AC129" s="17">
        <v>0</v>
      </c>
      <c r="AD129" s="17">
        <v>0</v>
      </c>
      <c r="AE129" s="17">
        <v>0</v>
      </c>
      <c r="AF129" s="17">
        <v>0</v>
      </c>
      <c r="AG129" s="17">
        <v>0</v>
      </c>
      <c r="AH129" s="17">
        <v>0</v>
      </c>
      <c r="AI129" s="17">
        <v>0</v>
      </c>
      <c r="AJ129" s="14" t="str">
        <f t="shared" si="7"/>
        <v>935,0,0,0,0,0,0,0,0,0</v>
      </c>
      <c r="AK129" s="18" t="s">
        <v>9817</v>
      </c>
      <c r="AL129" s="18" t="s">
        <v>2015</v>
      </c>
      <c r="AQ129" s="17">
        <v>0</v>
      </c>
      <c r="AR129" s="17">
        <v>25</v>
      </c>
      <c r="AS129" s="17">
        <v>0</v>
      </c>
    </row>
    <row r="130" spans="1:48" x14ac:dyDescent="0.2">
      <c r="A130" s="17">
        <v>128</v>
      </c>
      <c r="B130" s="36" t="s">
        <v>456</v>
      </c>
      <c r="C130" s="17">
        <v>936</v>
      </c>
      <c r="D130" t="s">
        <v>9592</v>
      </c>
      <c r="E130" t="s">
        <v>10723</v>
      </c>
      <c r="F130" s="17" t="str">
        <f t="shared" si="5"/>
        <v>NOTIPBOA</v>
      </c>
      <c r="G130" s="17" t="s">
        <v>186</v>
      </c>
      <c r="H130" s="17" t="s">
        <v>187</v>
      </c>
      <c r="I130" s="18" t="s">
        <v>4582</v>
      </c>
      <c r="J130" s="90" t="s">
        <v>5413</v>
      </c>
      <c r="K130" s="18" t="s">
        <v>5414</v>
      </c>
      <c r="L130" s="18">
        <v>0</v>
      </c>
      <c r="M130" s="18" t="s">
        <v>10964</v>
      </c>
      <c r="N130" s="18">
        <v>255</v>
      </c>
      <c r="O130" s="18">
        <v>70</v>
      </c>
      <c r="P130" s="18" t="s">
        <v>3744</v>
      </c>
      <c r="R130" s="18" t="s">
        <v>10660</v>
      </c>
      <c r="S130" s="18" t="s">
        <v>2060</v>
      </c>
      <c r="T130" s="17" t="s">
        <v>2023</v>
      </c>
      <c r="U130" s="17">
        <v>4080</v>
      </c>
      <c r="V130" s="18">
        <v>0.1</v>
      </c>
      <c r="W130" s="18">
        <v>0.1</v>
      </c>
      <c r="X130" s="17" t="s">
        <v>2057</v>
      </c>
      <c r="Z130" s="17">
        <f t="shared" si="6"/>
        <v>936</v>
      </c>
      <c r="AA130" s="17">
        <v>0</v>
      </c>
      <c r="AB130" s="17">
        <v>0</v>
      </c>
      <c r="AC130" s="17">
        <v>0</v>
      </c>
      <c r="AD130" s="17">
        <v>0</v>
      </c>
      <c r="AE130" s="17">
        <v>0</v>
      </c>
      <c r="AF130" s="17">
        <v>0</v>
      </c>
      <c r="AG130" s="17">
        <v>0</v>
      </c>
      <c r="AH130" s="17">
        <v>0</v>
      </c>
      <c r="AI130" s="17">
        <v>0</v>
      </c>
      <c r="AJ130" s="14" t="str">
        <f t="shared" si="7"/>
        <v>936,0,0,0,0,0,0,0,0,0</v>
      </c>
      <c r="AK130" s="18" t="s">
        <v>9817</v>
      </c>
      <c r="AL130" s="18" t="s">
        <v>2015</v>
      </c>
      <c r="AQ130" s="17">
        <v>0</v>
      </c>
      <c r="AR130" s="17">
        <v>25</v>
      </c>
      <c r="AS130" s="17">
        <v>0</v>
      </c>
      <c r="AT130" s="17" t="str">
        <f t="shared" ref="AT130:AT132" si="10">+F131&amp;",Level,37"</f>
        <v>TITANOBOA,Level,37</v>
      </c>
    </row>
    <row r="131" spans="1:48" x14ac:dyDescent="0.2">
      <c r="A131" s="17">
        <v>129</v>
      </c>
      <c r="B131" s="36" t="s">
        <v>457</v>
      </c>
      <c r="C131" s="17">
        <v>937</v>
      </c>
      <c r="D131" t="s">
        <v>9592</v>
      </c>
      <c r="E131" t="s">
        <v>9592</v>
      </c>
      <c r="F131" s="17" t="str">
        <f t="shared" si="5"/>
        <v>TITANOBOA</v>
      </c>
      <c r="G131" s="17" t="s">
        <v>186</v>
      </c>
      <c r="H131" s="17" t="s">
        <v>187</v>
      </c>
      <c r="I131" s="18" t="s">
        <v>4582</v>
      </c>
      <c r="J131" s="90" t="s">
        <v>5413</v>
      </c>
      <c r="K131" s="18" t="s">
        <v>5414</v>
      </c>
      <c r="L131" s="18">
        <v>0</v>
      </c>
      <c r="M131" s="18" t="s">
        <v>10964</v>
      </c>
      <c r="N131" s="18">
        <v>255</v>
      </c>
      <c r="O131" s="18">
        <v>70</v>
      </c>
      <c r="P131" s="18" t="s">
        <v>3744</v>
      </c>
      <c r="R131" s="18" t="s">
        <v>10660</v>
      </c>
      <c r="S131" s="18" t="s">
        <v>2060</v>
      </c>
      <c r="T131" s="17" t="s">
        <v>2023</v>
      </c>
      <c r="U131" s="17">
        <v>4080</v>
      </c>
      <c r="V131" s="18">
        <v>0.1</v>
      </c>
      <c r="W131" s="18">
        <v>0.1</v>
      </c>
      <c r="X131" s="17" t="s">
        <v>2057</v>
      </c>
      <c r="Z131" s="17">
        <f t="shared" si="6"/>
        <v>937</v>
      </c>
      <c r="AA131" s="17">
        <v>0</v>
      </c>
      <c r="AB131" s="17">
        <v>0</v>
      </c>
      <c r="AC131" s="17">
        <v>0</v>
      </c>
      <c r="AD131" s="17">
        <v>0</v>
      </c>
      <c r="AE131" s="17">
        <v>0</v>
      </c>
      <c r="AF131" s="17">
        <v>0</v>
      </c>
      <c r="AG131" s="17">
        <v>0</v>
      </c>
      <c r="AH131" s="17">
        <v>0</v>
      </c>
      <c r="AI131" s="17">
        <v>0</v>
      </c>
      <c r="AJ131" s="14" t="str">
        <f t="shared" si="7"/>
        <v>937,0,0,0,0,0,0,0,0,0</v>
      </c>
      <c r="AK131" s="18" t="s">
        <v>9817</v>
      </c>
      <c r="AL131" s="18" t="s">
        <v>2015</v>
      </c>
      <c r="AQ131" s="17">
        <v>0</v>
      </c>
      <c r="AR131" s="17">
        <v>25</v>
      </c>
      <c r="AS131" s="17">
        <v>0</v>
      </c>
    </row>
    <row r="132" spans="1:48" x14ac:dyDescent="0.2">
      <c r="A132" s="17">
        <v>130</v>
      </c>
      <c r="B132" s="36"/>
      <c r="C132" s="17">
        <v>938</v>
      </c>
      <c r="D132" t="s">
        <v>9822</v>
      </c>
      <c r="E132" t="s">
        <v>10718</v>
      </c>
      <c r="F132" s="17" t="str">
        <f t="shared" si="5"/>
        <v>FANGER</v>
      </c>
      <c r="G132" s="17" t="s">
        <v>186</v>
      </c>
      <c r="H132" s="17" t="s">
        <v>163</v>
      </c>
      <c r="I132" s="18" t="s">
        <v>4582</v>
      </c>
      <c r="J132" s="90" t="s">
        <v>5413</v>
      </c>
      <c r="K132" s="18" t="s">
        <v>5414</v>
      </c>
      <c r="L132" s="18">
        <v>0</v>
      </c>
      <c r="M132" s="18" t="s">
        <v>10964</v>
      </c>
      <c r="N132" s="18">
        <v>255</v>
      </c>
      <c r="O132" s="18">
        <v>70</v>
      </c>
      <c r="P132" s="18" t="s">
        <v>3744</v>
      </c>
      <c r="R132" s="18" t="s">
        <v>10660</v>
      </c>
      <c r="S132" s="18" t="s">
        <v>2060</v>
      </c>
      <c r="T132" s="17" t="s">
        <v>2023</v>
      </c>
      <c r="U132" s="17">
        <v>4080</v>
      </c>
      <c r="V132" s="18">
        <v>0.1</v>
      </c>
      <c r="W132" s="18">
        <v>0.1</v>
      </c>
      <c r="X132" s="17" t="s">
        <v>2057</v>
      </c>
      <c r="Z132" s="17">
        <f t="shared" si="6"/>
        <v>938</v>
      </c>
      <c r="AA132" s="17">
        <v>0</v>
      </c>
      <c r="AB132" s="17">
        <v>0</v>
      </c>
      <c r="AC132" s="17">
        <v>0</v>
      </c>
      <c r="AD132" s="17">
        <v>0</v>
      </c>
      <c r="AE132" s="17">
        <v>0</v>
      </c>
      <c r="AF132" s="17">
        <v>0</v>
      </c>
      <c r="AG132" s="17">
        <v>0</v>
      </c>
      <c r="AH132" s="17">
        <v>0</v>
      </c>
      <c r="AI132" s="17">
        <v>0</v>
      </c>
      <c r="AJ132" s="14" t="str">
        <f t="shared" si="7"/>
        <v>938,0,0,0,0,0,0,0,0,0</v>
      </c>
      <c r="AK132" s="18" t="s">
        <v>9817</v>
      </c>
      <c r="AL132" s="18" t="s">
        <v>2015</v>
      </c>
      <c r="AQ132" s="17">
        <v>0</v>
      </c>
      <c r="AR132" s="17">
        <v>25</v>
      </c>
      <c r="AS132" s="17">
        <v>0</v>
      </c>
      <c r="AT132" s="17" t="str">
        <f t="shared" si="10"/>
        <v>SABERDON,Level,37</v>
      </c>
    </row>
    <row r="133" spans="1:48" x14ac:dyDescent="0.2">
      <c r="A133" s="17">
        <v>131</v>
      </c>
      <c r="B133" s="36"/>
      <c r="C133" s="17">
        <v>939</v>
      </c>
      <c r="D133" t="s">
        <v>9822</v>
      </c>
      <c r="E133" t="s">
        <v>10726</v>
      </c>
      <c r="F133" s="17" t="str">
        <f t="shared" si="5"/>
        <v>SABERDON</v>
      </c>
      <c r="G133" s="17" t="s">
        <v>186</v>
      </c>
      <c r="H133" s="17" t="s">
        <v>163</v>
      </c>
      <c r="I133" s="18" t="s">
        <v>4582</v>
      </c>
      <c r="J133" s="90" t="s">
        <v>5413</v>
      </c>
      <c r="K133" s="18" t="s">
        <v>5414</v>
      </c>
      <c r="L133" s="18">
        <v>0</v>
      </c>
      <c r="M133" s="18" t="s">
        <v>10964</v>
      </c>
      <c r="N133" s="18">
        <v>255</v>
      </c>
      <c r="O133" s="18">
        <v>70</v>
      </c>
      <c r="P133" s="18" t="s">
        <v>3744</v>
      </c>
      <c r="R133" s="18" t="s">
        <v>10660</v>
      </c>
      <c r="S133" s="18" t="s">
        <v>2060</v>
      </c>
      <c r="T133" s="17" t="s">
        <v>2023</v>
      </c>
      <c r="U133" s="17">
        <v>4080</v>
      </c>
      <c r="V133" s="18">
        <v>0.1</v>
      </c>
      <c r="W133" s="18">
        <v>0.1</v>
      </c>
      <c r="X133" s="17" t="s">
        <v>2057</v>
      </c>
      <c r="Z133" s="17">
        <f t="shared" si="6"/>
        <v>939</v>
      </c>
      <c r="AA133" s="17">
        <v>0</v>
      </c>
      <c r="AB133" s="17">
        <v>0</v>
      </c>
      <c r="AC133" s="17">
        <v>0</v>
      </c>
      <c r="AD133" s="17">
        <v>0</v>
      </c>
      <c r="AE133" s="17">
        <v>0</v>
      </c>
      <c r="AF133" s="17">
        <v>0</v>
      </c>
      <c r="AG133" s="17">
        <v>0</v>
      </c>
      <c r="AH133" s="17">
        <v>0</v>
      </c>
      <c r="AI133" s="17">
        <v>0</v>
      </c>
      <c r="AJ133" s="14" t="str">
        <f t="shared" si="7"/>
        <v>939,0,0,0,0,0,0,0,0,0</v>
      </c>
      <c r="AK133" s="18" t="s">
        <v>9817</v>
      </c>
      <c r="AL133" s="18" t="s">
        <v>2015</v>
      </c>
      <c r="AQ133" s="17">
        <v>0</v>
      </c>
      <c r="AR133" s="17">
        <v>25</v>
      </c>
      <c r="AS133" s="17">
        <v>0</v>
      </c>
    </row>
    <row r="134" spans="1:48" x14ac:dyDescent="0.2">
      <c r="A134" s="17">
        <v>132</v>
      </c>
      <c r="B134" s="31" t="s">
        <v>464</v>
      </c>
      <c r="C134" s="17">
        <v>940</v>
      </c>
      <c r="D134" s="17" t="s">
        <v>10712</v>
      </c>
      <c r="E134" s="17" t="s">
        <v>10733</v>
      </c>
      <c r="F134" s="17" t="str">
        <f t="shared" ref="F134:F200" si="11">+SUBSTITUTE(SUBSTITUTE(SUBSTITUTE(UPPER(E134)," ",""),"'",""),".","")</f>
        <v>CUBRIR</v>
      </c>
      <c r="G134" s="17" t="s">
        <v>163</v>
      </c>
      <c r="I134" s="18" t="s">
        <v>4582</v>
      </c>
      <c r="J134" s="90" t="s">
        <v>5413</v>
      </c>
      <c r="K134" s="18" t="s">
        <v>5414</v>
      </c>
      <c r="L134" s="18">
        <v>0</v>
      </c>
      <c r="M134" s="18" t="s">
        <v>10964</v>
      </c>
      <c r="N134" s="18">
        <v>255</v>
      </c>
      <c r="O134" s="18">
        <v>70</v>
      </c>
      <c r="P134" s="18" t="s">
        <v>3744</v>
      </c>
      <c r="R134" s="18" t="s">
        <v>10660</v>
      </c>
      <c r="S134" s="18" t="s">
        <v>2060</v>
      </c>
      <c r="T134" s="17" t="s">
        <v>2023</v>
      </c>
      <c r="U134" s="17">
        <v>4080</v>
      </c>
      <c r="V134" s="18">
        <v>0.1</v>
      </c>
      <c r="W134" s="18">
        <v>0.1</v>
      </c>
      <c r="X134" s="17" t="s">
        <v>2057</v>
      </c>
      <c r="Z134" s="17">
        <f t="shared" si="6"/>
        <v>940</v>
      </c>
      <c r="AA134" s="17">
        <v>0</v>
      </c>
      <c r="AB134" s="17">
        <v>0</v>
      </c>
      <c r="AC134" s="17">
        <v>0</v>
      </c>
      <c r="AD134" s="17">
        <v>0</v>
      </c>
      <c r="AE134" s="17">
        <v>0</v>
      </c>
      <c r="AF134" s="17">
        <v>0</v>
      </c>
      <c r="AG134" s="17">
        <v>0</v>
      </c>
      <c r="AH134" s="17">
        <v>0</v>
      </c>
      <c r="AI134" s="17">
        <v>0</v>
      </c>
      <c r="AJ134" s="14" t="str">
        <f t="shared" si="7"/>
        <v>940,0,0,0,0,0,0,0,0,0</v>
      </c>
      <c r="AK134" s="18" t="s">
        <v>9817</v>
      </c>
      <c r="AL134" s="18" t="s">
        <v>2015</v>
      </c>
      <c r="AQ134" s="17">
        <v>0</v>
      </c>
      <c r="AR134" s="17">
        <v>25</v>
      </c>
      <c r="AS134" s="17">
        <v>0</v>
      </c>
      <c r="AT134" s="17" t="str">
        <f>+F135&amp;",Level,30"</f>
        <v>BICEPHANRIR,Level,30</v>
      </c>
    </row>
    <row r="135" spans="1:48" x14ac:dyDescent="0.2">
      <c r="A135" s="17">
        <v>133</v>
      </c>
      <c r="B135" s="31" t="s">
        <v>465</v>
      </c>
      <c r="C135" s="17">
        <v>941</v>
      </c>
      <c r="D135" s="17" t="s">
        <v>10713</v>
      </c>
      <c r="E135" s="17" t="s">
        <v>10732</v>
      </c>
      <c r="F135" s="17" t="str">
        <f t="shared" si="11"/>
        <v>BICEPHANRIR</v>
      </c>
      <c r="G135" s="17" t="s">
        <v>163</v>
      </c>
      <c r="H135" s="17" t="s">
        <v>192</v>
      </c>
      <c r="I135" s="18" t="s">
        <v>4582</v>
      </c>
      <c r="J135" s="90" t="s">
        <v>5413</v>
      </c>
      <c r="K135" s="18" t="s">
        <v>5414</v>
      </c>
      <c r="L135" s="18">
        <v>0</v>
      </c>
      <c r="M135" s="18" t="s">
        <v>10964</v>
      </c>
      <c r="N135" s="18">
        <v>255</v>
      </c>
      <c r="O135" s="18">
        <v>70</v>
      </c>
      <c r="P135" s="18" t="s">
        <v>3744</v>
      </c>
      <c r="R135" s="18" t="s">
        <v>10660</v>
      </c>
      <c r="S135" s="18" t="s">
        <v>2060</v>
      </c>
      <c r="T135" s="17" t="s">
        <v>2023</v>
      </c>
      <c r="U135" s="17">
        <v>4080</v>
      </c>
      <c r="V135" s="18">
        <v>0.1</v>
      </c>
      <c r="W135" s="18">
        <v>0.1</v>
      </c>
      <c r="X135" s="17" t="s">
        <v>2057</v>
      </c>
      <c r="Z135" s="17">
        <f t="shared" si="6"/>
        <v>941</v>
      </c>
      <c r="AA135" s="17">
        <v>0</v>
      </c>
      <c r="AB135" s="17">
        <v>0</v>
      </c>
      <c r="AC135" s="17">
        <v>0</v>
      </c>
      <c r="AD135" s="17">
        <v>0</v>
      </c>
      <c r="AE135" s="17">
        <v>0</v>
      </c>
      <c r="AF135" s="17">
        <v>0</v>
      </c>
      <c r="AG135" s="17">
        <v>0</v>
      </c>
      <c r="AH135" s="17">
        <v>0</v>
      </c>
      <c r="AI135" s="17">
        <v>0</v>
      </c>
      <c r="AJ135" s="14" t="str">
        <f t="shared" si="7"/>
        <v>941,0,0,0,0,0,0,0,0,0</v>
      </c>
      <c r="AK135" s="18" t="s">
        <v>9817</v>
      </c>
      <c r="AL135" s="18" t="s">
        <v>2015</v>
      </c>
      <c r="AQ135" s="17">
        <v>0</v>
      </c>
      <c r="AR135" s="17">
        <v>25</v>
      </c>
      <c r="AS135" s="17">
        <v>0</v>
      </c>
      <c r="AT135" s="17" t="str">
        <f>+F136&amp;",Level,60"</f>
        <v>KERBENRIR,Level,60</v>
      </c>
    </row>
    <row r="136" spans="1:48" x14ac:dyDescent="0.2">
      <c r="A136" s="17">
        <v>134</v>
      </c>
      <c r="B136" s="31" t="s">
        <v>466</v>
      </c>
      <c r="C136" s="17">
        <v>942</v>
      </c>
      <c r="D136" s="17" t="s">
        <v>10711</v>
      </c>
      <c r="E136" s="17" t="s">
        <v>9818</v>
      </c>
      <c r="F136" s="17" t="str">
        <f t="shared" si="11"/>
        <v>KERBENRIR</v>
      </c>
      <c r="G136" s="17" t="s">
        <v>163</v>
      </c>
      <c r="H136" s="17" t="s">
        <v>177</v>
      </c>
      <c r="I136" s="18" t="s">
        <v>4582</v>
      </c>
      <c r="J136" s="90" t="s">
        <v>5413</v>
      </c>
      <c r="K136" s="18" t="s">
        <v>5414</v>
      </c>
      <c r="L136" s="18">
        <v>0</v>
      </c>
      <c r="M136" s="18" t="s">
        <v>10964</v>
      </c>
      <c r="N136" s="18">
        <v>255</v>
      </c>
      <c r="O136" s="18">
        <v>70</v>
      </c>
      <c r="P136" s="18" t="s">
        <v>3744</v>
      </c>
      <c r="R136" s="18" t="s">
        <v>10660</v>
      </c>
      <c r="S136" s="18" t="s">
        <v>2060</v>
      </c>
      <c r="T136" s="17" t="s">
        <v>2023</v>
      </c>
      <c r="U136" s="17">
        <v>4080</v>
      </c>
      <c r="V136" s="18">
        <v>0.1</v>
      </c>
      <c r="W136" s="18">
        <v>0.1</v>
      </c>
      <c r="X136" s="17" t="s">
        <v>2057</v>
      </c>
      <c r="Z136" s="17">
        <f t="shared" si="6"/>
        <v>942</v>
      </c>
      <c r="AA136" s="17">
        <v>0</v>
      </c>
      <c r="AB136" s="17">
        <v>0</v>
      </c>
      <c r="AC136" s="17">
        <v>0</v>
      </c>
      <c r="AD136" s="17">
        <v>0</v>
      </c>
      <c r="AE136" s="17">
        <v>0</v>
      </c>
      <c r="AF136" s="17">
        <v>0</v>
      </c>
      <c r="AG136" s="17">
        <v>0</v>
      </c>
      <c r="AH136" s="17">
        <v>0</v>
      </c>
      <c r="AI136" s="17">
        <v>0</v>
      </c>
      <c r="AJ136" s="14" t="str">
        <f t="shared" si="7"/>
        <v>942,0,0,0,0,0,0,0,0,0</v>
      </c>
      <c r="AK136" s="18" t="s">
        <v>9817</v>
      </c>
      <c r="AL136" s="18" t="s">
        <v>2015</v>
      </c>
      <c r="AQ136" s="17">
        <v>0</v>
      </c>
      <c r="AR136" s="17">
        <v>25</v>
      </c>
      <c r="AS136" s="17">
        <v>0</v>
      </c>
    </row>
    <row r="137" spans="1:48" x14ac:dyDescent="0.2">
      <c r="A137" s="17">
        <v>135</v>
      </c>
      <c r="B137" s="31" t="s">
        <v>10963</v>
      </c>
      <c r="C137" s="17">
        <v>943</v>
      </c>
      <c r="D137" s="17" t="s">
        <v>11488</v>
      </c>
      <c r="E137" s="17" t="s">
        <v>11490</v>
      </c>
      <c r="F137" s="17" t="str">
        <f t="shared" si="11"/>
        <v>DIKKID</v>
      </c>
      <c r="G137" s="17" t="s">
        <v>176</v>
      </c>
      <c r="I137" s="18" t="s">
        <v>4582</v>
      </c>
      <c r="J137" s="90" t="s">
        <v>5413</v>
      </c>
      <c r="K137" s="18" t="s">
        <v>5414</v>
      </c>
      <c r="L137" s="18">
        <v>0</v>
      </c>
      <c r="M137" s="18" t="s">
        <v>10964</v>
      </c>
      <c r="N137" s="18">
        <v>255</v>
      </c>
      <c r="O137" s="18">
        <v>70</v>
      </c>
      <c r="P137" s="18" t="s">
        <v>3744</v>
      </c>
      <c r="R137" s="18" t="s">
        <v>10660</v>
      </c>
      <c r="S137" s="18" t="s">
        <v>2060</v>
      </c>
      <c r="T137" s="17" t="s">
        <v>2023</v>
      </c>
      <c r="U137" s="17">
        <v>4080</v>
      </c>
      <c r="V137" s="18">
        <v>0.1</v>
      </c>
      <c r="W137" s="18">
        <v>0.1</v>
      </c>
      <c r="X137" s="17" t="s">
        <v>2057</v>
      </c>
      <c r="Z137" s="17">
        <f t="shared" si="6"/>
        <v>943</v>
      </c>
      <c r="AA137" s="17">
        <v>0</v>
      </c>
      <c r="AB137" s="17">
        <v>0</v>
      </c>
      <c r="AC137" s="17">
        <v>0</v>
      </c>
      <c r="AD137" s="17">
        <v>0</v>
      </c>
      <c r="AE137" s="17">
        <v>0</v>
      </c>
      <c r="AF137" s="17">
        <v>0</v>
      </c>
      <c r="AG137" s="17">
        <v>0</v>
      </c>
      <c r="AH137" s="17">
        <v>0</v>
      </c>
      <c r="AI137" s="17">
        <v>0</v>
      </c>
      <c r="AJ137" s="14" t="str">
        <f t="shared" si="7"/>
        <v>943,0,0,0,0,0,0,0,0,0</v>
      </c>
      <c r="AK137" s="18" t="s">
        <v>9817</v>
      </c>
      <c r="AL137" s="18" t="s">
        <v>2015</v>
      </c>
      <c r="AQ137" s="17">
        <v>0</v>
      </c>
      <c r="AR137" s="17">
        <v>25</v>
      </c>
      <c r="AS137" s="17">
        <v>0</v>
      </c>
    </row>
    <row r="138" spans="1:48" x14ac:dyDescent="0.2">
      <c r="A138" s="17">
        <v>136</v>
      </c>
      <c r="B138" s="31" t="s">
        <v>10963</v>
      </c>
      <c r="C138" s="17">
        <v>944</v>
      </c>
      <c r="D138" s="17" t="s">
        <v>11489</v>
      </c>
      <c r="E138" s="17" t="s">
        <v>11491</v>
      </c>
      <c r="F138" s="17" t="str">
        <f t="shared" si="11"/>
        <v>SIAGAI</v>
      </c>
      <c r="G138" s="17" t="s">
        <v>176</v>
      </c>
      <c r="I138" s="18" t="s">
        <v>4582</v>
      </c>
      <c r="J138" s="90" t="s">
        <v>5413</v>
      </c>
      <c r="K138" s="18" t="s">
        <v>5414</v>
      </c>
      <c r="L138" s="18">
        <v>0</v>
      </c>
      <c r="M138" s="18" t="s">
        <v>10964</v>
      </c>
      <c r="N138" s="18">
        <v>255</v>
      </c>
      <c r="O138" s="18">
        <v>70</v>
      </c>
      <c r="P138" s="18" t="s">
        <v>3744</v>
      </c>
      <c r="R138" s="18" t="s">
        <v>10660</v>
      </c>
      <c r="S138" s="18" t="s">
        <v>2060</v>
      </c>
      <c r="T138" s="17" t="s">
        <v>2023</v>
      </c>
      <c r="U138" s="17">
        <v>4080</v>
      </c>
      <c r="V138" s="18">
        <v>0.1</v>
      </c>
      <c r="W138" s="18">
        <v>0.1</v>
      </c>
      <c r="X138" s="17" t="s">
        <v>2057</v>
      </c>
      <c r="Z138" s="17">
        <f t="shared" si="6"/>
        <v>944</v>
      </c>
      <c r="AA138" s="17">
        <v>0</v>
      </c>
      <c r="AB138" s="17">
        <v>0</v>
      </c>
      <c r="AC138" s="17">
        <v>0</v>
      </c>
      <c r="AD138" s="17">
        <v>0</v>
      </c>
      <c r="AE138" s="17">
        <v>0</v>
      </c>
      <c r="AF138" s="17">
        <v>0</v>
      </c>
      <c r="AG138" s="17">
        <v>0</v>
      </c>
      <c r="AH138" s="17">
        <v>0</v>
      </c>
      <c r="AI138" s="17">
        <v>0</v>
      </c>
      <c r="AJ138" s="14" t="str">
        <f t="shared" si="7"/>
        <v>944,0,0,0,0,0,0,0,0,0</v>
      </c>
      <c r="AK138" s="18" t="s">
        <v>9817</v>
      </c>
      <c r="AL138" s="18" t="s">
        <v>2015</v>
      </c>
      <c r="AQ138" s="17">
        <v>0</v>
      </c>
      <c r="AR138" s="17">
        <v>25</v>
      </c>
      <c r="AS138" s="17">
        <v>0</v>
      </c>
    </row>
    <row r="139" spans="1:48" x14ac:dyDescent="0.2">
      <c r="A139" s="17">
        <v>137</v>
      </c>
      <c r="B139" t="s">
        <v>1374</v>
      </c>
      <c r="C139" s="17">
        <v>945</v>
      </c>
      <c r="D139" t="s">
        <v>391</v>
      </c>
      <c r="E139" s="17" t="s">
        <v>10892</v>
      </c>
      <c r="F139" s="17" t="str">
        <f t="shared" si="11"/>
        <v>DARTORANGE</v>
      </c>
      <c r="G139" s="17" t="s">
        <v>184</v>
      </c>
      <c r="H139" s="17" t="s">
        <v>177</v>
      </c>
      <c r="I139" s="18" t="s">
        <v>4582</v>
      </c>
      <c r="J139" s="90" t="s">
        <v>5413</v>
      </c>
      <c r="K139" s="18" t="s">
        <v>5414</v>
      </c>
      <c r="L139" s="18">
        <v>0</v>
      </c>
      <c r="M139" s="18" t="s">
        <v>10964</v>
      </c>
      <c r="N139" s="18">
        <v>255</v>
      </c>
      <c r="O139" s="18">
        <v>70</v>
      </c>
      <c r="P139" s="18" t="s">
        <v>3744</v>
      </c>
      <c r="R139" s="18" t="s">
        <v>10660</v>
      </c>
      <c r="S139" s="18" t="s">
        <v>2060</v>
      </c>
      <c r="T139" s="17" t="s">
        <v>2023</v>
      </c>
      <c r="U139" s="17">
        <v>4080</v>
      </c>
      <c r="V139" s="18">
        <v>0.1</v>
      </c>
      <c r="W139" s="18">
        <v>0.1</v>
      </c>
      <c r="X139" s="17" t="s">
        <v>2057</v>
      </c>
      <c r="Z139" s="17">
        <f t="shared" si="6"/>
        <v>945</v>
      </c>
      <c r="AA139" s="17">
        <v>0</v>
      </c>
      <c r="AB139" s="17">
        <v>0</v>
      </c>
      <c r="AC139" s="17">
        <v>0</v>
      </c>
      <c r="AD139" s="17">
        <v>0</v>
      </c>
      <c r="AE139" s="17">
        <v>0</v>
      </c>
      <c r="AF139" s="17">
        <v>0</v>
      </c>
      <c r="AG139" s="17">
        <v>0</v>
      </c>
      <c r="AH139" s="17">
        <v>0</v>
      </c>
      <c r="AI139" s="17">
        <v>0</v>
      </c>
      <c r="AJ139" s="14" t="str">
        <f t="shared" si="7"/>
        <v>945,0,0,0,0,0,0,0,0,0</v>
      </c>
      <c r="AK139" s="18" t="s">
        <v>9817</v>
      </c>
      <c r="AL139" s="18" t="s">
        <v>2015</v>
      </c>
      <c r="AQ139" s="17">
        <v>0</v>
      </c>
      <c r="AR139" s="17">
        <v>25</v>
      </c>
      <c r="AS139" s="17">
        <v>0</v>
      </c>
      <c r="AV139" s="13"/>
    </row>
    <row r="140" spans="1:48" x14ac:dyDescent="0.2">
      <c r="A140" s="17">
        <v>138</v>
      </c>
      <c r="B140" t="s">
        <v>1374</v>
      </c>
      <c r="C140" s="17">
        <v>946</v>
      </c>
      <c r="D140" t="s">
        <v>428</v>
      </c>
      <c r="E140" s="17" t="s">
        <v>10890</v>
      </c>
      <c r="F140" s="17" t="str">
        <f t="shared" si="11"/>
        <v>CHILDKHAN</v>
      </c>
      <c r="G140" s="17" t="s">
        <v>176</v>
      </c>
      <c r="H140" s="17" t="s">
        <v>192</v>
      </c>
      <c r="I140" s="18" t="s">
        <v>4582</v>
      </c>
      <c r="J140" s="90" t="s">
        <v>5413</v>
      </c>
      <c r="K140" s="18" t="s">
        <v>5414</v>
      </c>
      <c r="L140" s="18">
        <v>0</v>
      </c>
      <c r="M140" s="18" t="s">
        <v>10964</v>
      </c>
      <c r="N140" s="18">
        <v>255</v>
      </c>
      <c r="O140" s="18">
        <v>70</v>
      </c>
      <c r="P140" s="18" t="s">
        <v>3744</v>
      </c>
      <c r="R140" s="18" t="s">
        <v>10660</v>
      </c>
      <c r="S140" s="18" t="s">
        <v>2060</v>
      </c>
      <c r="T140" s="17" t="s">
        <v>2023</v>
      </c>
      <c r="U140" s="17">
        <v>4080</v>
      </c>
      <c r="V140" s="18">
        <v>0.1</v>
      </c>
      <c r="W140" s="18">
        <v>0.1</v>
      </c>
      <c r="X140" s="17" t="s">
        <v>2057</v>
      </c>
      <c r="Z140" s="17">
        <f t="shared" si="6"/>
        <v>946</v>
      </c>
      <c r="AA140" s="17">
        <v>0</v>
      </c>
      <c r="AB140" s="17">
        <v>0</v>
      </c>
      <c r="AC140" s="17">
        <v>0</v>
      </c>
      <c r="AD140" s="17">
        <v>0</v>
      </c>
      <c r="AE140" s="17">
        <v>0</v>
      </c>
      <c r="AF140" s="17">
        <v>0</v>
      </c>
      <c r="AG140" s="17">
        <v>0</v>
      </c>
      <c r="AH140" s="17">
        <v>0</v>
      </c>
      <c r="AI140" s="17">
        <v>0</v>
      </c>
      <c r="AJ140" s="14" t="str">
        <f t="shared" si="7"/>
        <v>946,0,0,0,0,0,0,0,0,0</v>
      </c>
      <c r="AK140" s="18" t="s">
        <v>9817</v>
      </c>
      <c r="AL140" s="18" t="s">
        <v>2015</v>
      </c>
      <c r="AQ140" s="17">
        <v>0</v>
      </c>
      <c r="AR140" s="17">
        <v>25</v>
      </c>
      <c r="AS140" s="17">
        <v>0</v>
      </c>
      <c r="AT140" s="17" t="str">
        <f>+UPPER(D140)&amp;",HappinessNight,,"</f>
        <v>KANGASKHAN,HappinessNight,,</v>
      </c>
      <c r="AU140" s="17" t="s">
        <v>11046</v>
      </c>
      <c r="AV140" s="13"/>
    </row>
    <row r="141" spans="1:48" x14ac:dyDescent="0.2">
      <c r="A141" s="17">
        <v>139</v>
      </c>
      <c r="B141" t="s">
        <v>1374</v>
      </c>
      <c r="C141" s="17">
        <v>947</v>
      </c>
      <c r="D141" t="s">
        <v>428</v>
      </c>
      <c r="E141" s="17" t="s">
        <v>10891</v>
      </c>
      <c r="F141" s="17" t="str">
        <f t="shared" si="11"/>
        <v>NONNAKHAN</v>
      </c>
      <c r="G141" s="17" t="s">
        <v>176</v>
      </c>
      <c r="H141" s="17" t="s">
        <v>192</v>
      </c>
      <c r="I141" s="18" t="s">
        <v>4582</v>
      </c>
      <c r="J141" s="90" t="s">
        <v>5413</v>
      </c>
      <c r="K141" s="18" t="s">
        <v>5414</v>
      </c>
      <c r="L141" s="18">
        <v>0</v>
      </c>
      <c r="M141" s="18" t="s">
        <v>10964</v>
      </c>
      <c r="N141" s="18">
        <v>255</v>
      </c>
      <c r="O141" s="18">
        <v>70</v>
      </c>
      <c r="P141" s="18" t="s">
        <v>3744</v>
      </c>
      <c r="R141" s="18" t="s">
        <v>10660</v>
      </c>
      <c r="S141" s="18" t="s">
        <v>2060</v>
      </c>
      <c r="T141" s="17" t="s">
        <v>2023</v>
      </c>
      <c r="U141" s="17">
        <v>4080</v>
      </c>
      <c r="V141" s="18">
        <v>0.1</v>
      </c>
      <c r="W141" s="18">
        <v>0.1</v>
      </c>
      <c r="X141" s="17" t="s">
        <v>2057</v>
      </c>
      <c r="Z141" s="17">
        <f t="shared" si="6"/>
        <v>947</v>
      </c>
      <c r="AA141" s="17">
        <v>0</v>
      </c>
      <c r="AB141" s="17">
        <v>0</v>
      </c>
      <c r="AC141" s="17">
        <v>0</v>
      </c>
      <c r="AD141" s="17">
        <v>0</v>
      </c>
      <c r="AE141" s="17">
        <v>0</v>
      </c>
      <c r="AF141" s="17">
        <v>0</v>
      </c>
      <c r="AG141" s="17">
        <v>0</v>
      </c>
      <c r="AH141" s="17">
        <v>0</v>
      </c>
      <c r="AI141" s="17">
        <v>0</v>
      </c>
      <c r="AJ141" s="14" t="str">
        <f t="shared" si="7"/>
        <v>947,0,0,0,0,0,0,0,0,0</v>
      </c>
      <c r="AK141" s="18" t="s">
        <v>9817</v>
      </c>
      <c r="AL141" s="18" t="s">
        <v>2015</v>
      </c>
      <c r="AQ141" s="17">
        <v>0</v>
      </c>
      <c r="AR141" s="17">
        <v>25</v>
      </c>
      <c r="AS141" s="17">
        <v>0</v>
      </c>
      <c r="AV141" s="13"/>
    </row>
    <row r="142" spans="1:48" x14ac:dyDescent="0.2">
      <c r="A142" s="17">
        <v>140</v>
      </c>
      <c r="B142" t="s">
        <v>10898</v>
      </c>
      <c r="C142" s="17">
        <v>948</v>
      </c>
      <c r="D142" t="s">
        <v>436</v>
      </c>
      <c r="E142" s="17" t="s">
        <v>10889</v>
      </c>
      <c r="F142" s="17" t="str">
        <f t="shared" si="11"/>
        <v>MIMESR</v>
      </c>
      <c r="G142" s="17" t="s">
        <v>185</v>
      </c>
      <c r="H142" s="17" t="s">
        <v>189</v>
      </c>
      <c r="I142" s="18" t="s">
        <v>4582</v>
      </c>
      <c r="J142" s="90" t="s">
        <v>5413</v>
      </c>
      <c r="K142" s="18" t="s">
        <v>5414</v>
      </c>
      <c r="L142" s="18">
        <v>0</v>
      </c>
      <c r="M142" s="18" t="s">
        <v>10964</v>
      </c>
      <c r="N142" s="18">
        <v>255</v>
      </c>
      <c r="O142" s="18">
        <v>70</v>
      </c>
      <c r="P142" s="18" t="s">
        <v>3744</v>
      </c>
      <c r="R142" s="18" t="s">
        <v>10660</v>
      </c>
      <c r="S142" s="18" t="s">
        <v>2060</v>
      </c>
      <c r="T142" s="17" t="s">
        <v>2023</v>
      </c>
      <c r="U142" s="17">
        <v>4080</v>
      </c>
      <c r="V142" s="18">
        <v>0.1</v>
      </c>
      <c r="W142" s="18">
        <v>0.1</v>
      </c>
      <c r="X142" s="17" t="s">
        <v>2057</v>
      </c>
      <c r="Z142" s="17">
        <f t="shared" si="6"/>
        <v>948</v>
      </c>
      <c r="AA142" s="17">
        <v>0</v>
      </c>
      <c r="AB142" s="17">
        <v>0</v>
      </c>
      <c r="AC142" s="17">
        <v>0</v>
      </c>
      <c r="AD142" s="17">
        <v>0</v>
      </c>
      <c r="AE142" s="17">
        <v>0</v>
      </c>
      <c r="AF142" s="17">
        <v>0</v>
      </c>
      <c r="AG142" s="17">
        <v>0</v>
      </c>
      <c r="AH142" s="17">
        <v>0</v>
      </c>
      <c r="AI142" s="17">
        <v>0</v>
      </c>
      <c r="AJ142" s="14" t="str">
        <f t="shared" si="7"/>
        <v>948,0,0,0,0,0,0,0,0,0</v>
      </c>
      <c r="AK142" s="18" t="s">
        <v>9817</v>
      </c>
      <c r="AL142" s="18" t="s">
        <v>2015</v>
      </c>
      <c r="AQ142" s="17">
        <v>0</v>
      </c>
      <c r="AR142" s="17">
        <v>25</v>
      </c>
      <c r="AS142" s="17">
        <v>0</v>
      </c>
      <c r="AV142" s="13"/>
    </row>
    <row r="143" spans="1:48" x14ac:dyDescent="0.2">
      <c r="A143" s="17">
        <v>141</v>
      </c>
      <c r="B143" t="s">
        <v>6999</v>
      </c>
      <c r="C143" s="17">
        <v>949</v>
      </c>
      <c r="D143" t="s">
        <v>441</v>
      </c>
      <c r="E143" s="17" t="s">
        <v>10888</v>
      </c>
      <c r="F143" s="17" t="str">
        <f t="shared" si="11"/>
        <v>LANSIR</v>
      </c>
      <c r="G143" s="17" t="s">
        <v>169</v>
      </c>
      <c r="H143" s="17" t="s">
        <v>184</v>
      </c>
      <c r="I143" s="18" t="s">
        <v>4582</v>
      </c>
      <c r="J143" s="90" t="s">
        <v>5413</v>
      </c>
      <c r="K143" s="18" t="s">
        <v>5414</v>
      </c>
      <c r="L143" s="18">
        <v>0</v>
      </c>
      <c r="M143" s="18" t="s">
        <v>10964</v>
      </c>
      <c r="N143" s="18">
        <v>255</v>
      </c>
      <c r="O143" s="18">
        <v>70</v>
      </c>
      <c r="P143" s="18" t="s">
        <v>3744</v>
      </c>
      <c r="R143" s="18" t="s">
        <v>10660</v>
      </c>
      <c r="S143" s="18" t="s">
        <v>2060</v>
      </c>
      <c r="T143" s="17" t="s">
        <v>2023</v>
      </c>
      <c r="U143" s="17">
        <v>4080</v>
      </c>
      <c r="V143" s="18">
        <v>0.1</v>
      </c>
      <c r="W143" s="18">
        <v>0.1</v>
      </c>
      <c r="X143" s="17" t="s">
        <v>2057</v>
      </c>
      <c r="Z143" s="17">
        <f t="shared" si="6"/>
        <v>949</v>
      </c>
      <c r="AA143" s="17">
        <v>0</v>
      </c>
      <c r="AB143" s="17">
        <v>0</v>
      </c>
      <c r="AC143" s="17">
        <v>0</v>
      </c>
      <c r="AD143" s="17">
        <v>0</v>
      </c>
      <c r="AE143" s="17">
        <v>0</v>
      </c>
      <c r="AF143" s="17">
        <v>0</v>
      </c>
      <c r="AG143" s="17">
        <v>0</v>
      </c>
      <c r="AH143" s="17">
        <v>0</v>
      </c>
      <c r="AI143" s="17">
        <v>0</v>
      </c>
      <c r="AJ143" s="14" t="str">
        <f t="shared" si="7"/>
        <v>949,0,0,0,0,0,0,0,0,0</v>
      </c>
      <c r="AK143" s="18" t="s">
        <v>9817</v>
      </c>
      <c r="AL143" s="18" t="s">
        <v>2015</v>
      </c>
      <c r="AQ143" s="17">
        <v>0</v>
      </c>
      <c r="AR143" s="17">
        <v>25</v>
      </c>
      <c r="AS143" s="17">
        <v>0</v>
      </c>
      <c r="AV143" s="13"/>
    </row>
    <row r="144" spans="1:48" x14ac:dyDescent="0.2">
      <c r="A144" s="17">
        <v>142</v>
      </c>
      <c r="B144" t="s">
        <v>10898</v>
      </c>
      <c r="C144" s="17">
        <v>950</v>
      </c>
      <c r="D144" t="s">
        <v>438</v>
      </c>
      <c r="E144" s="17" t="s">
        <v>10886</v>
      </c>
      <c r="F144" s="17" t="str">
        <f t="shared" si="11"/>
        <v>SAJYNX</v>
      </c>
      <c r="G144" s="17" t="s">
        <v>163</v>
      </c>
      <c r="H144" s="17" t="s">
        <v>185</v>
      </c>
      <c r="I144" s="18" t="s">
        <v>4582</v>
      </c>
      <c r="J144" s="90" t="s">
        <v>5413</v>
      </c>
      <c r="K144" s="18" t="s">
        <v>5414</v>
      </c>
      <c r="L144" s="18">
        <v>0</v>
      </c>
      <c r="M144" s="18" t="s">
        <v>10964</v>
      </c>
      <c r="N144" s="18">
        <v>255</v>
      </c>
      <c r="O144" s="18">
        <v>70</v>
      </c>
      <c r="P144" s="18" t="s">
        <v>3744</v>
      </c>
      <c r="R144" s="18" t="s">
        <v>10660</v>
      </c>
      <c r="S144" s="18" t="s">
        <v>2060</v>
      </c>
      <c r="T144" s="17" t="s">
        <v>2023</v>
      </c>
      <c r="U144" s="17">
        <v>4080</v>
      </c>
      <c r="V144" s="18">
        <v>0.1</v>
      </c>
      <c r="W144" s="18">
        <v>0.1</v>
      </c>
      <c r="X144" s="17" t="s">
        <v>2057</v>
      </c>
      <c r="Z144" s="17">
        <f t="shared" si="6"/>
        <v>950</v>
      </c>
      <c r="AA144" s="17">
        <v>0</v>
      </c>
      <c r="AB144" s="17">
        <v>0</v>
      </c>
      <c r="AC144" s="17">
        <v>0</v>
      </c>
      <c r="AD144" s="17">
        <v>0</v>
      </c>
      <c r="AE144" s="17">
        <v>0</v>
      </c>
      <c r="AF144" s="17">
        <v>0</v>
      </c>
      <c r="AG144" s="17">
        <v>0</v>
      </c>
      <c r="AH144" s="17">
        <v>0</v>
      </c>
      <c r="AI144" s="17">
        <v>0</v>
      </c>
      <c r="AJ144" s="14" t="str">
        <f t="shared" si="7"/>
        <v>950,0,0,0,0,0,0,0,0,0</v>
      </c>
      <c r="AK144" s="18" t="s">
        <v>9817</v>
      </c>
      <c r="AL144" s="18" t="s">
        <v>2015</v>
      </c>
      <c r="AQ144" s="17">
        <v>0</v>
      </c>
      <c r="AR144" s="17">
        <v>25</v>
      </c>
      <c r="AS144" s="17">
        <v>0</v>
      </c>
      <c r="AV144" s="13"/>
    </row>
    <row r="145" spans="1:48" x14ac:dyDescent="0.2">
      <c r="A145" s="17">
        <v>143</v>
      </c>
      <c r="B145" t="s">
        <v>443</v>
      </c>
      <c r="C145" s="17">
        <v>951</v>
      </c>
      <c r="D145" t="s">
        <v>443</v>
      </c>
      <c r="E145" s="17" t="s">
        <v>10887</v>
      </c>
      <c r="F145" s="17" t="str">
        <f t="shared" si="11"/>
        <v>CALFOS</v>
      </c>
      <c r="G145" s="17" t="s">
        <v>176</v>
      </c>
      <c r="I145" s="18" t="s">
        <v>4582</v>
      </c>
      <c r="J145" s="90" t="s">
        <v>5413</v>
      </c>
      <c r="K145" s="18" t="s">
        <v>5414</v>
      </c>
      <c r="L145" s="18">
        <v>0</v>
      </c>
      <c r="M145" s="18" t="s">
        <v>10964</v>
      </c>
      <c r="N145" s="18">
        <v>255</v>
      </c>
      <c r="O145" s="18">
        <v>70</v>
      </c>
      <c r="P145" s="18" t="s">
        <v>3744</v>
      </c>
      <c r="R145" s="18" t="s">
        <v>10660</v>
      </c>
      <c r="S145" s="18" t="s">
        <v>2060</v>
      </c>
      <c r="T145" s="17" t="s">
        <v>2023</v>
      </c>
      <c r="U145" s="17">
        <v>4080</v>
      </c>
      <c r="V145" s="18">
        <v>0.1</v>
      </c>
      <c r="W145" s="18">
        <v>0.1</v>
      </c>
      <c r="X145" s="17" t="s">
        <v>2057</v>
      </c>
      <c r="Z145" s="17">
        <f t="shared" si="6"/>
        <v>951</v>
      </c>
      <c r="AA145" s="17">
        <v>0</v>
      </c>
      <c r="AB145" s="17">
        <v>0</v>
      </c>
      <c r="AC145" s="17">
        <v>0</v>
      </c>
      <c r="AD145" s="17">
        <v>0</v>
      </c>
      <c r="AE145" s="17">
        <v>0</v>
      </c>
      <c r="AF145" s="17">
        <v>0</v>
      </c>
      <c r="AG145" s="17">
        <v>0</v>
      </c>
      <c r="AH145" s="17">
        <v>0</v>
      </c>
      <c r="AI145" s="17">
        <v>0</v>
      </c>
      <c r="AJ145" s="14" t="str">
        <f t="shared" si="7"/>
        <v>951,0,0,0,0,0,0,0,0,0</v>
      </c>
      <c r="AK145" s="18" t="s">
        <v>9817</v>
      </c>
      <c r="AL145" s="18" t="s">
        <v>2015</v>
      </c>
      <c r="AQ145" s="17">
        <v>0</v>
      </c>
      <c r="AR145" s="17">
        <v>25</v>
      </c>
      <c r="AS145" s="17">
        <v>0</v>
      </c>
      <c r="AT145" s="17" t="str">
        <f>+UPPER(D145)&amp;",LevelMale,30,"&amp;UPPER(D147)&amp;",LevelFemale,30,"&amp;UPPER(D148)&amp;",HasMove,HEADCHARGE"</f>
        <v>TAUROS,LevelMale,30,MILTANK,LevelFemale,30,BOUFFALANT,HasMove,HEADCHARGE</v>
      </c>
      <c r="AU145" s="17" t="s">
        <v>11046</v>
      </c>
      <c r="AV145" s="13"/>
    </row>
    <row r="146" spans="1:48" x14ac:dyDescent="0.2">
      <c r="A146" s="17">
        <v>144</v>
      </c>
      <c r="B146" t="s">
        <v>1374</v>
      </c>
      <c r="C146" s="17">
        <v>952</v>
      </c>
      <c r="D146" t="s">
        <v>443</v>
      </c>
      <c r="E146" s="17" t="s">
        <v>11041</v>
      </c>
      <c r="F146" s="17" t="str">
        <f t="shared" si="11"/>
        <v>TAURON</v>
      </c>
      <c r="G146" s="17" t="s">
        <v>176</v>
      </c>
      <c r="H146" s="17" t="s">
        <v>192</v>
      </c>
      <c r="I146" s="18" t="s">
        <v>4582</v>
      </c>
      <c r="J146" s="90" t="s">
        <v>5413</v>
      </c>
      <c r="K146" s="18" t="s">
        <v>5414</v>
      </c>
      <c r="L146" s="18">
        <v>0</v>
      </c>
      <c r="M146" s="18" t="s">
        <v>10964</v>
      </c>
      <c r="N146" s="18">
        <v>255</v>
      </c>
      <c r="O146" s="18">
        <v>70</v>
      </c>
      <c r="P146" s="18" t="s">
        <v>3744</v>
      </c>
      <c r="R146" s="18" t="s">
        <v>10660</v>
      </c>
      <c r="S146" s="18" t="s">
        <v>2060</v>
      </c>
      <c r="T146" s="17" t="s">
        <v>2023</v>
      </c>
      <c r="U146" s="17">
        <v>4080</v>
      </c>
      <c r="V146" s="18">
        <v>0.1</v>
      </c>
      <c r="W146" s="18">
        <v>0.1</v>
      </c>
      <c r="X146" s="17" t="s">
        <v>2057</v>
      </c>
      <c r="Z146" s="17">
        <f t="shared" ref="Z146:Z149" si="12">C146</f>
        <v>952</v>
      </c>
      <c r="AA146" s="17">
        <v>0</v>
      </c>
      <c r="AB146" s="17">
        <v>0</v>
      </c>
      <c r="AC146" s="17">
        <v>0</v>
      </c>
      <c r="AD146" s="17">
        <v>0</v>
      </c>
      <c r="AE146" s="17">
        <v>0</v>
      </c>
      <c r="AF146" s="17">
        <v>0</v>
      </c>
      <c r="AG146" s="17">
        <v>0</v>
      </c>
      <c r="AH146" s="17">
        <v>0</v>
      </c>
      <c r="AI146" s="17">
        <v>0</v>
      </c>
      <c r="AJ146" s="14" t="str">
        <f t="shared" ref="AJ146:AJ149" si="13">+Z146&amp;","&amp;AA146&amp;","&amp;AB146&amp;","&amp;AC146&amp;","&amp;AD146&amp;","&amp;AE146&amp;","&amp;AF146&amp;","&amp;AG146&amp;","&amp;AH146&amp;","&amp;AI146</f>
        <v>952,0,0,0,0,0,0,0,0,0</v>
      </c>
      <c r="AK146" s="18" t="s">
        <v>9817</v>
      </c>
      <c r="AL146" s="18" t="s">
        <v>2015</v>
      </c>
      <c r="AQ146" s="17">
        <v>0</v>
      </c>
      <c r="AR146" s="17">
        <v>25</v>
      </c>
      <c r="AS146" s="17">
        <v>0</v>
      </c>
      <c r="AV146" s="13"/>
    </row>
    <row r="147" spans="1:48" x14ac:dyDescent="0.2">
      <c r="A147" s="17">
        <v>145</v>
      </c>
      <c r="B147" t="s">
        <v>1374</v>
      </c>
      <c r="C147" s="17">
        <v>953</v>
      </c>
      <c r="D147" s="17" t="s">
        <v>565</v>
      </c>
      <c r="E147" s="17" t="s">
        <v>10908</v>
      </c>
      <c r="F147" s="17" t="str">
        <f t="shared" si="11"/>
        <v>MILPANZER</v>
      </c>
      <c r="G147" s="17" t="s">
        <v>176</v>
      </c>
      <c r="H147" s="17" t="s">
        <v>192</v>
      </c>
      <c r="I147" s="18" t="s">
        <v>4582</v>
      </c>
      <c r="J147" s="90" t="s">
        <v>5413</v>
      </c>
      <c r="K147" s="18" t="s">
        <v>5414</v>
      </c>
      <c r="L147" s="18">
        <v>0</v>
      </c>
      <c r="M147" s="18" t="s">
        <v>10964</v>
      </c>
      <c r="N147" s="18">
        <v>255</v>
      </c>
      <c r="O147" s="18">
        <v>70</v>
      </c>
      <c r="P147" s="18" t="s">
        <v>3744</v>
      </c>
      <c r="R147" s="18" t="s">
        <v>10660</v>
      </c>
      <c r="S147" s="18" t="s">
        <v>2060</v>
      </c>
      <c r="T147" s="17" t="s">
        <v>2023</v>
      </c>
      <c r="U147" s="17">
        <v>4080</v>
      </c>
      <c r="V147" s="18">
        <v>0.1</v>
      </c>
      <c r="W147" s="18">
        <v>0.1</v>
      </c>
      <c r="X147" s="17" t="s">
        <v>2057</v>
      </c>
      <c r="Z147" s="17">
        <f t="shared" si="12"/>
        <v>953</v>
      </c>
      <c r="AA147" s="17">
        <v>0</v>
      </c>
      <c r="AB147" s="17">
        <v>0</v>
      </c>
      <c r="AC147" s="17">
        <v>0</v>
      </c>
      <c r="AD147" s="17">
        <v>0</v>
      </c>
      <c r="AE147" s="17">
        <v>0</v>
      </c>
      <c r="AF147" s="17">
        <v>0</v>
      </c>
      <c r="AG147" s="17">
        <v>0</v>
      </c>
      <c r="AH147" s="17">
        <v>0</v>
      </c>
      <c r="AI147" s="17">
        <v>0</v>
      </c>
      <c r="AJ147" s="14" t="str">
        <f t="shared" si="13"/>
        <v>953,0,0,0,0,0,0,0,0,0</v>
      </c>
      <c r="AK147" s="18" t="s">
        <v>9817</v>
      </c>
      <c r="AL147" s="18" t="s">
        <v>2015</v>
      </c>
      <c r="AQ147" s="17">
        <v>0</v>
      </c>
      <c r="AR147" s="17">
        <v>25</v>
      </c>
      <c r="AS147" s="17">
        <v>0</v>
      </c>
      <c r="AV147" s="13"/>
    </row>
    <row r="148" spans="1:48" x14ac:dyDescent="0.2">
      <c r="A148" s="17">
        <v>146</v>
      </c>
      <c r="B148" t="s">
        <v>6999</v>
      </c>
      <c r="C148" s="17">
        <v>954</v>
      </c>
      <c r="D148" s="17" t="s">
        <v>992</v>
      </c>
      <c r="E148" s="17" t="s">
        <v>11042</v>
      </c>
      <c r="F148" s="17" t="str">
        <f t="shared" si="11"/>
        <v>DISCOLANT</v>
      </c>
      <c r="G148" s="17" t="s">
        <v>176</v>
      </c>
      <c r="H148" s="17" t="s">
        <v>192</v>
      </c>
      <c r="I148" s="18" t="s">
        <v>4582</v>
      </c>
      <c r="J148" s="90" t="s">
        <v>5413</v>
      </c>
      <c r="K148" s="18" t="s">
        <v>5414</v>
      </c>
      <c r="L148" s="18">
        <v>0</v>
      </c>
      <c r="M148" s="18" t="s">
        <v>10964</v>
      </c>
      <c r="N148" s="18">
        <v>255</v>
      </c>
      <c r="O148" s="18">
        <v>70</v>
      </c>
      <c r="P148" s="18" t="s">
        <v>3744</v>
      </c>
      <c r="R148" s="18" t="s">
        <v>10660</v>
      </c>
      <c r="S148" s="18" t="s">
        <v>2060</v>
      </c>
      <c r="T148" s="17" t="s">
        <v>2023</v>
      </c>
      <c r="U148" s="17">
        <v>4080</v>
      </c>
      <c r="V148" s="18">
        <v>0.1</v>
      </c>
      <c r="W148" s="18">
        <v>0.1</v>
      </c>
      <c r="X148" s="17" t="s">
        <v>2057</v>
      </c>
      <c r="Z148" s="17">
        <f t="shared" si="12"/>
        <v>954</v>
      </c>
      <c r="AA148" s="17">
        <v>0</v>
      </c>
      <c r="AB148" s="17">
        <v>0</v>
      </c>
      <c r="AC148" s="17">
        <v>0</v>
      </c>
      <c r="AD148" s="17">
        <v>0</v>
      </c>
      <c r="AE148" s="17">
        <v>0</v>
      </c>
      <c r="AF148" s="17">
        <v>0</v>
      </c>
      <c r="AG148" s="17">
        <v>0</v>
      </c>
      <c r="AH148" s="17">
        <v>0</v>
      </c>
      <c r="AI148" s="17">
        <v>0</v>
      </c>
      <c r="AJ148" s="14" t="str">
        <f t="shared" si="13"/>
        <v>954,0,0,0,0,0,0,0,0,0</v>
      </c>
      <c r="AK148" s="18" t="s">
        <v>9817</v>
      </c>
      <c r="AL148" s="18" t="s">
        <v>2015</v>
      </c>
      <c r="AQ148" s="17">
        <v>0</v>
      </c>
      <c r="AR148" s="17">
        <v>25</v>
      </c>
      <c r="AS148" s="17">
        <v>0</v>
      </c>
      <c r="AV148" s="13"/>
    </row>
    <row r="149" spans="1:48" x14ac:dyDescent="0.2">
      <c r="A149" s="17">
        <v>147</v>
      </c>
      <c r="B149" t="s">
        <v>10580</v>
      </c>
      <c r="C149" s="17">
        <v>955</v>
      </c>
      <c r="D149" t="s">
        <v>447</v>
      </c>
      <c r="E149" s="17" t="s">
        <v>10893</v>
      </c>
      <c r="F149" s="17" t="str">
        <f t="shared" si="11"/>
        <v>NESSIE</v>
      </c>
      <c r="G149" s="17" t="s">
        <v>163</v>
      </c>
      <c r="H149" s="17" t="s">
        <v>178</v>
      </c>
      <c r="I149" s="18" t="s">
        <v>4582</v>
      </c>
      <c r="J149" s="90" t="s">
        <v>5413</v>
      </c>
      <c r="K149" s="18" t="s">
        <v>5414</v>
      </c>
      <c r="L149" s="18">
        <v>0</v>
      </c>
      <c r="M149" s="18" t="s">
        <v>10964</v>
      </c>
      <c r="N149" s="18">
        <v>255</v>
      </c>
      <c r="O149" s="18">
        <v>70</v>
      </c>
      <c r="P149" s="18" t="s">
        <v>3744</v>
      </c>
      <c r="R149" s="18" t="s">
        <v>10660</v>
      </c>
      <c r="S149" s="18" t="s">
        <v>2060</v>
      </c>
      <c r="T149" s="17" t="s">
        <v>2023</v>
      </c>
      <c r="U149" s="17">
        <v>4080</v>
      </c>
      <c r="V149" s="18">
        <v>0.1</v>
      </c>
      <c r="W149" s="18">
        <v>0.1</v>
      </c>
      <c r="X149" s="17" t="s">
        <v>2057</v>
      </c>
      <c r="Z149" s="17">
        <f t="shared" si="12"/>
        <v>955</v>
      </c>
      <c r="AA149" s="17">
        <v>0</v>
      </c>
      <c r="AB149" s="17">
        <v>0</v>
      </c>
      <c r="AC149" s="17">
        <v>0</v>
      </c>
      <c r="AD149" s="17">
        <v>0</v>
      </c>
      <c r="AE149" s="17">
        <v>0</v>
      </c>
      <c r="AF149" s="17">
        <v>0</v>
      </c>
      <c r="AG149" s="17">
        <v>0</v>
      </c>
      <c r="AH149" s="17">
        <v>0</v>
      </c>
      <c r="AI149" s="17">
        <v>0</v>
      </c>
      <c r="AJ149" s="14" t="str">
        <f t="shared" si="13"/>
        <v>955,0,0,0,0,0,0,0,0,0</v>
      </c>
      <c r="AK149" s="18" t="s">
        <v>9817</v>
      </c>
      <c r="AL149" s="18" t="s">
        <v>2015</v>
      </c>
      <c r="AQ149" s="17">
        <v>0</v>
      </c>
      <c r="AR149" s="17">
        <v>25</v>
      </c>
      <c r="AS149" s="17">
        <v>0</v>
      </c>
      <c r="AT149" s="17" t="str">
        <f>+UPPER(D149)&amp;",HappinessNight,,"</f>
        <v>LAPRAS,HappinessNight,,</v>
      </c>
      <c r="AU149" s="17" t="s">
        <v>11070</v>
      </c>
      <c r="AV149" s="13"/>
    </row>
    <row r="150" spans="1:48" x14ac:dyDescent="0.2">
      <c r="A150" s="17">
        <v>148</v>
      </c>
      <c r="B150" t="s">
        <v>6999</v>
      </c>
      <c r="C150" s="17">
        <v>956</v>
      </c>
      <c r="D150" t="s">
        <v>447</v>
      </c>
      <c r="E150" s="17" t="s">
        <v>10894</v>
      </c>
      <c r="F150" s="17" t="str">
        <f t="shared" si="11"/>
        <v>LACHNESS</v>
      </c>
      <c r="G150" s="17" t="s">
        <v>163</v>
      </c>
      <c r="H150" s="17" t="s">
        <v>178</v>
      </c>
      <c r="I150" s="18" t="s">
        <v>4582</v>
      </c>
      <c r="J150" s="90" t="s">
        <v>5413</v>
      </c>
      <c r="K150" s="18" t="s">
        <v>5414</v>
      </c>
      <c r="L150" s="18">
        <v>0</v>
      </c>
      <c r="M150" s="18" t="s">
        <v>10964</v>
      </c>
      <c r="N150" s="18">
        <v>255</v>
      </c>
      <c r="O150" s="18">
        <v>70</v>
      </c>
      <c r="P150" s="18" t="s">
        <v>3744</v>
      </c>
      <c r="R150" s="18" t="s">
        <v>10660</v>
      </c>
      <c r="S150" s="18" t="s">
        <v>2060</v>
      </c>
      <c r="T150" s="17" t="s">
        <v>2023</v>
      </c>
      <c r="U150" s="17">
        <v>4080</v>
      </c>
      <c r="V150" s="18">
        <v>0.1</v>
      </c>
      <c r="W150" s="18">
        <v>0.1</v>
      </c>
      <c r="X150" s="17" t="s">
        <v>2057</v>
      </c>
      <c r="Z150" s="17">
        <f t="shared" si="6"/>
        <v>956</v>
      </c>
      <c r="AA150" s="17">
        <v>0</v>
      </c>
      <c r="AB150" s="17">
        <v>0</v>
      </c>
      <c r="AC150" s="17">
        <v>0</v>
      </c>
      <c r="AD150" s="17">
        <v>0</v>
      </c>
      <c r="AE150" s="17">
        <v>0</v>
      </c>
      <c r="AF150" s="17">
        <v>0</v>
      </c>
      <c r="AG150" s="17">
        <v>0</v>
      </c>
      <c r="AH150" s="17">
        <v>0</v>
      </c>
      <c r="AI150" s="17">
        <v>0</v>
      </c>
      <c r="AJ150" s="14" t="str">
        <f t="shared" si="7"/>
        <v>956,0,0,0,0,0,0,0,0,0</v>
      </c>
      <c r="AK150" s="18" t="s">
        <v>9817</v>
      </c>
      <c r="AL150" s="18" t="s">
        <v>2015</v>
      </c>
      <c r="AQ150" s="17">
        <v>0</v>
      </c>
      <c r="AR150" s="17">
        <v>25</v>
      </c>
      <c r="AS150" s="17">
        <v>0</v>
      </c>
      <c r="AV150" s="13"/>
    </row>
    <row r="151" spans="1:48" x14ac:dyDescent="0.2">
      <c r="A151" s="17">
        <v>149</v>
      </c>
      <c r="B151" t="s">
        <v>1374</v>
      </c>
      <c r="C151" s="17">
        <v>957</v>
      </c>
      <c r="D151" t="s">
        <v>448</v>
      </c>
      <c r="E151" s="17" t="s">
        <v>10895</v>
      </c>
      <c r="F151" s="17" t="str">
        <f t="shared" si="11"/>
        <v>DITTRI</v>
      </c>
      <c r="G151" s="17" t="s">
        <v>192</v>
      </c>
      <c r="I151" s="18" t="s">
        <v>4582</v>
      </c>
      <c r="J151" s="90" t="s">
        <v>5413</v>
      </c>
      <c r="K151" s="18" t="s">
        <v>5414</v>
      </c>
      <c r="L151" s="18">
        <v>0</v>
      </c>
      <c r="M151" s="18" t="s">
        <v>10964</v>
      </c>
      <c r="N151" s="18">
        <v>255</v>
      </c>
      <c r="O151" s="18">
        <v>70</v>
      </c>
      <c r="P151" s="18" t="s">
        <v>3744</v>
      </c>
      <c r="R151" s="18" t="s">
        <v>10660</v>
      </c>
      <c r="S151" s="18" t="s">
        <v>2060</v>
      </c>
      <c r="T151" s="17" t="s">
        <v>2023</v>
      </c>
      <c r="U151" s="17">
        <v>4080</v>
      </c>
      <c r="V151" s="18">
        <v>0.1</v>
      </c>
      <c r="W151" s="18">
        <v>0.1</v>
      </c>
      <c r="X151" s="17" t="s">
        <v>2057</v>
      </c>
      <c r="Z151" s="17">
        <f t="shared" si="6"/>
        <v>957</v>
      </c>
      <c r="AA151" s="17">
        <v>0</v>
      </c>
      <c r="AB151" s="17">
        <v>0</v>
      </c>
      <c r="AC151" s="17">
        <v>0</v>
      </c>
      <c r="AD151" s="17">
        <v>0</v>
      </c>
      <c r="AE151" s="17">
        <v>0</v>
      </c>
      <c r="AF151" s="17">
        <v>0</v>
      </c>
      <c r="AG151" s="17">
        <v>0</v>
      </c>
      <c r="AH151" s="17">
        <v>0</v>
      </c>
      <c r="AI151" s="17">
        <v>0</v>
      </c>
      <c r="AJ151" s="14" t="str">
        <f t="shared" si="7"/>
        <v>957,0,0,0,0,0,0,0,0,0</v>
      </c>
      <c r="AK151" s="18" t="s">
        <v>9817</v>
      </c>
      <c r="AL151" s="18" t="s">
        <v>2015</v>
      </c>
      <c r="AQ151" s="17">
        <v>0</v>
      </c>
      <c r="AR151" s="17">
        <v>25</v>
      </c>
      <c r="AS151" s="17">
        <v>0</v>
      </c>
      <c r="AV151" s="13"/>
    </row>
    <row r="152" spans="1:48" x14ac:dyDescent="0.2">
      <c r="A152" s="17">
        <v>150</v>
      </c>
      <c r="B152" t="s">
        <v>10580</v>
      </c>
      <c r="C152" s="17">
        <v>958</v>
      </c>
      <c r="D152" t="s">
        <v>458</v>
      </c>
      <c r="E152" s="17" t="s">
        <v>10896</v>
      </c>
      <c r="F152" s="17" t="str">
        <f t="shared" si="11"/>
        <v>AEROSAUR</v>
      </c>
      <c r="G152" s="17" t="s">
        <v>186</v>
      </c>
      <c r="H152" s="17" t="s">
        <v>184</v>
      </c>
      <c r="I152" s="18" t="s">
        <v>4582</v>
      </c>
      <c r="J152" s="90" t="s">
        <v>5413</v>
      </c>
      <c r="K152" s="18" t="s">
        <v>5414</v>
      </c>
      <c r="L152" s="18">
        <v>0</v>
      </c>
      <c r="M152" s="18" t="s">
        <v>10964</v>
      </c>
      <c r="N152" s="18">
        <v>255</v>
      </c>
      <c r="O152" s="18">
        <v>70</v>
      </c>
      <c r="P152" s="18" t="s">
        <v>3744</v>
      </c>
      <c r="R152" s="18" t="s">
        <v>10660</v>
      </c>
      <c r="S152" s="18" t="s">
        <v>2060</v>
      </c>
      <c r="T152" s="17" t="s">
        <v>2023</v>
      </c>
      <c r="U152" s="17">
        <v>4080</v>
      </c>
      <c r="V152" s="18">
        <v>0.1</v>
      </c>
      <c r="W152" s="18">
        <v>0.1</v>
      </c>
      <c r="X152" s="17" t="s">
        <v>2057</v>
      </c>
      <c r="Z152" s="17">
        <f t="shared" si="6"/>
        <v>958</v>
      </c>
      <c r="AA152" s="17">
        <v>0</v>
      </c>
      <c r="AB152" s="17">
        <v>0</v>
      </c>
      <c r="AC152" s="17">
        <v>0</v>
      </c>
      <c r="AD152" s="17">
        <v>0</v>
      </c>
      <c r="AE152" s="17">
        <v>0</v>
      </c>
      <c r="AF152" s="17">
        <v>0</v>
      </c>
      <c r="AG152" s="17">
        <v>0</v>
      </c>
      <c r="AH152" s="17">
        <v>0</v>
      </c>
      <c r="AI152" s="17">
        <v>0</v>
      </c>
      <c r="AJ152" s="14" t="str">
        <f t="shared" si="7"/>
        <v>958,0,0,0,0,0,0,0,0,0</v>
      </c>
      <c r="AK152" s="18" t="s">
        <v>9817</v>
      </c>
      <c r="AL152" s="18" t="s">
        <v>2015</v>
      </c>
      <c r="AQ152" s="17">
        <v>0</v>
      </c>
      <c r="AR152" s="17">
        <v>25</v>
      </c>
      <c r="AS152" s="17">
        <v>0</v>
      </c>
      <c r="AT152" s="17" t="str">
        <f>+UPPER(D152)&amp;",HappinessDay,,"</f>
        <v>AERODACTYL,HappinessDay,,</v>
      </c>
      <c r="AU152" s="17" t="s">
        <v>11044</v>
      </c>
      <c r="AV152" s="13"/>
    </row>
    <row r="153" spans="1:48" x14ac:dyDescent="0.2">
      <c r="A153" s="17">
        <v>151</v>
      </c>
      <c r="B153" t="s">
        <v>11039</v>
      </c>
      <c r="C153" s="17">
        <v>959</v>
      </c>
      <c r="D153" t="s">
        <v>458</v>
      </c>
      <c r="E153" t="s">
        <v>11040</v>
      </c>
      <c r="F153" s="17" t="str">
        <f t="shared" si="11"/>
        <v>METEORDACTYL</v>
      </c>
      <c r="G153" s="17" t="s">
        <v>186</v>
      </c>
      <c r="H153" s="17" t="s">
        <v>184</v>
      </c>
      <c r="I153" s="18" t="s">
        <v>4582</v>
      </c>
      <c r="J153" s="90" t="s">
        <v>5413</v>
      </c>
      <c r="K153" s="18" t="s">
        <v>5414</v>
      </c>
      <c r="L153" s="18">
        <v>0</v>
      </c>
      <c r="M153" s="18" t="s">
        <v>10964</v>
      </c>
      <c r="N153" s="18">
        <v>255</v>
      </c>
      <c r="O153" s="18">
        <v>70</v>
      </c>
      <c r="P153" s="18" t="s">
        <v>3744</v>
      </c>
      <c r="R153" s="18" t="s">
        <v>10660</v>
      </c>
      <c r="S153" s="18" t="s">
        <v>2060</v>
      </c>
      <c r="T153" s="17" t="s">
        <v>2023</v>
      </c>
      <c r="U153" s="17">
        <v>4080</v>
      </c>
      <c r="V153" s="18">
        <v>0.1</v>
      </c>
      <c r="W153" s="18">
        <v>0.1</v>
      </c>
      <c r="X153" s="17" t="s">
        <v>2057</v>
      </c>
      <c r="Z153" s="17">
        <f t="shared" ref="Z153" si="14">C153</f>
        <v>959</v>
      </c>
      <c r="AA153" s="17">
        <v>0</v>
      </c>
      <c r="AB153" s="17">
        <v>0</v>
      </c>
      <c r="AC153" s="17">
        <v>0</v>
      </c>
      <c r="AD153" s="17">
        <v>0</v>
      </c>
      <c r="AE153" s="17">
        <v>0</v>
      </c>
      <c r="AF153" s="17">
        <v>0</v>
      </c>
      <c r="AG153" s="17">
        <v>0</v>
      </c>
      <c r="AH153" s="17">
        <v>0</v>
      </c>
      <c r="AI153" s="17">
        <v>0</v>
      </c>
      <c r="AJ153" s="14" t="str">
        <f t="shared" ref="AJ153" si="15">+Z153&amp;","&amp;AA153&amp;","&amp;AB153&amp;","&amp;AC153&amp;","&amp;AD153&amp;","&amp;AE153&amp;","&amp;AF153&amp;","&amp;AG153&amp;","&amp;AH153&amp;","&amp;AI153</f>
        <v>959,0,0,0,0,0,0,0,0,0</v>
      </c>
      <c r="AK153" s="18" t="s">
        <v>9817</v>
      </c>
      <c r="AL153" s="18" t="s">
        <v>2015</v>
      </c>
      <c r="AQ153" s="17">
        <v>0</v>
      </c>
      <c r="AR153" s="17">
        <v>25</v>
      </c>
      <c r="AS153" s="17">
        <v>0</v>
      </c>
      <c r="AV153" s="13"/>
    </row>
    <row r="154" spans="1:48" x14ac:dyDescent="0.2">
      <c r="A154" s="17">
        <v>152</v>
      </c>
      <c r="B154" t="s">
        <v>6999</v>
      </c>
      <c r="C154" s="17">
        <v>960</v>
      </c>
      <c r="D154" t="s">
        <v>521</v>
      </c>
      <c r="E154" s="17" t="s">
        <v>10900</v>
      </c>
      <c r="F154" s="17" t="str">
        <f t="shared" si="11"/>
        <v>NOWN</v>
      </c>
      <c r="G154" s="17" t="s">
        <v>185</v>
      </c>
      <c r="I154" s="18" t="s">
        <v>4582</v>
      </c>
      <c r="J154" s="90" t="s">
        <v>5413</v>
      </c>
      <c r="K154" s="18" t="s">
        <v>5414</v>
      </c>
      <c r="L154" s="18">
        <v>0</v>
      </c>
      <c r="M154" s="18" t="s">
        <v>10964</v>
      </c>
      <c r="N154" s="18">
        <v>255</v>
      </c>
      <c r="O154" s="18">
        <v>70</v>
      </c>
      <c r="P154" s="18" t="s">
        <v>3744</v>
      </c>
      <c r="R154" s="18" t="s">
        <v>10660</v>
      </c>
      <c r="S154" s="18" t="s">
        <v>2060</v>
      </c>
      <c r="T154" s="17" t="s">
        <v>2023</v>
      </c>
      <c r="U154" s="17">
        <v>4080</v>
      </c>
      <c r="V154" s="18">
        <v>0.1</v>
      </c>
      <c r="W154" s="18">
        <v>0.1</v>
      </c>
      <c r="X154" s="17" t="s">
        <v>2057</v>
      </c>
      <c r="Z154" s="17">
        <f t="shared" si="6"/>
        <v>960</v>
      </c>
      <c r="AA154" s="17">
        <v>0</v>
      </c>
      <c r="AB154" s="17">
        <v>0</v>
      </c>
      <c r="AC154" s="17">
        <v>0</v>
      </c>
      <c r="AD154" s="17">
        <v>0</v>
      </c>
      <c r="AE154" s="17">
        <v>0</v>
      </c>
      <c r="AF154" s="17">
        <v>0</v>
      </c>
      <c r="AG154" s="17">
        <v>0</v>
      </c>
      <c r="AH154" s="17">
        <v>0</v>
      </c>
      <c r="AI154" s="17">
        <v>0</v>
      </c>
      <c r="AJ154" s="14" t="str">
        <f t="shared" si="7"/>
        <v>960,0,0,0,0,0,0,0,0,0</v>
      </c>
      <c r="AK154" s="18" t="s">
        <v>9817</v>
      </c>
      <c r="AL154" s="18" t="s">
        <v>2015</v>
      </c>
      <c r="AQ154" s="17">
        <v>0</v>
      </c>
      <c r="AR154" s="17">
        <v>25</v>
      </c>
      <c r="AS154" s="17">
        <v>0</v>
      </c>
      <c r="AV154" s="13"/>
    </row>
    <row r="155" spans="1:48" x14ac:dyDescent="0.2">
      <c r="A155" s="17">
        <v>153</v>
      </c>
      <c r="B155" t="s">
        <v>1374</v>
      </c>
      <c r="C155" s="17">
        <v>961</v>
      </c>
      <c r="D155" t="s">
        <v>523</v>
      </c>
      <c r="E155" s="17" t="s">
        <v>10899</v>
      </c>
      <c r="F155" s="17" t="str">
        <f t="shared" si="11"/>
        <v>FIRAGARIF</v>
      </c>
      <c r="G155" s="17" t="s">
        <v>189</v>
      </c>
      <c r="H155" s="17" t="s">
        <v>185</v>
      </c>
      <c r="I155" s="18" t="s">
        <v>4582</v>
      </c>
      <c r="J155" s="90" t="s">
        <v>5413</v>
      </c>
      <c r="K155" s="18" t="s">
        <v>5414</v>
      </c>
      <c r="L155" s="18">
        <v>0</v>
      </c>
      <c r="M155" s="18" t="s">
        <v>10964</v>
      </c>
      <c r="N155" s="18">
        <v>255</v>
      </c>
      <c r="O155" s="18">
        <v>70</v>
      </c>
      <c r="P155" s="18" t="s">
        <v>3744</v>
      </c>
      <c r="R155" s="18" t="s">
        <v>10660</v>
      </c>
      <c r="S155" s="18" t="s">
        <v>2060</v>
      </c>
      <c r="T155" s="17" t="s">
        <v>2023</v>
      </c>
      <c r="U155" s="17">
        <v>4080</v>
      </c>
      <c r="V155" s="18">
        <v>0.1</v>
      </c>
      <c r="W155" s="18">
        <v>0.1</v>
      </c>
      <c r="X155" s="17" t="s">
        <v>2057</v>
      </c>
      <c r="Z155" s="17">
        <f t="shared" si="6"/>
        <v>961</v>
      </c>
      <c r="AA155" s="17">
        <v>0</v>
      </c>
      <c r="AB155" s="17">
        <v>0</v>
      </c>
      <c r="AC155" s="17">
        <v>0</v>
      </c>
      <c r="AD155" s="17">
        <v>0</v>
      </c>
      <c r="AE155" s="17">
        <v>0</v>
      </c>
      <c r="AF155" s="17">
        <v>0</v>
      </c>
      <c r="AG155" s="17">
        <v>0</v>
      </c>
      <c r="AH155" s="17">
        <v>0</v>
      </c>
      <c r="AI155" s="17">
        <v>0</v>
      </c>
      <c r="AJ155" s="14" t="str">
        <f t="shared" si="7"/>
        <v>961,0,0,0,0,0,0,0,0,0</v>
      </c>
      <c r="AK155" s="18" t="s">
        <v>9817</v>
      </c>
      <c r="AL155" s="18" t="s">
        <v>2015</v>
      </c>
      <c r="AQ155" s="17">
        <v>0</v>
      </c>
      <c r="AR155" s="17">
        <v>25</v>
      </c>
      <c r="AS155" s="17">
        <v>0</v>
      </c>
      <c r="AV155" s="13"/>
    </row>
    <row r="156" spans="1:48" x14ac:dyDescent="0.2">
      <c r="A156" s="17">
        <v>154</v>
      </c>
      <c r="B156" t="s">
        <v>6999</v>
      </c>
      <c r="C156" s="17">
        <v>962</v>
      </c>
      <c r="D156" t="s">
        <v>526</v>
      </c>
      <c r="E156" s="17" t="s">
        <v>11038</v>
      </c>
      <c r="F156" s="17" t="str">
        <f t="shared" si="11"/>
        <v>WYVSPARCE</v>
      </c>
      <c r="G156" s="17" t="s">
        <v>176</v>
      </c>
      <c r="H156" s="17" t="s">
        <v>188</v>
      </c>
      <c r="I156" s="18" t="s">
        <v>4582</v>
      </c>
      <c r="J156" s="90" t="s">
        <v>5413</v>
      </c>
      <c r="K156" s="18" t="s">
        <v>5414</v>
      </c>
      <c r="L156" s="18">
        <v>0</v>
      </c>
      <c r="M156" s="18" t="s">
        <v>10964</v>
      </c>
      <c r="N156" s="18">
        <v>255</v>
      </c>
      <c r="O156" s="18">
        <v>70</v>
      </c>
      <c r="P156" s="18" t="s">
        <v>3744</v>
      </c>
      <c r="R156" s="18" t="s">
        <v>10660</v>
      </c>
      <c r="S156" s="18" t="s">
        <v>2060</v>
      </c>
      <c r="T156" s="17" t="s">
        <v>2023</v>
      </c>
      <c r="U156" s="17">
        <v>4080</v>
      </c>
      <c r="V156" s="18">
        <v>0.1</v>
      </c>
      <c r="W156" s="18">
        <v>0.1</v>
      </c>
      <c r="X156" s="17" t="s">
        <v>2057</v>
      </c>
      <c r="Z156" s="17">
        <f t="shared" si="6"/>
        <v>962</v>
      </c>
      <c r="AA156" s="17">
        <v>0</v>
      </c>
      <c r="AB156" s="17">
        <v>0</v>
      </c>
      <c r="AC156" s="17">
        <v>0</v>
      </c>
      <c r="AD156" s="17">
        <v>0</v>
      </c>
      <c r="AE156" s="17">
        <v>0</v>
      </c>
      <c r="AF156" s="17">
        <v>0</v>
      </c>
      <c r="AG156" s="17">
        <v>0</v>
      </c>
      <c r="AH156" s="17">
        <v>0</v>
      </c>
      <c r="AI156" s="17">
        <v>0</v>
      </c>
      <c r="AJ156" s="14" t="str">
        <f t="shared" si="7"/>
        <v>962,0,0,0,0,0,0,0,0,0</v>
      </c>
      <c r="AK156" s="18" t="s">
        <v>9817</v>
      </c>
      <c r="AL156" s="18" t="s">
        <v>2015</v>
      </c>
      <c r="AQ156" s="17">
        <v>0</v>
      </c>
      <c r="AR156" s="17">
        <v>25</v>
      </c>
      <c r="AS156" s="17">
        <v>0</v>
      </c>
      <c r="AV156" s="13"/>
    </row>
    <row r="157" spans="1:48" x14ac:dyDescent="0.2">
      <c r="A157" s="17">
        <v>155</v>
      </c>
      <c r="B157" t="s">
        <v>1374</v>
      </c>
      <c r="C157" s="17">
        <v>963</v>
      </c>
      <c r="D157" t="s">
        <v>532</v>
      </c>
      <c r="E157" s="17" t="s">
        <v>10902</v>
      </c>
      <c r="F157" s="17" t="str">
        <f t="shared" si="11"/>
        <v>BOOMFISH</v>
      </c>
      <c r="G157" s="17" t="s">
        <v>182</v>
      </c>
      <c r="H157" s="17" t="s">
        <v>178</v>
      </c>
      <c r="I157" s="18" t="s">
        <v>4582</v>
      </c>
      <c r="J157" s="90" t="s">
        <v>5413</v>
      </c>
      <c r="K157" s="18" t="s">
        <v>5414</v>
      </c>
      <c r="L157" s="18">
        <v>0</v>
      </c>
      <c r="M157" s="18" t="s">
        <v>10964</v>
      </c>
      <c r="N157" s="18">
        <v>255</v>
      </c>
      <c r="O157" s="18">
        <v>70</v>
      </c>
      <c r="P157" s="18" t="s">
        <v>3744</v>
      </c>
      <c r="R157" s="18" t="s">
        <v>10660</v>
      </c>
      <c r="S157" s="18" t="s">
        <v>2060</v>
      </c>
      <c r="T157" s="17" t="s">
        <v>2023</v>
      </c>
      <c r="U157" s="17">
        <v>4080</v>
      </c>
      <c r="V157" s="18">
        <v>0.1</v>
      </c>
      <c r="W157" s="18">
        <v>0.1</v>
      </c>
      <c r="X157" s="17" t="s">
        <v>2057</v>
      </c>
      <c r="Z157" s="17">
        <f t="shared" si="6"/>
        <v>963</v>
      </c>
      <c r="AA157" s="17">
        <v>0</v>
      </c>
      <c r="AB157" s="17">
        <v>0</v>
      </c>
      <c r="AC157" s="17">
        <v>0</v>
      </c>
      <c r="AD157" s="17">
        <v>0</v>
      </c>
      <c r="AE157" s="17">
        <v>0</v>
      </c>
      <c r="AF157" s="17">
        <v>0</v>
      </c>
      <c r="AG157" s="17">
        <v>0</v>
      </c>
      <c r="AH157" s="17">
        <v>0</v>
      </c>
      <c r="AI157" s="17">
        <v>0</v>
      </c>
      <c r="AJ157" s="14" t="str">
        <f t="shared" si="7"/>
        <v>963,0,0,0,0,0,0,0,0,0</v>
      </c>
      <c r="AK157" s="18" t="s">
        <v>9817</v>
      </c>
      <c r="AL157" s="18" t="s">
        <v>2015</v>
      </c>
      <c r="AQ157" s="17">
        <v>0</v>
      </c>
      <c r="AR157" s="17">
        <v>25</v>
      </c>
      <c r="AS157" s="17">
        <v>0</v>
      </c>
      <c r="AV157" s="13"/>
    </row>
    <row r="158" spans="1:48" x14ac:dyDescent="0.2">
      <c r="A158" s="17">
        <v>156</v>
      </c>
      <c r="B158" t="s">
        <v>10580</v>
      </c>
      <c r="C158" s="17">
        <v>964</v>
      </c>
      <c r="D158" t="s">
        <v>535</v>
      </c>
      <c r="E158" s="17" t="s">
        <v>10903</v>
      </c>
      <c r="F158" s="17" t="str">
        <f t="shared" si="11"/>
        <v>TUCKLE</v>
      </c>
      <c r="G158" s="17" t="s">
        <v>186</v>
      </c>
      <c r="H158" s="17" t="s">
        <v>169</v>
      </c>
      <c r="I158" s="18" t="s">
        <v>4582</v>
      </c>
      <c r="J158" s="90" t="s">
        <v>5413</v>
      </c>
      <c r="K158" s="18" t="s">
        <v>5414</v>
      </c>
      <c r="L158" s="18">
        <v>0</v>
      </c>
      <c r="M158" s="18" t="s">
        <v>10964</v>
      </c>
      <c r="N158" s="18">
        <v>255</v>
      </c>
      <c r="O158" s="18">
        <v>70</v>
      </c>
      <c r="P158" s="18" t="s">
        <v>3744</v>
      </c>
      <c r="R158" s="18" t="s">
        <v>10660</v>
      </c>
      <c r="S158" s="18" t="s">
        <v>2060</v>
      </c>
      <c r="T158" s="17" t="s">
        <v>2023</v>
      </c>
      <c r="U158" s="17">
        <v>4080</v>
      </c>
      <c r="V158" s="18">
        <v>0.1</v>
      </c>
      <c r="W158" s="18">
        <v>0.1</v>
      </c>
      <c r="X158" s="17" t="s">
        <v>2057</v>
      </c>
      <c r="Z158" s="17">
        <f t="shared" si="6"/>
        <v>964</v>
      </c>
      <c r="AA158" s="17">
        <v>0</v>
      </c>
      <c r="AB158" s="17">
        <v>0</v>
      </c>
      <c r="AC158" s="17">
        <v>0</v>
      </c>
      <c r="AD158" s="17">
        <v>0</v>
      </c>
      <c r="AE158" s="17">
        <v>0</v>
      </c>
      <c r="AF158" s="17">
        <v>0</v>
      </c>
      <c r="AG158" s="17">
        <v>0</v>
      </c>
      <c r="AH158" s="17">
        <v>0</v>
      </c>
      <c r="AI158" s="17">
        <v>0</v>
      </c>
      <c r="AJ158" s="14" t="str">
        <f t="shared" si="7"/>
        <v>964,0,0,0,0,0,0,0,0,0</v>
      </c>
      <c r="AK158" s="18" t="s">
        <v>9817</v>
      </c>
      <c r="AL158" s="18" t="s">
        <v>2015</v>
      </c>
      <c r="AQ158" s="17">
        <v>0</v>
      </c>
      <c r="AR158" s="17">
        <v>25</v>
      </c>
      <c r="AS158" s="17">
        <v>0</v>
      </c>
      <c r="AT158" s="17" t="str">
        <f>+UPPER(D158)&amp;",HappinessDay,,"</f>
        <v>SHUCKLE,HappinessDay,,</v>
      </c>
      <c r="AU158" s="17" t="s">
        <v>11070</v>
      </c>
      <c r="AV158" s="13"/>
    </row>
    <row r="159" spans="1:48" x14ac:dyDescent="0.2">
      <c r="A159" s="17">
        <v>157</v>
      </c>
      <c r="B159" t="s">
        <v>6999</v>
      </c>
      <c r="C159" s="17">
        <v>965</v>
      </c>
      <c r="D159" t="s">
        <v>536</v>
      </c>
      <c r="E159" s="17" t="s">
        <v>10901</v>
      </c>
      <c r="F159" s="17" t="str">
        <f t="shared" si="11"/>
        <v>RHINOCROSS</v>
      </c>
      <c r="G159" s="17" t="s">
        <v>169</v>
      </c>
      <c r="H159" s="17" t="s">
        <v>181</v>
      </c>
      <c r="I159" s="18" t="s">
        <v>4582</v>
      </c>
      <c r="J159" s="90" t="s">
        <v>5413</v>
      </c>
      <c r="K159" s="18" t="s">
        <v>5414</v>
      </c>
      <c r="L159" s="18">
        <v>0</v>
      </c>
      <c r="M159" s="18" t="s">
        <v>10964</v>
      </c>
      <c r="N159" s="18">
        <v>255</v>
      </c>
      <c r="O159" s="18">
        <v>70</v>
      </c>
      <c r="P159" s="18" t="s">
        <v>3744</v>
      </c>
      <c r="R159" s="18" t="s">
        <v>10660</v>
      </c>
      <c r="S159" s="18" t="s">
        <v>2060</v>
      </c>
      <c r="T159" s="17" t="s">
        <v>2023</v>
      </c>
      <c r="U159" s="17">
        <v>4080</v>
      </c>
      <c r="V159" s="18">
        <v>0.1</v>
      </c>
      <c r="W159" s="18">
        <v>0.1</v>
      </c>
      <c r="X159" s="17" t="s">
        <v>2057</v>
      </c>
      <c r="Z159" s="17">
        <f t="shared" si="6"/>
        <v>965</v>
      </c>
      <c r="AA159" s="17">
        <v>0</v>
      </c>
      <c r="AB159" s="17">
        <v>0</v>
      </c>
      <c r="AC159" s="17">
        <v>0</v>
      </c>
      <c r="AD159" s="17">
        <v>0</v>
      </c>
      <c r="AE159" s="17">
        <v>0</v>
      </c>
      <c r="AF159" s="17">
        <v>0</v>
      </c>
      <c r="AG159" s="17">
        <v>0</v>
      </c>
      <c r="AH159" s="17">
        <v>0</v>
      </c>
      <c r="AI159" s="17">
        <v>0</v>
      </c>
      <c r="AJ159" s="14" t="str">
        <f t="shared" si="7"/>
        <v>965,0,0,0,0,0,0,0,0,0</v>
      </c>
      <c r="AK159" s="18" t="s">
        <v>9817</v>
      </c>
      <c r="AL159" s="18" t="s">
        <v>2015</v>
      </c>
      <c r="AQ159" s="17">
        <v>0</v>
      </c>
      <c r="AR159" s="17">
        <v>25</v>
      </c>
      <c r="AS159" s="17">
        <v>0</v>
      </c>
      <c r="AV159" s="13"/>
    </row>
    <row r="160" spans="1:48" x14ac:dyDescent="0.2">
      <c r="A160" s="17">
        <v>158</v>
      </c>
      <c r="B160" t="s">
        <v>1374</v>
      </c>
      <c r="C160" s="17">
        <v>966</v>
      </c>
      <c r="D160" t="s">
        <v>545</v>
      </c>
      <c r="E160" s="17" t="s">
        <v>10904</v>
      </c>
      <c r="F160" s="17" t="str">
        <f t="shared" si="11"/>
        <v>GRAYSOLA</v>
      </c>
      <c r="G160" s="17" t="s">
        <v>189</v>
      </c>
      <c r="H160" s="17" t="s">
        <v>178</v>
      </c>
      <c r="I160" s="18" t="s">
        <v>4582</v>
      </c>
      <c r="J160" s="90" t="s">
        <v>5413</v>
      </c>
      <c r="K160" s="18" t="s">
        <v>5414</v>
      </c>
      <c r="L160" s="18">
        <v>0</v>
      </c>
      <c r="M160" s="18" t="s">
        <v>10964</v>
      </c>
      <c r="N160" s="18">
        <v>255</v>
      </c>
      <c r="O160" s="18">
        <v>70</v>
      </c>
      <c r="P160" s="18" t="s">
        <v>3744</v>
      </c>
      <c r="R160" s="18" t="s">
        <v>10660</v>
      </c>
      <c r="S160" s="18" t="s">
        <v>2060</v>
      </c>
      <c r="T160" s="17" t="s">
        <v>2023</v>
      </c>
      <c r="U160" s="17">
        <v>4080</v>
      </c>
      <c r="V160" s="18">
        <v>0.1</v>
      </c>
      <c r="W160" s="18">
        <v>0.1</v>
      </c>
      <c r="X160" s="17" t="s">
        <v>2057</v>
      </c>
      <c r="Z160" s="17">
        <f t="shared" si="6"/>
        <v>966</v>
      </c>
      <c r="AA160" s="17">
        <v>0</v>
      </c>
      <c r="AB160" s="17">
        <v>0</v>
      </c>
      <c r="AC160" s="17">
        <v>0</v>
      </c>
      <c r="AD160" s="17">
        <v>0</v>
      </c>
      <c r="AE160" s="17">
        <v>0</v>
      </c>
      <c r="AF160" s="17">
        <v>0</v>
      </c>
      <c r="AG160" s="17">
        <v>0</v>
      </c>
      <c r="AH160" s="17">
        <v>0</v>
      </c>
      <c r="AI160" s="17">
        <v>0</v>
      </c>
      <c r="AJ160" s="14" t="str">
        <f t="shared" si="7"/>
        <v>966,0,0,0,0,0,0,0,0,0</v>
      </c>
      <c r="AK160" s="18" t="s">
        <v>9817</v>
      </c>
      <c r="AL160" s="18" t="s">
        <v>2015</v>
      </c>
      <c r="AQ160" s="17">
        <v>0</v>
      </c>
      <c r="AR160" s="17">
        <v>25</v>
      </c>
      <c r="AS160" s="17">
        <v>0</v>
      </c>
      <c r="AV160" s="13"/>
    </row>
    <row r="161" spans="1:48" x14ac:dyDescent="0.2">
      <c r="A161" s="17">
        <v>159</v>
      </c>
      <c r="B161" t="s">
        <v>6999</v>
      </c>
      <c r="C161" s="17">
        <v>967</v>
      </c>
      <c r="D161" t="s">
        <v>548</v>
      </c>
      <c r="E161" s="17" t="s">
        <v>11492</v>
      </c>
      <c r="F161" s="17" t="str">
        <f t="shared" si="11"/>
        <v>KLAUSBIRD</v>
      </c>
      <c r="G161" s="17" t="s">
        <v>184</v>
      </c>
      <c r="H161" s="17" t="s">
        <v>163</v>
      </c>
      <c r="I161" s="18" t="s">
        <v>4582</v>
      </c>
      <c r="J161" s="90" t="s">
        <v>5413</v>
      </c>
      <c r="K161" s="18" t="s">
        <v>5414</v>
      </c>
      <c r="L161" s="18">
        <v>0</v>
      </c>
      <c r="M161" s="18" t="s">
        <v>10964</v>
      </c>
      <c r="N161" s="18">
        <v>255</v>
      </c>
      <c r="O161" s="18">
        <v>70</v>
      </c>
      <c r="P161" s="18" t="s">
        <v>3744</v>
      </c>
      <c r="R161" s="18" t="s">
        <v>10660</v>
      </c>
      <c r="S161" s="18" t="s">
        <v>2060</v>
      </c>
      <c r="T161" s="17" t="s">
        <v>2023</v>
      </c>
      <c r="U161" s="17">
        <v>4080</v>
      </c>
      <c r="V161" s="18">
        <v>0.1</v>
      </c>
      <c r="W161" s="18">
        <v>0.1</v>
      </c>
      <c r="X161" s="17" t="s">
        <v>2057</v>
      </c>
      <c r="Z161" s="17">
        <f t="shared" si="6"/>
        <v>967</v>
      </c>
      <c r="AA161" s="17">
        <v>0</v>
      </c>
      <c r="AB161" s="17">
        <v>0</v>
      </c>
      <c r="AC161" s="17">
        <v>0</v>
      </c>
      <c r="AD161" s="17">
        <v>0</v>
      </c>
      <c r="AE161" s="17">
        <v>0</v>
      </c>
      <c r="AF161" s="17">
        <v>0</v>
      </c>
      <c r="AG161" s="17">
        <v>0</v>
      </c>
      <c r="AH161" s="17">
        <v>0</v>
      </c>
      <c r="AI161" s="17">
        <v>0</v>
      </c>
      <c r="AJ161" s="14" t="str">
        <f t="shared" si="7"/>
        <v>967,0,0,0,0,0,0,0,0,0</v>
      </c>
      <c r="AK161" s="18" t="s">
        <v>9817</v>
      </c>
      <c r="AL161" s="18" t="s">
        <v>2015</v>
      </c>
      <c r="AQ161" s="17">
        <v>0</v>
      </c>
      <c r="AR161" s="17">
        <v>25</v>
      </c>
      <c r="AS161" s="17">
        <v>0</v>
      </c>
      <c r="AV161" s="13"/>
    </row>
    <row r="162" spans="1:48" x14ac:dyDescent="0.2">
      <c r="A162" s="17">
        <v>160</v>
      </c>
      <c r="B162" t="s">
        <v>6999</v>
      </c>
      <c r="C162" s="17">
        <v>968</v>
      </c>
      <c r="D162" t="s">
        <v>550</v>
      </c>
      <c r="E162" s="17" t="s">
        <v>10907</v>
      </c>
      <c r="F162" s="17" t="str">
        <f t="shared" si="11"/>
        <v>BRIGHTMORY</v>
      </c>
      <c r="G162" s="17" t="s">
        <v>191</v>
      </c>
      <c r="H162" s="17" t="s">
        <v>190</v>
      </c>
      <c r="I162" s="18" t="s">
        <v>4582</v>
      </c>
      <c r="J162" s="90" t="s">
        <v>5413</v>
      </c>
      <c r="K162" s="18" t="s">
        <v>5414</v>
      </c>
      <c r="L162" s="18">
        <v>0</v>
      </c>
      <c r="M162" s="18" t="s">
        <v>10964</v>
      </c>
      <c r="N162" s="18">
        <v>255</v>
      </c>
      <c r="O162" s="18">
        <v>70</v>
      </c>
      <c r="P162" s="18" t="s">
        <v>3744</v>
      </c>
      <c r="R162" s="18" t="s">
        <v>10660</v>
      </c>
      <c r="S162" s="18" t="s">
        <v>2060</v>
      </c>
      <c r="T162" s="17" t="s">
        <v>2023</v>
      </c>
      <c r="U162" s="17">
        <v>4080</v>
      </c>
      <c r="V162" s="18">
        <v>0.1</v>
      </c>
      <c r="W162" s="18">
        <v>0.1</v>
      </c>
      <c r="X162" s="17" t="s">
        <v>2057</v>
      </c>
      <c r="Z162" s="17">
        <f t="shared" si="6"/>
        <v>968</v>
      </c>
      <c r="AA162" s="17">
        <v>0</v>
      </c>
      <c r="AB162" s="17">
        <v>0</v>
      </c>
      <c r="AC162" s="17">
        <v>0</v>
      </c>
      <c r="AD162" s="17">
        <v>0</v>
      </c>
      <c r="AE162" s="17">
        <v>0</v>
      </c>
      <c r="AF162" s="17">
        <v>0</v>
      </c>
      <c r="AG162" s="17">
        <v>0</v>
      </c>
      <c r="AH162" s="17">
        <v>0</v>
      </c>
      <c r="AI162" s="17">
        <v>0</v>
      </c>
      <c r="AJ162" s="14" t="str">
        <f t="shared" si="7"/>
        <v>968,0,0,0,0,0,0,0,0,0</v>
      </c>
      <c r="AK162" s="18" t="s">
        <v>9817</v>
      </c>
      <c r="AL162" s="18" t="s">
        <v>2015</v>
      </c>
      <c r="AQ162" s="17">
        <v>0</v>
      </c>
      <c r="AR162" s="17">
        <v>25</v>
      </c>
      <c r="AS162" s="17">
        <v>0</v>
      </c>
      <c r="AV162" s="13"/>
    </row>
    <row r="163" spans="1:48" x14ac:dyDescent="0.2">
      <c r="A163" s="17">
        <v>161</v>
      </c>
      <c r="B163" t="s">
        <v>1374</v>
      </c>
      <c r="C163" s="17">
        <v>969</v>
      </c>
      <c r="D163" t="s">
        <v>558</v>
      </c>
      <c r="E163" s="17" t="s">
        <v>10906</v>
      </c>
      <c r="F163" s="17" t="str">
        <f t="shared" si="11"/>
        <v>PSYNTLER</v>
      </c>
      <c r="G163" s="17" t="s">
        <v>185</v>
      </c>
      <c r="H163" s="17" t="s">
        <v>176</v>
      </c>
      <c r="I163" s="18" t="s">
        <v>4582</v>
      </c>
      <c r="J163" s="90" t="s">
        <v>5413</v>
      </c>
      <c r="K163" s="18" t="s">
        <v>5414</v>
      </c>
      <c r="L163" s="18">
        <v>0</v>
      </c>
      <c r="M163" s="18" t="s">
        <v>10964</v>
      </c>
      <c r="N163" s="18">
        <v>255</v>
      </c>
      <c r="O163" s="18">
        <v>70</v>
      </c>
      <c r="P163" s="18" t="s">
        <v>3744</v>
      </c>
      <c r="R163" s="18" t="s">
        <v>10660</v>
      </c>
      <c r="S163" s="18" t="s">
        <v>2060</v>
      </c>
      <c r="T163" s="17" t="s">
        <v>2023</v>
      </c>
      <c r="U163" s="17">
        <v>4080</v>
      </c>
      <c r="V163" s="18">
        <v>0.1</v>
      </c>
      <c r="W163" s="18">
        <v>0.1</v>
      </c>
      <c r="X163" s="17" t="s">
        <v>2057</v>
      </c>
      <c r="Z163" s="17">
        <f t="shared" si="6"/>
        <v>969</v>
      </c>
      <c r="AA163" s="17">
        <v>0</v>
      </c>
      <c r="AB163" s="17">
        <v>0</v>
      </c>
      <c r="AC163" s="17">
        <v>0</v>
      </c>
      <c r="AD163" s="17">
        <v>0</v>
      </c>
      <c r="AE163" s="17">
        <v>0</v>
      </c>
      <c r="AF163" s="17">
        <v>0</v>
      </c>
      <c r="AG163" s="17">
        <v>0</v>
      </c>
      <c r="AH163" s="17">
        <v>0</v>
      </c>
      <c r="AI163" s="17">
        <v>0</v>
      </c>
      <c r="AJ163" s="14" t="str">
        <f t="shared" si="7"/>
        <v>969,0,0,0,0,0,0,0,0,0</v>
      </c>
      <c r="AK163" s="18" t="s">
        <v>9817</v>
      </c>
      <c r="AL163" s="18" t="s">
        <v>2015</v>
      </c>
      <c r="AQ163" s="17">
        <v>0</v>
      </c>
      <c r="AR163" s="17">
        <v>25</v>
      </c>
      <c r="AS163" s="17">
        <v>0</v>
      </c>
      <c r="AV163" s="13"/>
    </row>
    <row r="164" spans="1:48" x14ac:dyDescent="0.2">
      <c r="A164" s="17">
        <v>162</v>
      </c>
      <c r="B164" t="s">
        <v>1374</v>
      </c>
      <c r="C164" s="17">
        <v>970</v>
      </c>
      <c r="D164" t="s">
        <v>559</v>
      </c>
      <c r="E164" s="17" t="s">
        <v>10905</v>
      </c>
      <c r="F164" s="17" t="str">
        <f t="shared" si="11"/>
        <v>BOHERGLE</v>
      </c>
      <c r="G164" s="17" t="s">
        <v>189</v>
      </c>
      <c r="H164" s="17" t="s">
        <v>176</v>
      </c>
      <c r="I164" s="18" t="s">
        <v>4582</v>
      </c>
      <c r="J164" s="90" t="s">
        <v>5413</v>
      </c>
      <c r="K164" s="18" t="s">
        <v>5414</v>
      </c>
      <c r="L164" s="18">
        <v>0</v>
      </c>
      <c r="M164" s="18" t="s">
        <v>10964</v>
      </c>
      <c r="N164" s="18">
        <v>255</v>
      </c>
      <c r="O164" s="18">
        <v>70</v>
      </c>
      <c r="P164" s="18" t="s">
        <v>3744</v>
      </c>
      <c r="R164" s="18" t="s">
        <v>10660</v>
      </c>
      <c r="S164" s="18" t="s">
        <v>2060</v>
      </c>
      <c r="T164" s="17" t="s">
        <v>2023</v>
      </c>
      <c r="U164" s="17">
        <v>4080</v>
      </c>
      <c r="V164" s="18">
        <v>0.1</v>
      </c>
      <c r="W164" s="18">
        <v>0.1</v>
      </c>
      <c r="X164" s="17" t="s">
        <v>2057</v>
      </c>
      <c r="Z164" s="17">
        <f t="shared" si="6"/>
        <v>970</v>
      </c>
      <c r="AA164" s="17">
        <v>0</v>
      </c>
      <c r="AB164" s="17">
        <v>0</v>
      </c>
      <c r="AC164" s="17">
        <v>0</v>
      </c>
      <c r="AD164" s="17">
        <v>0</v>
      </c>
      <c r="AE164" s="17">
        <v>0</v>
      </c>
      <c r="AF164" s="17">
        <v>0</v>
      </c>
      <c r="AG164" s="17">
        <v>0</v>
      </c>
      <c r="AH164" s="17">
        <v>0</v>
      </c>
      <c r="AI164" s="17">
        <v>0</v>
      </c>
      <c r="AJ164" s="14" t="str">
        <f t="shared" si="7"/>
        <v>970,0,0,0,0,0,0,0,0,0</v>
      </c>
      <c r="AK164" s="18" t="s">
        <v>9817</v>
      </c>
      <c r="AL164" s="18" t="s">
        <v>2015</v>
      </c>
      <c r="AQ164" s="17">
        <v>0</v>
      </c>
      <c r="AR164" s="17">
        <v>25</v>
      </c>
      <c r="AS164" s="17">
        <v>0</v>
      </c>
      <c r="AV164" s="13"/>
    </row>
    <row r="165" spans="1:48" x14ac:dyDescent="0.2">
      <c r="A165" s="17">
        <v>163</v>
      </c>
      <c r="B165" t="s">
        <v>6999</v>
      </c>
      <c r="C165" s="17">
        <v>971</v>
      </c>
      <c r="D165" t="s">
        <v>631</v>
      </c>
      <c r="E165" s="17" t="s">
        <v>10909</v>
      </c>
      <c r="F165" s="17" t="str">
        <f t="shared" si="11"/>
        <v>SABELIGTH</v>
      </c>
      <c r="G165" s="17" t="s">
        <v>189</v>
      </c>
      <c r="H165" s="17" t="s">
        <v>187</v>
      </c>
      <c r="I165" s="18" t="s">
        <v>4582</v>
      </c>
      <c r="J165" s="90" t="s">
        <v>5413</v>
      </c>
      <c r="K165" s="18" t="s">
        <v>5414</v>
      </c>
      <c r="L165" s="18">
        <v>0</v>
      </c>
      <c r="M165" s="18" t="s">
        <v>10964</v>
      </c>
      <c r="N165" s="18">
        <v>255</v>
      </c>
      <c r="O165" s="18">
        <v>70</v>
      </c>
      <c r="P165" s="18" t="s">
        <v>3744</v>
      </c>
      <c r="R165" s="18" t="s">
        <v>10660</v>
      </c>
      <c r="S165" s="18" t="s">
        <v>2060</v>
      </c>
      <c r="T165" s="17" t="s">
        <v>2023</v>
      </c>
      <c r="U165" s="17">
        <v>4080</v>
      </c>
      <c r="V165" s="18">
        <v>0.1</v>
      </c>
      <c r="W165" s="18">
        <v>0.1</v>
      </c>
      <c r="X165" s="17" t="s">
        <v>2057</v>
      </c>
      <c r="Z165" s="17">
        <f t="shared" si="6"/>
        <v>971</v>
      </c>
      <c r="AA165" s="17">
        <v>0</v>
      </c>
      <c r="AB165" s="17">
        <v>0</v>
      </c>
      <c r="AC165" s="17">
        <v>0</v>
      </c>
      <c r="AD165" s="17">
        <v>0</v>
      </c>
      <c r="AE165" s="17">
        <v>0</v>
      </c>
      <c r="AF165" s="17">
        <v>0</v>
      </c>
      <c r="AG165" s="17">
        <v>0</v>
      </c>
      <c r="AH165" s="17">
        <v>0</v>
      </c>
      <c r="AI165" s="17">
        <v>0</v>
      </c>
      <c r="AJ165" s="14" t="str">
        <f t="shared" si="7"/>
        <v>971,0,0,0,0,0,0,0,0,0</v>
      </c>
      <c r="AK165" s="18" t="s">
        <v>9817</v>
      </c>
      <c r="AL165" s="18" t="s">
        <v>2015</v>
      </c>
      <c r="AQ165" s="17">
        <v>0</v>
      </c>
      <c r="AR165" s="17">
        <v>25</v>
      </c>
      <c r="AS165" s="17">
        <v>0</v>
      </c>
      <c r="AV165" s="13"/>
    </row>
    <row r="166" spans="1:48" x14ac:dyDescent="0.2">
      <c r="A166" s="17">
        <v>164</v>
      </c>
      <c r="B166" t="s">
        <v>1374</v>
      </c>
      <c r="C166" s="17">
        <v>972</v>
      </c>
      <c r="D166" t="s">
        <v>633</v>
      </c>
      <c r="E166" s="17" t="s">
        <v>10910</v>
      </c>
      <c r="F166" s="17" t="str">
        <f t="shared" si="11"/>
        <v>MAULIVE</v>
      </c>
      <c r="G166" s="17" t="s">
        <v>191</v>
      </c>
      <c r="H166" s="17" t="s">
        <v>190</v>
      </c>
      <c r="I166" s="18" t="s">
        <v>4582</v>
      </c>
      <c r="J166" s="90" t="s">
        <v>5413</v>
      </c>
      <c r="K166" s="18" t="s">
        <v>5414</v>
      </c>
      <c r="L166" s="18">
        <v>0</v>
      </c>
      <c r="M166" s="18" t="s">
        <v>10964</v>
      </c>
      <c r="N166" s="18">
        <v>255</v>
      </c>
      <c r="O166" s="18">
        <v>70</v>
      </c>
      <c r="P166" s="18" t="s">
        <v>3744</v>
      </c>
      <c r="R166" s="18" t="s">
        <v>10660</v>
      </c>
      <c r="S166" s="18" t="s">
        <v>2060</v>
      </c>
      <c r="T166" s="17" t="s">
        <v>2023</v>
      </c>
      <c r="U166" s="17">
        <v>4080</v>
      </c>
      <c r="V166" s="18">
        <v>0.1</v>
      </c>
      <c r="W166" s="18">
        <v>0.1</v>
      </c>
      <c r="X166" s="17" t="s">
        <v>2057</v>
      </c>
      <c r="Z166" s="17">
        <f t="shared" si="6"/>
        <v>972</v>
      </c>
      <c r="AA166" s="17">
        <v>0</v>
      </c>
      <c r="AB166" s="17">
        <v>0</v>
      </c>
      <c r="AC166" s="17">
        <v>0</v>
      </c>
      <c r="AD166" s="17">
        <v>0</v>
      </c>
      <c r="AE166" s="17">
        <v>0</v>
      </c>
      <c r="AF166" s="17">
        <v>0</v>
      </c>
      <c r="AG166" s="17">
        <v>0</v>
      </c>
      <c r="AH166" s="17">
        <v>0</v>
      </c>
      <c r="AI166" s="17">
        <v>0</v>
      </c>
      <c r="AJ166" s="14" t="str">
        <f t="shared" si="7"/>
        <v>972,0,0,0,0,0,0,0,0,0</v>
      </c>
      <c r="AK166" s="18" t="s">
        <v>9817</v>
      </c>
      <c r="AL166" s="18" t="s">
        <v>2015</v>
      </c>
      <c r="AQ166" s="17">
        <v>0</v>
      </c>
      <c r="AR166" s="17">
        <v>25</v>
      </c>
      <c r="AS166" s="17">
        <v>0</v>
      </c>
      <c r="AV166" s="13"/>
    </row>
    <row r="167" spans="1:48" x14ac:dyDescent="0.2">
      <c r="A167" s="17">
        <v>165</v>
      </c>
      <c r="B167" t="s">
        <v>1374</v>
      </c>
      <c r="C167" s="17">
        <v>973</v>
      </c>
      <c r="D167" t="s">
        <v>646</v>
      </c>
      <c r="E167" s="17" t="s">
        <v>10913</v>
      </c>
      <c r="F167" s="17" t="str">
        <f t="shared" si="11"/>
        <v>DIVINUN</v>
      </c>
      <c r="G167" s="17" t="s">
        <v>179</v>
      </c>
      <c r="H167" s="17" t="s">
        <v>189</v>
      </c>
      <c r="I167" s="18" t="s">
        <v>4582</v>
      </c>
      <c r="J167" s="90" t="s">
        <v>5413</v>
      </c>
      <c r="K167" s="18" t="s">
        <v>5414</v>
      </c>
      <c r="L167" s="18">
        <v>0</v>
      </c>
      <c r="M167" s="18" t="s">
        <v>10964</v>
      </c>
      <c r="N167" s="18">
        <v>255</v>
      </c>
      <c r="O167" s="18">
        <v>70</v>
      </c>
      <c r="P167" s="18" t="s">
        <v>3744</v>
      </c>
      <c r="R167" s="18" t="s">
        <v>10660</v>
      </c>
      <c r="S167" s="18" t="s">
        <v>2060</v>
      </c>
      <c r="T167" s="17" t="s">
        <v>2023</v>
      </c>
      <c r="U167" s="17">
        <v>4080</v>
      </c>
      <c r="V167" s="18">
        <v>0.1</v>
      </c>
      <c r="W167" s="18">
        <v>0.1</v>
      </c>
      <c r="X167" s="17" t="s">
        <v>2057</v>
      </c>
      <c r="Z167" s="17">
        <f t="shared" si="6"/>
        <v>973</v>
      </c>
      <c r="AA167" s="17">
        <v>0</v>
      </c>
      <c r="AB167" s="17">
        <v>0</v>
      </c>
      <c r="AC167" s="17">
        <v>0</v>
      </c>
      <c r="AD167" s="17">
        <v>0</v>
      </c>
      <c r="AE167" s="17">
        <v>0</v>
      </c>
      <c r="AF167" s="17">
        <v>0</v>
      </c>
      <c r="AG167" s="17">
        <v>0</v>
      </c>
      <c r="AH167" s="17">
        <v>0</v>
      </c>
      <c r="AI167" s="17">
        <v>0</v>
      </c>
      <c r="AJ167" s="14" t="str">
        <f t="shared" si="7"/>
        <v>973,0,0,0,0,0,0,0,0,0</v>
      </c>
      <c r="AK167" s="18" t="s">
        <v>9817</v>
      </c>
      <c r="AL167" s="18" t="s">
        <v>2015</v>
      </c>
      <c r="AQ167" s="17">
        <v>0</v>
      </c>
      <c r="AR167" s="17">
        <v>25</v>
      </c>
      <c r="AS167" s="17">
        <v>0</v>
      </c>
      <c r="AV167" s="13"/>
    </row>
    <row r="168" spans="1:48" x14ac:dyDescent="0.2">
      <c r="A168" s="17">
        <v>166</v>
      </c>
      <c r="B168" t="s">
        <v>6999</v>
      </c>
      <c r="C168" s="17">
        <v>974</v>
      </c>
      <c r="D168" t="s">
        <v>645</v>
      </c>
      <c r="E168" s="17" t="s">
        <v>10914</v>
      </c>
      <c r="F168" s="17" t="str">
        <f t="shared" si="11"/>
        <v>PRODUSLE</v>
      </c>
      <c r="G168" s="17" t="s">
        <v>179</v>
      </c>
      <c r="H168" s="17" t="s">
        <v>191</v>
      </c>
      <c r="I168" s="18" t="s">
        <v>4582</v>
      </c>
      <c r="J168" s="90" t="s">
        <v>5413</v>
      </c>
      <c r="K168" s="18" t="s">
        <v>5414</v>
      </c>
      <c r="L168" s="18">
        <v>0</v>
      </c>
      <c r="M168" s="18" t="s">
        <v>10964</v>
      </c>
      <c r="N168" s="18">
        <v>255</v>
      </c>
      <c r="O168" s="18">
        <v>70</v>
      </c>
      <c r="P168" s="18" t="s">
        <v>3744</v>
      </c>
      <c r="R168" s="18" t="s">
        <v>10660</v>
      </c>
      <c r="S168" s="18" t="s">
        <v>2060</v>
      </c>
      <c r="T168" s="17" t="s">
        <v>2023</v>
      </c>
      <c r="U168" s="17">
        <v>4080</v>
      </c>
      <c r="V168" s="18">
        <v>0.1</v>
      </c>
      <c r="W168" s="18">
        <v>0.1</v>
      </c>
      <c r="X168" s="17" t="s">
        <v>2057</v>
      </c>
      <c r="Z168" s="17">
        <f t="shared" si="6"/>
        <v>974</v>
      </c>
      <c r="AA168" s="17">
        <v>0</v>
      </c>
      <c r="AB168" s="17">
        <v>0</v>
      </c>
      <c r="AC168" s="17">
        <v>0</v>
      </c>
      <c r="AD168" s="17">
        <v>0</v>
      </c>
      <c r="AE168" s="17">
        <v>0</v>
      </c>
      <c r="AF168" s="17">
        <v>0</v>
      </c>
      <c r="AG168" s="17">
        <v>0</v>
      </c>
      <c r="AH168" s="17">
        <v>0</v>
      </c>
      <c r="AI168" s="17">
        <v>0</v>
      </c>
      <c r="AJ168" s="14" t="str">
        <f t="shared" si="7"/>
        <v>974,0,0,0,0,0,0,0,0,0</v>
      </c>
      <c r="AK168" s="18" t="s">
        <v>9817</v>
      </c>
      <c r="AL168" s="18" t="s">
        <v>2015</v>
      </c>
      <c r="AQ168" s="17">
        <v>0</v>
      </c>
      <c r="AR168" s="17">
        <v>25</v>
      </c>
      <c r="AS168" s="17">
        <v>0</v>
      </c>
      <c r="AV168" s="13"/>
    </row>
    <row r="169" spans="1:48" x14ac:dyDescent="0.2">
      <c r="A169" s="17">
        <v>167</v>
      </c>
      <c r="B169" t="s">
        <v>1374</v>
      </c>
      <c r="C169" s="17">
        <v>975</v>
      </c>
      <c r="D169" t="s">
        <v>647</v>
      </c>
      <c r="E169" s="17" t="s">
        <v>10911</v>
      </c>
      <c r="F169" s="17" t="str">
        <f t="shared" si="11"/>
        <v>VOLTUMB</v>
      </c>
      <c r="G169" s="17" t="s">
        <v>169</v>
      </c>
      <c r="H169" s="17" t="s">
        <v>187</v>
      </c>
      <c r="I169" s="18" t="s">
        <v>4582</v>
      </c>
      <c r="J169" s="90" t="s">
        <v>5413</v>
      </c>
      <c r="K169" s="18" t="s">
        <v>5414</v>
      </c>
      <c r="L169" s="18">
        <v>0</v>
      </c>
      <c r="M169" s="18" t="s">
        <v>10964</v>
      </c>
      <c r="N169" s="18">
        <v>255</v>
      </c>
      <c r="O169" s="18">
        <v>70</v>
      </c>
      <c r="P169" s="18" t="s">
        <v>3744</v>
      </c>
      <c r="R169" s="18" t="s">
        <v>10660</v>
      </c>
      <c r="S169" s="18" t="s">
        <v>2060</v>
      </c>
      <c r="T169" s="17" t="s">
        <v>2023</v>
      </c>
      <c r="U169" s="17">
        <v>4080</v>
      </c>
      <c r="V169" s="18">
        <v>0.1</v>
      </c>
      <c r="W169" s="18">
        <v>0.1</v>
      </c>
      <c r="X169" s="17" t="s">
        <v>2057</v>
      </c>
      <c r="Z169" s="17">
        <f t="shared" si="6"/>
        <v>975</v>
      </c>
      <c r="AA169" s="17">
        <v>0</v>
      </c>
      <c r="AB169" s="17">
        <v>0</v>
      </c>
      <c r="AC169" s="17">
        <v>0</v>
      </c>
      <c r="AD169" s="17">
        <v>0</v>
      </c>
      <c r="AE169" s="17">
        <v>0</v>
      </c>
      <c r="AF169" s="17">
        <v>0</v>
      </c>
      <c r="AG169" s="17">
        <v>0</v>
      </c>
      <c r="AH169" s="17">
        <v>0</v>
      </c>
      <c r="AI169" s="17">
        <v>0</v>
      </c>
      <c r="AJ169" s="14" t="str">
        <f t="shared" si="7"/>
        <v>975,0,0,0,0,0,0,0,0,0</v>
      </c>
      <c r="AK169" s="18" t="s">
        <v>9817</v>
      </c>
      <c r="AL169" s="18" t="s">
        <v>2015</v>
      </c>
      <c r="AQ169" s="17">
        <v>0</v>
      </c>
      <c r="AR169" s="17">
        <v>25</v>
      </c>
      <c r="AS169" s="17">
        <v>0</v>
      </c>
      <c r="AV169" s="13"/>
    </row>
    <row r="170" spans="1:48" x14ac:dyDescent="0.2">
      <c r="A170" s="17">
        <v>168</v>
      </c>
      <c r="B170" t="s">
        <v>6999</v>
      </c>
      <c r="C170" s="17">
        <v>976</v>
      </c>
      <c r="D170" t="s">
        <v>648</v>
      </c>
      <c r="E170" s="17" t="s">
        <v>10912</v>
      </c>
      <c r="F170" s="17" t="str">
        <f t="shared" si="11"/>
        <v>ILLUSTAR</v>
      </c>
      <c r="G170" s="17" t="s">
        <v>169</v>
      </c>
      <c r="H170" s="17" t="s">
        <v>191</v>
      </c>
      <c r="I170" s="18" t="s">
        <v>4582</v>
      </c>
      <c r="J170" s="90" t="s">
        <v>5413</v>
      </c>
      <c r="K170" s="18" t="s">
        <v>5414</v>
      </c>
      <c r="L170" s="18">
        <v>0</v>
      </c>
      <c r="M170" s="18" t="s">
        <v>10964</v>
      </c>
      <c r="N170" s="18">
        <v>255</v>
      </c>
      <c r="O170" s="18">
        <v>70</v>
      </c>
      <c r="P170" s="18" t="s">
        <v>3744</v>
      </c>
      <c r="R170" s="18" t="s">
        <v>10660</v>
      </c>
      <c r="S170" s="18" t="s">
        <v>2060</v>
      </c>
      <c r="T170" s="17" t="s">
        <v>2023</v>
      </c>
      <c r="U170" s="17">
        <v>4080</v>
      </c>
      <c r="V170" s="18">
        <v>0.1</v>
      </c>
      <c r="W170" s="18">
        <v>0.1</v>
      </c>
      <c r="X170" s="17" t="s">
        <v>2057</v>
      </c>
      <c r="Z170" s="17">
        <f t="shared" si="6"/>
        <v>976</v>
      </c>
      <c r="AA170" s="17">
        <v>0</v>
      </c>
      <c r="AB170" s="17">
        <v>0</v>
      </c>
      <c r="AC170" s="17">
        <v>0</v>
      </c>
      <c r="AD170" s="17">
        <v>0</v>
      </c>
      <c r="AE170" s="17">
        <v>0</v>
      </c>
      <c r="AF170" s="17">
        <v>0</v>
      </c>
      <c r="AG170" s="17">
        <v>0</v>
      </c>
      <c r="AH170" s="17">
        <v>0</v>
      </c>
      <c r="AI170" s="17">
        <v>0</v>
      </c>
      <c r="AJ170" s="14" t="str">
        <f t="shared" si="7"/>
        <v>976,0,0,0,0,0,0,0,0,0</v>
      </c>
      <c r="AK170" s="18" t="s">
        <v>9817</v>
      </c>
      <c r="AL170" s="18" t="s">
        <v>2015</v>
      </c>
      <c r="AQ170" s="17">
        <v>0</v>
      </c>
      <c r="AR170" s="17">
        <v>25</v>
      </c>
      <c r="AS170" s="17">
        <v>0</v>
      </c>
      <c r="AV170" s="13"/>
    </row>
    <row r="171" spans="1:48" x14ac:dyDescent="0.2">
      <c r="A171" s="17">
        <v>169</v>
      </c>
      <c r="B171" t="s">
        <v>1374</v>
      </c>
      <c r="C171" s="17">
        <v>977</v>
      </c>
      <c r="D171" t="s">
        <v>660</v>
      </c>
      <c r="E171" s="17" t="s">
        <v>10915</v>
      </c>
      <c r="F171" s="17" t="str">
        <f t="shared" si="11"/>
        <v>TURREKOAL</v>
      </c>
      <c r="G171" s="17" t="s">
        <v>177</v>
      </c>
      <c r="H171" s="17" t="s">
        <v>190</v>
      </c>
      <c r="I171" s="18" t="s">
        <v>4582</v>
      </c>
      <c r="J171" s="90" t="s">
        <v>5413</v>
      </c>
      <c r="K171" s="18" t="s">
        <v>5414</v>
      </c>
      <c r="L171" s="18">
        <v>0</v>
      </c>
      <c r="M171" s="18" t="s">
        <v>10964</v>
      </c>
      <c r="N171" s="18">
        <v>255</v>
      </c>
      <c r="O171" s="18">
        <v>70</v>
      </c>
      <c r="P171" s="18" t="s">
        <v>3744</v>
      </c>
      <c r="R171" s="18" t="s">
        <v>10660</v>
      </c>
      <c r="S171" s="18" t="s">
        <v>2060</v>
      </c>
      <c r="T171" s="17" t="s">
        <v>2023</v>
      </c>
      <c r="U171" s="17">
        <v>4080</v>
      </c>
      <c r="V171" s="18">
        <v>0.1</v>
      </c>
      <c r="W171" s="18">
        <v>0.1</v>
      </c>
      <c r="X171" s="17" t="s">
        <v>2057</v>
      </c>
      <c r="Z171" s="17">
        <f t="shared" si="6"/>
        <v>977</v>
      </c>
      <c r="AA171" s="17">
        <v>0</v>
      </c>
      <c r="AB171" s="17">
        <v>0</v>
      </c>
      <c r="AC171" s="17">
        <v>0</v>
      </c>
      <c r="AD171" s="17">
        <v>0</v>
      </c>
      <c r="AE171" s="17">
        <v>0</v>
      </c>
      <c r="AF171" s="17">
        <v>0</v>
      </c>
      <c r="AG171" s="17">
        <v>0</v>
      </c>
      <c r="AH171" s="17">
        <v>0</v>
      </c>
      <c r="AI171" s="17">
        <v>0</v>
      </c>
      <c r="AJ171" s="14" t="str">
        <f t="shared" si="7"/>
        <v>977,0,0,0,0,0,0,0,0,0</v>
      </c>
      <c r="AK171" s="18" t="s">
        <v>9817</v>
      </c>
      <c r="AL171" s="18" t="s">
        <v>2015</v>
      </c>
      <c r="AQ171" s="17">
        <v>0</v>
      </c>
      <c r="AR171" s="17">
        <v>25</v>
      </c>
      <c r="AS171" s="17">
        <v>0</v>
      </c>
      <c r="AV171" s="13"/>
    </row>
    <row r="172" spans="1:48" x14ac:dyDescent="0.2">
      <c r="A172" s="17">
        <v>170</v>
      </c>
      <c r="B172" t="s">
        <v>1374</v>
      </c>
      <c r="C172" s="17">
        <v>978</v>
      </c>
      <c r="D172" t="s">
        <v>663</v>
      </c>
      <c r="E172" s="17" t="s">
        <v>10916</v>
      </c>
      <c r="F172" s="17" t="str">
        <f t="shared" si="11"/>
        <v>SPUNCHDRUNK</v>
      </c>
      <c r="G172" s="17" t="s">
        <v>176</v>
      </c>
      <c r="H172" s="17" t="s">
        <v>181</v>
      </c>
      <c r="I172" s="18" t="s">
        <v>4582</v>
      </c>
      <c r="J172" s="90" t="s">
        <v>5413</v>
      </c>
      <c r="K172" s="18" t="s">
        <v>5414</v>
      </c>
      <c r="L172" s="18">
        <v>0</v>
      </c>
      <c r="M172" s="18" t="s">
        <v>10964</v>
      </c>
      <c r="N172" s="18">
        <v>255</v>
      </c>
      <c r="O172" s="18">
        <v>70</v>
      </c>
      <c r="P172" s="18" t="s">
        <v>3744</v>
      </c>
      <c r="R172" s="18" t="s">
        <v>10660</v>
      </c>
      <c r="S172" s="18" t="s">
        <v>2060</v>
      </c>
      <c r="T172" s="17" t="s">
        <v>2023</v>
      </c>
      <c r="U172" s="17">
        <v>4080</v>
      </c>
      <c r="V172" s="18">
        <v>0.1</v>
      </c>
      <c r="W172" s="18">
        <v>0.1</v>
      </c>
      <c r="X172" s="17" t="s">
        <v>2057</v>
      </c>
      <c r="Z172" s="17">
        <f t="shared" si="6"/>
        <v>978</v>
      </c>
      <c r="AA172" s="17">
        <v>0</v>
      </c>
      <c r="AB172" s="17">
        <v>0</v>
      </c>
      <c r="AC172" s="17">
        <v>0</v>
      </c>
      <c r="AD172" s="17">
        <v>0</v>
      </c>
      <c r="AE172" s="17">
        <v>0</v>
      </c>
      <c r="AF172" s="17">
        <v>0</v>
      </c>
      <c r="AG172" s="17">
        <v>0</v>
      </c>
      <c r="AH172" s="17">
        <v>0</v>
      </c>
      <c r="AI172" s="17">
        <v>0</v>
      </c>
      <c r="AJ172" s="14" t="str">
        <f t="shared" si="7"/>
        <v>978,0,0,0,0,0,0,0,0,0</v>
      </c>
      <c r="AK172" s="18" t="s">
        <v>9817</v>
      </c>
      <c r="AL172" s="18" t="s">
        <v>2015</v>
      </c>
      <c r="AQ172" s="17">
        <v>0</v>
      </c>
      <c r="AR172" s="17">
        <v>25</v>
      </c>
      <c r="AS172" s="17">
        <v>0</v>
      </c>
      <c r="AV172" s="13"/>
    </row>
    <row r="173" spans="1:48" x14ac:dyDescent="0.2">
      <c r="A173" s="17">
        <v>171</v>
      </c>
      <c r="B173" t="s">
        <v>6999</v>
      </c>
      <c r="C173" s="17">
        <v>979</v>
      </c>
      <c r="D173" t="s">
        <v>672</v>
      </c>
      <c r="E173" s="17" t="s">
        <v>10917</v>
      </c>
      <c r="F173" s="17" t="str">
        <f t="shared" si="11"/>
        <v>SEVOOSE</v>
      </c>
      <c r="G173" s="17" t="s">
        <v>176</v>
      </c>
      <c r="H173" s="17" t="s">
        <v>182</v>
      </c>
      <c r="I173" s="18" t="s">
        <v>4582</v>
      </c>
      <c r="J173" s="90" t="s">
        <v>5413</v>
      </c>
      <c r="K173" s="18" t="s">
        <v>5414</v>
      </c>
      <c r="L173" s="18">
        <v>0</v>
      </c>
      <c r="M173" s="18" t="s">
        <v>10964</v>
      </c>
      <c r="N173" s="18">
        <v>255</v>
      </c>
      <c r="O173" s="18">
        <v>70</v>
      </c>
      <c r="P173" s="18" t="s">
        <v>3744</v>
      </c>
      <c r="R173" s="18" t="s">
        <v>10660</v>
      </c>
      <c r="S173" s="18" t="s">
        <v>2060</v>
      </c>
      <c r="T173" s="17" t="s">
        <v>2023</v>
      </c>
      <c r="U173" s="17">
        <v>4080</v>
      </c>
      <c r="V173" s="18">
        <v>0.1</v>
      </c>
      <c r="W173" s="18">
        <v>0.1</v>
      </c>
      <c r="X173" s="17" t="s">
        <v>2057</v>
      </c>
      <c r="Z173" s="17">
        <f t="shared" si="6"/>
        <v>979</v>
      </c>
      <c r="AA173" s="17">
        <v>0</v>
      </c>
      <c r="AB173" s="17">
        <v>0</v>
      </c>
      <c r="AC173" s="17">
        <v>0</v>
      </c>
      <c r="AD173" s="17">
        <v>0</v>
      </c>
      <c r="AE173" s="17">
        <v>0</v>
      </c>
      <c r="AF173" s="17">
        <v>0</v>
      </c>
      <c r="AG173" s="17">
        <v>0</v>
      </c>
      <c r="AH173" s="17">
        <v>0</v>
      </c>
      <c r="AI173" s="17">
        <v>0</v>
      </c>
      <c r="AJ173" s="14" t="str">
        <f t="shared" si="7"/>
        <v>979,0,0,0,0,0,0,0,0,0</v>
      </c>
      <c r="AK173" s="18" t="s">
        <v>9817</v>
      </c>
      <c r="AL173" s="18" t="s">
        <v>2015</v>
      </c>
      <c r="AQ173" s="17">
        <v>0</v>
      </c>
      <c r="AR173" s="17">
        <v>25</v>
      </c>
      <c r="AS173" s="17">
        <v>0</v>
      </c>
      <c r="AV173" s="13"/>
    </row>
    <row r="174" spans="1:48" x14ac:dyDescent="0.2">
      <c r="A174" s="17">
        <v>172</v>
      </c>
      <c r="B174" t="s">
        <v>6999</v>
      </c>
      <c r="C174" s="17">
        <v>980</v>
      </c>
      <c r="D174" t="s">
        <v>673</v>
      </c>
      <c r="E174" s="17" t="s">
        <v>11493</v>
      </c>
      <c r="F174" s="17" t="str">
        <f t="shared" si="11"/>
        <v>ZANGIPER</v>
      </c>
      <c r="G174" s="17" t="s">
        <v>182</v>
      </c>
      <c r="H174" s="17" t="s">
        <v>176</v>
      </c>
      <c r="I174" s="18" t="s">
        <v>4582</v>
      </c>
      <c r="J174" s="90" t="s">
        <v>5413</v>
      </c>
      <c r="K174" s="18" t="s">
        <v>5414</v>
      </c>
      <c r="L174" s="18">
        <v>0</v>
      </c>
      <c r="M174" s="18" t="s">
        <v>10964</v>
      </c>
      <c r="N174" s="18">
        <v>255</v>
      </c>
      <c r="O174" s="18">
        <v>70</v>
      </c>
      <c r="P174" s="18" t="s">
        <v>3744</v>
      </c>
      <c r="R174" s="18" t="s">
        <v>10660</v>
      </c>
      <c r="S174" s="18" t="s">
        <v>2060</v>
      </c>
      <c r="T174" s="17" t="s">
        <v>2023</v>
      </c>
      <c r="U174" s="17">
        <v>4080</v>
      </c>
      <c r="V174" s="18">
        <v>0.1</v>
      </c>
      <c r="W174" s="18">
        <v>0.1</v>
      </c>
      <c r="X174" s="17" t="s">
        <v>2057</v>
      </c>
      <c r="Z174" s="17">
        <f t="shared" ref="Z174:Z237" si="16">C174</f>
        <v>980</v>
      </c>
      <c r="AA174" s="17">
        <v>0</v>
      </c>
      <c r="AB174" s="17">
        <v>0</v>
      </c>
      <c r="AC174" s="17">
        <v>0</v>
      </c>
      <c r="AD174" s="17">
        <v>0</v>
      </c>
      <c r="AE174" s="17">
        <v>0</v>
      </c>
      <c r="AF174" s="17">
        <v>0</v>
      </c>
      <c r="AG174" s="17">
        <v>0</v>
      </c>
      <c r="AH174" s="17">
        <v>0</v>
      </c>
      <c r="AI174" s="17">
        <v>0</v>
      </c>
      <c r="AJ174" s="14" t="str">
        <f t="shared" ref="AJ174:AJ237" si="17">+Z174&amp;","&amp;AA174&amp;","&amp;AB174&amp;","&amp;AC174&amp;","&amp;AD174&amp;","&amp;AE174&amp;","&amp;AF174&amp;","&amp;AG174&amp;","&amp;AH174&amp;","&amp;AI174</f>
        <v>980,0,0,0,0,0,0,0,0,0</v>
      </c>
      <c r="AK174" s="18" t="s">
        <v>9817</v>
      </c>
      <c r="AL174" s="18" t="s">
        <v>2015</v>
      </c>
      <c r="AQ174" s="17">
        <v>0</v>
      </c>
      <c r="AR174" s="17">
        <v>25</v>
      </c>
      <c r="AS174" s="17">
        <v>0</v>
      </c>
      <c r="AV174" s="13"/>
    </row>
    <row r="175" spans="1:48" x14ac:dyDescent="0.2">
      <c r="A175" s="17">
        <v>173</v>
      </c>
      <c r="B175" t="s">
        <v>10580</v>
      </c>
      <c r="C175" s="17">
        <v>981</v>
      </c>
      <c r="D175" t="s">
        <v>674</v>
      </c>
      <c r="E175" s="17" t="s">
        <v>10918</v>
      </c>
      <c r="F175" s="17" t="str">
        <f t="shared" si="11"/>
        <v>ASTEIN</v>
      </c>
      <c r="G175" s="17" t="s">
        <v>186</v>
      </c>
      <c r="I175" s="18" t="s">
        <v>4582</v>
      </c>
      <c r="J175" s="90" t="s">
        <v>5413</v>
      </c>
      <c r="K175" s="18" t="s">
        <v>5414</v>
      </c>
      <c r="L175" s="18">
        <v>0</v>
      </c>
      <c r="M175" s="18" t="s">
        <v>10964</v>
      </c>
      <c r="N175" s="18">
        <v>255</v>
      </c>
      <c r="O175" s="18">
        <v>70</v>
      </c>
      <c r="P175" s="18" t="s">
        <v>3744</v>
      </c>
      <c r="R175" s="18" t="s">
        <v>10660</v>
      </c>
      <c r="S175" s="18" t="s">
        <v>2060</v>
      </c>
      <c r="T175" s="17" t="s">
        <v>2023</v>
      </c>
      <c r="U175" s="17">
        <v>4080</v>
      </c>
      <c r="V175" s="18">
        <v>0.1</v>
      </c>
      <c r="W175" s="18">
        <v>0.1</v>
      </c>
      <c r="X175" s="17" t="s">
        <v>2057</v>
      </c>
      <c r="Z175" s="17">
        <f t="shared" si="16"/>
        <v>981</v>
      </c>
      <c r="AA175" s="17">
        <v>0</v>
      </c>
      <c r="AB175" s="17">
        <v>0</v>
      </c>
      <c r="AC175" s="17">
        <v>0</v>
      </c>
      <c r="AD175" s="17">
        <v>0</v>
      </c>
      <c r="AE175" s="17">
        <v>0</v>
      </c>
      <c r="AF175" s="17">
        <v>0</v>
      </c>
      <c r="AG175" s="17">
        <v>0</v>
      </c>
      <c r="AH175" s="17">
        <v>0</v>
      </c>
      <c r="AI175" s="17">
        <v>0</v>
      </c>
      <c r="AJ175" s="14" t="str">
        <f t="shared" si="17"/>
        <v>981,0,0,0,0,0,0,0,0,0</v>
      </c>
      <c r="AK175" s="18" t="s">
        <v>9817</v>
      </c>
      <c r="AL175" s="18" t="s">
        <v>2015</v>
      </c>
      <c r="AQ175" s="17">
        <v>0</v>
      </c>
      <c r="AR175" s="17">
        <v>25</v>
      </c>
      <c r="AS175" s="17">
        <v>0</v>
      </c>
      <c r="AT175" s="17" t="str">
        <f>+UPPER(D175)&amp;",HappinessNight,,"&amp;UPPER(D176)&amp;",HappinessDay,,"</f>
        <v>LUNATONE,HappinessNight,,SOLROCK,HappinessDay,,</v>
      </c>
      <c r="AU175" s="17" t="s">
        <v>11044</v>
      </c>
      <c r="AV175" s="13"/>
    </row>
    <row r="176" spans="1:48" x14ac:dyDescent="0.2">
      <c r="A176" s="17">
        <v>174</v>
      </c>
      <c r="B176" t="s">
        <v>6999</v>
      </c>
      <c r="C176" s="17">
        <v>982</v>
      </c>
      <c r="D176" t="s">
        <v>675</v>
      </c>
      <c r="E176" s="17" t="s">
        <v>10919</v>
      </c>
      <c r="F176" s="17" t="str">
        <f t="shared" si="11"/>
        <v>STARJEWL</v>
      </c>
      <c r="G176" s="17" t="s">
        <v>186</v>
      </c>
      <c r="H176" s="17" t="s">
        <v>182</v>
      </c>
      <c r="I176" s="18" t="s">
        <v>4582</v>
      </c>
      <c r="J176" s="90" t="s">
        <v>5413</v>
      </c>
      <c r="K176" s="18" t="s">
        <v>5414</v>
      </c>
      <c r="L176" s="18">
        <v>0</v>
      </c>
      <c r="M176" s="18" t="s">
        <v>10964</v>
      </c>
      <c r="N176" s="18">
        <v>255</v>
      </c>
      <c r="O176" s="18">
        <v>70</v>
      </c>
      <c r="P176" s="18" t="s">
        <v>3744</v>
      </c>
      <c r="R176" s="18" t="s">
        <v>10660</v>
      </c>
      <c r="S176" s="18" t="s">
        <v>2060</v>
      </c>
      <c r="T176" s="17" t="s">
        <v>2023</v>
      </c>
      <c r="U176" s="17">
        <v>4080</v>
      </c>
      <c r="V176" s="18">
        <v>0.1</v>
      </c>
      <c r="W176" s="18">
        <v>0.1</v>
      </c>
      <c r="X176" s="17" t="s">
        <v>2057</v>
      </c>
      <c r="Z176" s="17">
        <f t="shared" si="16"/>
        <v>982</v>
      </c>
      <c r="AA176" s="17">
        <v>0</v>
      </c>
      <c r="AB176" s="17">
        <v>0</v>
      </c>
      <c r="AC176" s="17">
        <v>0</v>
      </c>
      <c r="AD176" s="17">
        <v>0</v>
      </c>
      <c r="AE176" s="17">
        <v>0</v>
      </c>
      <c r="AF176" s="17">
        <v>0</v>
      </c>
      <c r="AG176" s="17">
        <v>0</v>
      </c>
      <c r="AH176" s="17">
        <v>0</v>
      </c>
      <c r="AI176" s="17">
        <v>0</v>
      </c>
      <c r="AJ176" s="14" t="str">
        <f t="shared" si="17"/>
        <v>982,0,0,0,0,0,0,0,0,0</v>
      </c>
      <c r="AK176" s="18" t="s">
        <v>9817</v>
      </c>
      <c r="AL176" s="18" t="s">
        <v>2015</v>
      </c>
      <c r="AQ176" s="17">
        <v>0</v>
      </c>
      <c r="AR176" s="17">
        <v>25</v>
      </c>
      <c r="AS176" s="17">
        <v>0</v>
      </c>
      <c r="AV176" s="13"/>
    </row>
    <row r="177" spans="1:48" x14ac:dyDescent="0.2">
      <c r="A177" s="17">
        <v>175</v>
      </c>
      <c r="B177" t="s">
        <v>1374</v>
      </c>
      <c r="C177" s="17">
        <v>983</v>
      </c>
      <c r="D177" t="s">
        <v>688</v>
      </c>
      <c r="E177" s="17" t="s">
        <v>10920</v>
      </c>
      <c r="F177" s="17" t="str">
        <f t="shared" si="11"/>
        <v>CASTORM</v>
      </c>
      <c r="G177" s="17" t="s">
        <v>176</v>
      </c>
      <c r="I177" s="18" t="s">
        <v>4582</v>
      </c>
      <c r="J177" s="90" t="s">
        <v>5413</v>
      </c>
      <c r="K177" s="18" t="s">
        <v>5414</v>
      </c>
      <c r="L177" s="18">
        <v>0</v>
      </c>
      <c r="M177" s="18" t="s">
        <v>10964</v>
      </c>
      <c r="N177" s="18">
        <v>255</v>
      </c>
      <c r="O177" s="18">
        <v>70</v>
      </c>
      <c r="P177" s="18" t="s">
        <v>3744</v>
      </c>
      <c r="R177" s="18" t="s">
        <v>10660</v>
      </c>
      <c r="S177" s="18" t="s">
        <v>2060</v>
      </c>
      <c r="T177" s="17" t="s">
        <v>2023</v>
      </c>
      <c r="U177" s="17">
        <v>4080</v>
      </c>
      <c r="V177" s="18">
        <v>0.1</v>
      </c>
      <c r="W177" s="18">
        <v>0.1</v>
      </c>
      <c r="X177" s="17" t="s">
        <v>2057</v>
      </c>
      <c r="Z177" s="17">
        <f t="shared" si="16"/>
        <v>983</v>
      </c>
      <c r="AA177" s="17">
        <v>0</v>
      </c>
      <c r="AB177" s="17">
        <v>0</v>
      </c>
      <c r="AC177" s="17">
        <v>0</v>
      </c>
      <c r="AD177" s="17">
        <v>0</v>
      </c>
      <c r="AE177" s="17">
        <v>0</v>
      </c>
      <c r="AF177" s="17">
        <v>0</v>
      </c>
      <c r="AG177" s="17">
        <v>0</v>
      </c>
      <c r="AH177" s="17">
        <v>0</v>
      </c>
      <c r="AI177" s="17">
        <v>0</v>
      </c>
      <c r="AJ177" s="14" t="str">
        <f t="shared" si="17"/>
        <v>983,0,0,0,0,0,0,0,0,0</v>
      </c>
      <c r="AK177" s="18" t="s">
        <v>9817</v>
      </c>
      <c r="AL177" s="18" t="s">
        <v>2015</v>
      </c>
      <c r="AQ177" s="17">
        <v>0</v>
      </c>
      <c r="AR177" s="17">
        <v>25</v>
      </c>
      <c r="AS177" s="17">
        <v>0</v>
      </c>
      <c r="AV177" s="13"/>
    </row>
    <row r="178" spans="1:48" x14ac:dyDescent="0.2">
      <c r="A178" s="17">
        <v>176</v>
      </c>
      <c r="B178" t="s">
        <v>6999</v>
      </c>
      <c r="C178" s="17">
        <v>984</v>
      </c>
      <c r="D178" t="s">
        <v>689</v>
      </c>
      <c r="E178" s="17" t="s">
        <v>10922</v>
      </c>
      <c r="F178" s="17" t="str">
        <f t="shared" si="11"/>
        <v>ARKLEON</v>
      </c>
      <c r="G178" s="17" t="s">
        <v>176</v>
      </c>
      <c r="I178" s="18" t="s">
        <v>4582</v>
      </c>
      <c r="J178" s="90" t="s">
        <v>5413</v>
      </c>
      <c r="K178" s="18" t="s">
        <v>5414</v>
      </c>
      <c r="L178" s="18">
        <v>0</v>
      </c>
      <c r="M178" s="18" t="s">
        <v>10964</v>
      </c>
      <c r="N178" s="18">
        <v>255</v>
      </c>
      <c r="O178" s="18">
        <v>70</v>
      </c>
      <c r="P178" s="18" t="s">
        <v>3744</v>
      </c>
      <c r="R178" s="18" t="s">
        <v>10660</v>
      </c>
      <c r="S178" s="18" t="s">
        <v>2060</v>
      </c>
      <c r="T178" s="17" t="s">
        <v>2023</v>
      </c>
      <c r="U178" s="17">
        <v>4080</v>
      </c>
      <c r="V178" s="18">
        <v>0.1</v>
      </c>
      <c r="W178" s="18">
        <v>0.1</v>
      </c>
      <c r="X178" s="17" t="s">
        <v>2057</v>
      </c>
      <c r="Z178" s="17">
        <f t="shared" si="16"/>
        <v>984</v>
      </c>
      <c r="AA178" s="17">
        <v>0</v>
      </c>
      <c r="AB178" s="17">
        <v>0</v>
      </c>
      <c r="AC178" s="17">
        <v>0</v>
      </c>
      <c r="AD178" s="17">
        <v>0</v>
      </c>
      <c r="AE178" s="17">
        <v>0</v>
      </c>
      <c r="AF178" s="17">
        <v>0</v>
      </c>
      <c r="AG178" s="17">
        <v>0</v>
      </c>
      <c r="AH178" s="17">
        <v>0</v>
      </c>
      <c r="AI178" s="17">
        <v>0</v>
      </c>
      <c r="AJ178" s="14" t="str">
        <f t="shared" si="17"/>
        <v>984,0,0,0,0,0,0,0,0,0</v>
      </c>
      <c r="AK178" s="18" t="s">
        <v>9817</v>
      </c>
      <c r="AL178" s="18" t="s">
        <v>2015</v>
      </c>
      <c r="AQ178" s="17">
        <v>0</v>
      </c>
      <c r="AR178" s="17">
        <v>25</v>
      </c>
      <c r="AS178" s="17">
        <v>0</v>
      </c>
      <c r="AV178" s="13"/>
    </row>
    <row r="179" spans="1:48" x14ac:dyDescent="0.2">
      <c r="A179" s="17">
        <v>177</v>
      </c>
      <c r="B179" t="s">
        <v>6999</v>
      </c>
      <c r="C179" s="17">
        <v>985</v>
      </c>
      <c r="D179" t="s">
        <v>695</v>
      </c>
      <c r="E179" s="17" t="s">
        <v>10921</v>
      </c>
      <c r="F179" s="17" t="str">
        <f t="shared" si="11"/>
        <v>TROFRUIT</v>
      </c>
      <c r="G179" s="17" t="s">
        <v>180</v>
      </c>
      <c r="H179" s="17" t="s">
        <v>184</v>
      </c>
      <c r="I179" s="18" t="s">
        <v>4582</v>
      </c>
      <c r="J179" s="90" t="s">
        <v>5413</v>
      </c>
      <c r="K179" s="18" t="s">
        <v>5414</v>
      </c>
      <c r="L179" s="18">
        <v>0</v>
      </c>
      <c r="M179" s="18" t="s">
        <v>10964</v>
      </c>
      <c r="N179" s="18">
        <v>255</v>
      </c>
      <c r="O179" s="18">
        <v>70</v>
      </c>
      <c r="P179" s="18" t="s">
        <v>3744</v>
      </c>
      <c r="R179" s="18" t="s">
        <v>10660</v>
      </c>
      <c r="S179" s="18" t="s">
        <v>2060</v>
      </c>
      <c r="T179" s="17" t="s">
        <v>2023</v>
      </c>
      <c r="U179" s="17">
        <v>4080</v>
      </c>
      <c r="V179" s="18">
        <v>0.1</v>
      </c>
      <c r="W179" s="18">
        <v>0.1</v>
      </c>
      <c r="X179" s="17" t="s">
        <v>2057</v>
      </c>
      <c r="Z179" s="17">
        <f t="shared" si="16"/>
        <v>985</v>
      </c>
      <c r="AA179" s="17">
        <v>0</v>
      </c>
      <c r="AB179" s="17">
        <v>0</v>
      </c>
      <c r="AC179" s="17">
        <v>0</v>
      </c>
      <c r="AD179" s="17">
        <v>0</v>
      </c>
      <c r="AE179" s="17">
        <v>0</v>
      </c>
      <c r="AF179" s="17">
        <v>0</v>
      </c>
      <c r="AG179" s="17">
        <v>0</v>
      </c>
      <c r="AH179" s="17">
        <v>0</v>
      </c>
      <c r="AI179" s="17">
        <v>0</v>
      </c>
      <c r="AJ179" s="14" t="str">
        <f t="shared" si="17"/>
        <v>985,0,0,0,0,0,0,0,0,0</v>
      </c>
      <c r="AK179" s="18" t="s">
        <v>9817</v>
      </c>
      <c r="AL179" s="18" t="s">
        <v>2015</v>
      </c>
      <c r="AQ179" s="17">
        <v>0</v>
      </c>
      <c r="AR179" s="17">
        <v>25</v>
      </c>
      <c r="AS179" s="17">
        <v>0</v>
      </c>
      <c r="AV179" s="13"/>
    </row>
    <row r="180" spans="1:48" x14ac:dyDescent="0.2">
      <c r="A180" s="17">
        <v>178</v>
      </c>
      <c r="B180" t="s">
        <v>6999</v>
      </c>
      <c r="C180" s="17">
        <v>986</v>
      </c>
      <c r="D180" t="s">
        <v>697</v>
      </c>
      <c r="E180" s="17" t="s">
        <v>10923</v>
      </c>
      <c r="F180" s="17" t="str">
        <f t="shared" si="11"/>
        <v>ABSOUL</v>
      </c>
      <c r="G180" s="17" t="s">
        <v>189</v>
      </c>
      <c r="H180" s="17" t="s">
        <v>184</v>
      </c>
      <c r="I180" s="18" t="s">
        <v>4582</v>
      </c>
      <c r="J180" s="90" t="s">
        <v>5413</v>
      </c>
      <c r="K180" s="18" t="s">
        <v>5414</v>
      </c>
      <c r="L180" s="18">
        <v>0</v>
      </c>
      <c r="M180" s="18" t="s">
        <v>10964</v>
      </c>
      <c r="N180" s="18">
        <v>255</v>
      </c>
      <c r="O180" s="18">
        <v>70</v>
      </c>
      <c r="P180" s="18" t="s">
        <v>3744</v>
      </c>
      <c r="R180" s="18" t="s">
        <v>10660</v>
      </c>
      <c r="S180" s="18" t="s">
        <v>2060</v>
      </c>
      <c r="T180" s="17" t="s">
        <v>2023</v>
      </c>
      <c r="U180" s="17">
        <v>4080</v>
      </c>
      <c r="V180" s="18">
        <v>0.1</v>
      </c>
      <c r="W180" s="18">
        <v>0.1</v>
      </c>
      <c r="X180" s="17" t="s">
        <v>2057</v>
      </c>
      <c r="Z180" s="17">
        <f t="shared" si="16"/>
        <v>986</v>
      </c>
      <c r="AA180" s="17">
        <v>0</v>
      </c>
      <c r="AB180" s="17">
        <v>0</v>
      </c>
      <c r="AC180" s="17">
        <v>0</v>
      </c>
      <c r="AD180" s="17">
        <v>0</v>
      </c>
      <c r="AE180" s="17">
        <v>0</v>
      </c>
      <c r="AF180" s="17">
        <v>0</v>
      </c>
      <c r="AG180" s="17">
        <v>0</v>
      </c>
      <c r="AH180" s="17">
        <v>0</v>
      </c>
      <c r="AI180" s="17">
        <v>0</v>
      </c>
      <c r="AJ180" s="14" t="str">
        <f t="shared" si="17"/>
        <v>986,0,0,0,0,0,0,0,0,0</v>
      </c>
      <c r="AK180" s="18" t="s">
        <v>9817</v>
      </c>
      <c r="AL180" s="18" t="s">
        <v>2015</v>
      </c>
      <c r="AQ180" s="17">
        <v>0</v>
      </c>
      <c r="AR180" s="17">
        <v>25</v>
      </c>
      <c r="AS180" s="17">
        <v>0</v>
      </c>
      <c r="AV180" s="13"/>
    </row>
    <row r="181" spans="1:48" x14ac:dyDescent="0.2">
      <c r="A181" s="17">
        <v>179</v>
      </c>
      <c r="B181" t="s">
        <v>1374</v>
      </c>
      <c r="C181" s="17">
        <v>987</v>
      </c>
      <c r="D181" t="s">
        <v>709</v>
      </c>
      <c r="E181" s="17" t="s">
        <v>10924</v>
      </c>
      <c r="F181" s="17" t="str">
        <f t="shared" si="11"/>
        <v>RELICULT</v>
      </c>
      <c r="G181" s="17" t="s">
        <v>178</v>
      </c>
      <c r="H181" s="17" t="s">
        <v>186</v>
      </c>
      <c r="I181" s="18" t="s">
        <v>4582</v>
      </c>
      <c r="J181" s="90" t="s">
        <v>5413</v>
      </c>
      <c r="K181" s="18" t="s">
        <v>5414</v>
      </c>
      <c r="L181" s="18">
        <v>0</v>
      </c>
      <c r="M181" s="18" t="s">
        <v>10964</v>
      </c>
      <c r="N181" s="18">
        <v>255</v>
      </c>
      <c r="O181" s="18">
        <v>70</v>
      </c>
      <c r="P181" s="18" t="s">
        <v>3744</v>
      </c>
      <c r="R181" s="18" t="s">
        <v>10660</v>
      </c>
      <c r="S181" s="18" t="s">
        <v>2060</v>
      </c>
      <c r="T181" s="17" t="s">
        <v>2023</v>
      </c>
      <c r="U181" s="17">
        <v>4080</v>
      </c>
      <c r="V181" s="18">
        <v>0.1</v>
      </c>
      <c r="W181" s="18">
        <v>0.1</v>
      </c>
      <c r="X181" s="17" t="s">
        <v>2057</v>
      </c>
      <c r="Z181" s="17">
        <f t="shared" si="16"/>
        <v>987</v>
      </c>
      <c r="AA181" s="17">
        <v>0</v>
      </c>
      <c r="AB181" s="17">
        <v>0</v>
      </c>
      <c r="AC181" s="17">
        <v>0</v>
      </c>
      <c r="AD181" s="17">
        <v>0</v>
      </c>
      <c r="AE181" s="17">
        <v>0</v>
      </c>
      <c r="AF181" s="17">
        <v>0</v>
      </c>
      <c r="AG181" s="17">
        <v>0</v>
      </c>
      <c r="AH181" s="17">
        <v>0</v>
      </c>
      <c r="AI181" s="17">
        <v>0</v>
      </c>
      <c r="AJ181" s="14" t="str">
        <f t="shared" si="17"/>
        <v>987,0,0,0,0,0,0,0,0,0</v>
      </c>
      <c r="AK181" s="18" t="s">
        <v>9817</v>
      </c>
      <c r="AL181" s="18" t="s">
        <v>2015</v>
      </c>
      <c r="AQ181" s="17">
        <v>0</v>
      </c>
      <c r="AR181" s="17">
        <v>25</v>
      </c>
      <c r="AS181" s="17">
        <v>0</v>
      </c>
      <c r="AV181" s="13"/>
    </row>
    <row r="182" spans="1:48" x14ac:dyDescent="0.2">
      <c r="A182" s="17">
        <v>180</v>
      </c>
      <c r="B182" t="s">
        <v>10580</v>
      </c>
      <c r="C182" s="17">
        <v>988</v>
      </c>
      <c r="D182" t="s">
        <v>710</v>
      </c>
      <c r="E182" s="17" t="s">
        <v>10925</v>
      </c>
      <c r="F182" s="17" t="str">
        <f t="shared" si="11"/>
        <v>DISKISH</v>
      </c>
      <c r="G182" s="17" t="s">
        <v>178</v>
      </c>
      <c r="I182" s="18" t="s">
        <v>4582</v>
      </c>
      <c r="J182" s="90" t="s">
        <v>5413</v>
      </c>
      <c r="K182" s="18" t="s">
        <v>5414</v>
      </c>
      <c r="L182" s="18">
        <v>0</v>
      </c>
      <c r="M182" s="18" t="s">
        <v>10964</v>
      </c>
      <c r="N182" s="18">
        <v>255</v>
      </c>
      <c r="O182" s="18">
        <v>70</v>
      </c>
      <c r="P182" s="18" t="s">
        <v>3744</v>
      </c>
      <c r="R182" s="18" t="s">
        <v>10660</v>
      </c>
      <c r="S182" s="18" t="s">
        <v>2060</v>
      </c>
      <c r="T182" s="17" t="s">
        <v>2023</v>
      </c>
      <c r="U182" s="17">
        <v>4080</v>
      </c>
      <c r="V182" s="18">
        <v>0.1</v>
      </c>
      <c r="W182" s="18">
        <v>0.1</v>
      </c>
      <c r="X182" s="17" t="s">
        <v>2057</v>
      </c>
      <c r="Z182" s="17">
        <f t="shared" si="16"/>
        <v>988</v>
      </c>
      <c r="AA182" s="17">
        <v>0</v>
      </c>
      <c r="AB182" s="17">
        <v>0</v>
      </c>
      <c r="AC182" s="17">
        <v>0</v>
      </c>
      <c r="AD182" s="17">
        <v>0</v>
      </c>
      <c r="AE182" s="17">
        <v>0</v>
      </c>
      <c r="AF182" s="17">
        <v>0</v>
      </c>
      <c r="AG182" s="17">
        <v>0</v>
      </c>
      <c r="AH182" s="17">
        <v>0</v>
      </c>
      <c r="AI182" s="17">
        <v>0</v>
      </c>
      <c r="AJ182" s="14" t="str">
        <f t="shared" si="17"/>
        <v>988,0,0,0,0,0,0,0,0,0</v>
      </c>
      <c r="AK182" s="18" t="s">
        <v>9817</v>
      </c>
      <c r="AL182" s="18" t="s">
        <v>2015</v>
      </c>
      <c r="AQ182" s="17">
        <v>0</v>
      </c>
      <c r="AR182" s="17">
        <v>25</v>
      </c>
      <c r="AS182" s="17">
        <v>0</v>
      </c>
      <c r="AT182" s="17" t="str">
        <f>+UPPER(D182)&amp;",HappinessDay,,"&amp;UPPER(D183)&amp;",HappinessNight,,"&amp;F183&amp;",HasMove,ATTRACT"</f>
        <v>LUVDISC,HappinessDay,,ALOMOMOLA,HappinessNight,,ALOMODISC,HasMove,ATTRACT</v>
      </c>
      <c r="AU182" s="17" t="s">
        <v>11043</v>
      </c>
      <c r="AV182" s="13"/>
    </row>
    <row r="183" spans="1:48" x14ac:dyDescent="0.2">
      <c r="A183" s="17">
        <v>181</v>
      </c>
      <c r="B183" t="s">
        <v>1325</v>
      </c>
      <c r="C183" s="17">
        <v>989</v>
      </c>
      <c r="D183" t="s">
        <v>960</v>
      </c>
      <c r="E183" s="17" t="s">
        <v>10926</v>
      </c>
      <c r="F183" s="17" t="str">
        <f t="shared" si="11"/>
        <v>ALOMODISC</v>
      </c>
      <c r="G183" s="17" t="s">
        <v>178</v>
      </c>
      <c r="I183" s="18" t="s">
        <v>4582</v>
      </c>
      <c r="J183" s="90" t="s">
        <v>5413</v>
      </c>
      <c r="K183" s="18" t="s">
        <v>5414</v>
      </c>
      <c r="L183" s="18">
        <v>0</v>
      </c>
      <c r="M183" s="18" t="s">
        <v>10964</v>
      </c>
      <c r="N183" s="18">
        <v>255</v>
      </c>
      <c r="O183" s="18">
        <v>70</v>
      </c>
      <c r="P183" s="18" t="s">
        <v>3744</v>
      </c>
      <c r="R183" s="18" t="s">
        <v>10660</v>
      </c>
      <c r="S183" s="18" t="s">
        <v>2060</v>
      </c>
      <c r="T183" s="17" t="s">
        <v>2023</v>
      </c>
      <c r="U183" s="17">
        <v>4080</v>
      </c>
      <c r="V183" s="18">
        <v>0.1</v>
      </c>
      <c r="W183" s="18">
        <v>0.1</v>
      </c>
      <c r="X183" s="17" t="s">
        <v>2057</v>
      </c>
      <c r="Z183" s="17">
        <f t="shared" si="16"/>
        <v>989</v>
      </c>
      <c r="AA183" s="17">
        <v>0</v>
      </c>
      <c r="AB183" s="17">
        <v>0</v>
      </c>
      <c r="AC183" s="17">
        <v>0</v>
      </c>
      <c r="AD183" s="17">
        <v>0</v>
      </c>
      <c r="AE183" s="17">
        <v>0</v>
      </c>
      <c r="AF183" s="17">
        <v>0</v>
      </c>
      <c r="AG183" s="17">
        <v>0</v>
      </c>
      <c r="AH183" s="17">
        <v>0</v>
      </c>
      <c r="AI183" s="17">
        <v>0</v>
      </c>
      <c r="AJ183" s="14" t="str">
        <f t="shared" si="17"/>
        <v>989,0,0,0,0,0,0,0,0,0</v>
      </c>
      <c r="AK183" s="18" t="s">
        <v>9817</v>
      </c>
      <c r="AL183" s="18" t="s">
        <v>2015</v>
      </c>
      <c r="AQ183" s="17">
        <v>0</v>
      </c>
      <c r="AR183" s="17">
        <v>25</v>
      </c>
      <c r="AS183" s="17">
        <v>0</v>
      </c>
      <c r="AV183" s="13"/>
    </row>
    <row r="184" spans="1:48" x14ac:dyDescent="0.2">
      <c r="A184" s="17">
        <v>182</v>
      </c>
      <c r="B184" t="s">
        <v>1325</v>
      </c>
      <c r="C184" s="17">
        <v>990</v>
      </c>
      <c r="D184" t="s">
        <v>769</v>
      </c>
      <c r="E184" s="17" t="s">
        <v>10927</v>
      </c>
      <c r="F184" s="17" t="str">
        <f t="shared" si="11"/>
        <v>RAICHIRISU</v>
      </c>
      <c r="G184" s="17" t="s">
        <v>179</v>
      </c>
      <c r="I184" s="18" t="s">
        <v>4582</v>
      </c>
      <c r="J184" s="90" t="s">
        <v>5413</v>
      </c>
      <c r="K184" s="18" t="s">
        <v>5414</v>
      </c>
      <c r="L184" s="18">
        <v>0</v>
      </c>
      <c r="M184" s="18" t="s">
        <v>10964</v>
      </c>
      <c r="N184" s="18">
        <v>255</v>
      </c>
      <c r="O184" s="18">
        <v>70</v>
      </c>
      <c r="P184" s="18" t="s">
        <v>3744</v>
      </c>
      <c r="R184" s="18" t="s">
        <v>10660</v>
      </c>
      <c r="S184" s="18" t="s">
        <v>2060</v>
      </c>
      <c r="T184" s="17" t="s">
        <v>2023</v>
      </c>
      <c r="U184" s="17">
        <v>4080</v>
      </c>
      <c r="V184" s="18">
        <v>0.1</v>
      </c>
      <c r="W184" s="18">
        <v>0.1</v>
      </c>
      <c r="X184" s="17" t="s">
        <v>2057</v>
      </c>
      <c r="Z184" s="17">
        <f t="shared" si="16"/>
        <v>990</v>
      </c>
      <c r="AA184" s="17">
        <v>0</v>
      </c>
      <c r="AB184" s="17">
        <v>0</v>
      </c>
      <c r="AC184" s="17">
        <v>0</v>
      </c>
      <c r="AD184" s="17">
        <v>0</v>
      </c>
      <c r="AE184" s="17">
        <v>0</v>
      </c>
      <c r="AF184" s="17">
        <v>0</v>
      </c>
      <c r="AG184" s="17">
        <v>0</v>
      </c>
      <c r="AH184" s="17">
        <v>0</v>
      </c>
      <c r="AI184" s="17">
        <v>0</v>
      </c>
      <c r="AJ184" s="14" t="str">
        <f t="shared" si="17"/>
        <v>990,0,0,0,0,0,0,0,0,0</v>
      </c>
      <c r="AK184" s="18" t="s">
        <v>9817</v>
      </c>
      <c r="AL184" s="18" t="s">
        <v>2015</v>
      </c>
      <c r="AQ184" s="17">
        <v>0</v>
      </c>
      <c r="AR184" s="17">
        <v>25</v>
      </c>
      <c r="AS184" s="17">
        <v>0</v>
      </c>
      <c r="AV184" s="13"/>
    </row>
    <row r="185" spans="1:48" x14ac:dyDescent="0.2">
      <c r="A185" s="17">
        <v>183</v>
      </c>
      <c r="B185" t="s">
        <v>1374</v>
      </c>
      <c r="C185" s="17">
        <v>991</v>
      </c>
      <c r="D185" t="s">
        <v>794</v>
      </c>
      <c r="E185" s="17" t="s">
        <v>10928</v>
      </c>
      <c r="F185" s="17" t="str">
        <f t="shared" si="11"/>
        <v>CHATONE</v>
      </c>
      <c r="G185" s="17" t="s">
        <v>176</v>
      </c>
      <c r="H185" s="17" t="s">
        <v>184</v>
      </c>
      <c r="I185" s="18" t="s">
        <v>4582</v>
      </c>
      <c r="J185" s="90" t="s">
        <v>5413</v>
      </c>
      <c r="K185" s="18" t="s">
        <v>5414</v>
      </c>
      <c r="L185" s="18">
        <v>0</v>
      </c>
      <c r="M185" s="18" t="s">
        <v>10964</v>
      </c>
      <c r="N185" s="18">
        <v>255</v>
      </c>
      <c r="O185" s="18">
        <v>70</v>
      </c>
      <c r="P185" s="18" t="s">
        <v>3744</v>
      </c>
      <c r="R185" s="18" t="s">
        <v>10660</v>
      </c>
      <c r="S185" s="18" t="s">
        <v>2060</v>
      </c>
      <c r="T185" s="17" t="s">
        <v>2023</v>
      </c>
      <c r="U185" s="17">
        <v>4080</v>
      </c>
      <c r="V185" s="18">
        <v>0.1</v>
      </c>
      <c r="W185" s="18">
        <v>0.1</v>
      </c>
      <c r="X185" s="17" t="s">
        <v>2057</v>
      </c>
      <c r="Z185" s="17">
        <f t="shared" si="16"/>
        <v>991</v>
      </c>
      <c r="AA185" s="17">
        <v>0</v>
      </c>
      <c r="AB185" s="17">
        <v>0</v>
      </c>
      <c r="AC185" s="17">
        <v>0</v>
      </c>
      <c r="AD185" s="17">
        <v>0</v>
      </c>
      <c r="AE185" s="17">
        <v>0</v>
      </c>
      <c r="AF185" s="17">
        <v>0</v>
      </c>
      <c r="AG185" s="17">
        <v>0</v>
      </c>
      <c r="AH185" s="17">
        <v>0</v>
      </c>
      <c r="AI185" s="17">
        <v>0</v>
      </c>
      <c r="AJ185" s="14" t="str">
        <f t="shared" si="17"/>
        <v>991,0,0,0,0,0,0,0,0,0</v>
      </c>
      <c r="AK185" s="18" t="s">
        <v>9817</v>
      </c>
      <c r="AL185" s="18" t="s">
        <v>2015</v>
      </c>
      <c r="AQ185" s="17">
        <v>0</v>
      </c>
      <c r="AR185" s="17">
        <v>25</v>
      </c>
      <c r="AS185" s="17">
        <v>0</v>
      </c>
      <c r="AV185" s="13"/>
    </row>
    <row r="186" spans="1:48" x14ac:dyDescent="0.2">
      <c r="A186" s="17">
        <v>184</v>
      </c>
      <c r="B186" t="s">
        <v>6999</v>
      </c>
      <c r="C186" s="17">
        <v>992</v>
      </c>
      <c r="D186" t="s">
        <v>795</v>
      </c>
      <c r="E186" s="17" t="s">
        <v>10929</v>
      </c>
      <c r="F186" s="17" t="str">
        <f t="shared" si="11"/>
        <v>SOULTOMB</v>
      </c>
      <c r="G186" s="17" t="s">
        <v>187</v>
      </c>
      <c r="H186" s="17" t="s">
        <v>189</v>
      </c>
      <c r="I186" s="18" t="s">
        <v>4582</v>
      </c>
      <c r="J186" s="90" t="s">
        <v>5413</v>
      </c>
      <c r="K186" s="18" t="s">
        <v>5414</v>
      </c>
      <c r="L186" s="18">
        <v>0</v>
      </c>
      <c r="M186" s="18" t="s">
        <v>10964</v>
      </c>
      <c r="N186" s="18">
        <v>255</v>
      </c>
      <c r="O186" s="18">
        <v>70</v>
      </c>
      <c r="P186" s="18" t="s">
        <v>3744</v>
      </c>
      <c r="R186" s="18" t="s">
        <v>10660</v>
      </c>
      <c r="S186" s="18" t="s">
        <v>2060</v>
      </c>
      <c r="T186" s="17" t="s">
        <v>2023</v>
      </c>
      <c r="U186" s="17">
        <v>4080</v>
      </c>
      <c r="V186" s="18">
        <v>0.1</v>
      </c>
      <c r="W186" s="18">
        <v>0.1</v>
      </c>
      <c r="X186" s="17" t="s">
        <v>2057</v>
      </c>
      <c r="Z186" s="17">
        <f t="shared" si="16"/>
        <v>992</v>
      </c>
      <c r="AA186" s="17">
        <v>0</v>
      </c>
      <c r="AB186" s="17">
        <v>0</v>
      </c>
      <c r="AC186" s="17">
        <v>0</v>
      </c>
      <c r="AD186" s="17">
        <v>0</v>
      </c>
      <c r="AE186" s="17">
        <v>0</v>
      </c>
      <c r="AF186" s="17">
        <v>0</v>
      </c>
      <c r="AG186" s="17">
        <v>0</v>
      </c>
      <c r="AH186" s="17">
        <v>0</v>
      </c>
      <c r="AI186" s="17">
        <v>0</v>
      </c>
      <c r="AJ186" s="14" t="str">
        <f t="shared" si="17"/>
        <v>992,0,0,0,0,0,0,0,0,0</v>
      </c>
      <c r="AK186" s="18" t="s">
        <v>9817</v>
      </c>
      <c r="AL186" s="18" t="s">
        <v>2015</v>
      </c>
      <c r="AQ186" s="17">
        <v>0</v>
      </c>
      <c r="AR186" s="17">
        <v>25</v>
      </c>
      <c r="AS186" s="17">
        <v>0</v>
      </c>
      <c r="AV186" s="13"/>
    </row>
    <row r="187" spans="1:48" x14ac:dyDescent="0.2">
      <c r="A187" s="17">
        <v>185</v>
      </c>
      <c r="B187" t="s">
        <v>1374</v>
      </c>
      <c r="C187" s="17">
        <v>993</v>
      </c>
      <c r="D187" t="s">
        <v>810</v>
      </c>
      <c r="E187" s="17" t="s">
        <v>10930</v>
      </c>
      <c r="F187" s="17" t="str">
        <f t="shared" si="11"/>
        <v>FERNIVINE</v>
      </c>
      <c r="G187" s="17" t="s">
        <v>180</v>
      </c>
      <c r="H187" s="17" t="s">
        <v>192</v>
      </c>
      <c r="I187" s="18" t="s">
        <v>4582</v>
      </c>
      <c r="J187" s="90" t="s">
        <v>5413</v>
      </c>
      <c r="K187" s="18" t="s">
        <v>5414</v>
      </c>
      <c r="L187" s="18">
        <v>0</v>
      </c>
      <c r="M187" s="18" t="s">
        <v>10964</v>
      </c>
      <c r="N187" s="18">
        <v>255</v>
      </c>
      <c r="O187" s="18">
        <v>70</v>
      </c>
      <c r="P187" s="18" t="s">
        <v>3744</v>
      </c>
      <c r="R187" s="18" t="s">
        <v>10660</v>
      </c>
      <c r="S187" s="18" t="s">
        <v>2060</v>
      </c>
      <c r="T187" s="17" t="s">
        <v>2023</v>
      </c>
      <c r="U187" s="17">
        <v>4080</v>
      </c>
      <c r="V187" s="18">
        <v>0.1</v>
      </c>
      <c r="W187" s="18">
        <v>0.1</v>
      </c>
      <c r="X187" s="17" t="s">
        <v>2057</v>
      </c>
      <c r="Z187" s="17">
        <f t="shared" si="16"/>
        <v>993</v>
      </c>
      <c r="AA187" s="17">
        <v>0</v>
      </c>
      <c r="AB187" s="17">
        <v>0</v>
      </c>
      <c r="AC187" s="17">
        <v>0</v>
      </c>
      <c r="AD187" s="17">
        <v>0</v>
      </c>
      <c r="AE187" s="17">
        <v>0</v>
      </c>
      <c r="AF187" s="17">
        <v>0</v>
      </c>
      <c r="AG187" s="17">
        <v>0</v>
      </c>
      <c r="AH187" s="17">
        <v>0</v>
      </c>
      <c r="AI187" s="17">
        <v>0</v>
      </c>
      <c r="AJ187" s="14" t="str">
        <f t="shared" si="17"/>
        <v>993,0,0,0,0,0,0,0,0,0</v>
      </c>
      <c r="AK187" s="18" t="s">
        <v>9817</v>
      </c>
      <c r="AL187" s="18" t="s">
        <v>2015</v>
      </c>
      <c r="AQ187" s="17">
        <v>0</v>
      </c>
      <c r="AR187" s="17">
        <v>25</v>
      </c>
      <c r="AS187" s="17">
        <v>0</v>
      </c>
      <c r="AV187" s="13"/>
    </row>
    <row r="188" spans="1:48" x14ac:dyDescent="0.2">
      <c r="A188" s="17">
        <v>186</v>
      </c>
      <c r="B188" t="s">
        <v>1374</v>
      </c>
      <c r="C188" s="17">
        <v>994</v>
      </c>
      <c r="D188" t="s">
        <v>836</v>
      </c>
      <c r="E188" s="17" t="s">
        <v>10933</v>
      </c>
      <c r="F188" s="17" t="str">
        <f t="shared" si="11"/>
        <v>ROTOUL</v>
      </c>
      <c r="G188" s="17" t="s">
        <v>179</v>
      </c>
      <c r="H188" s="17" t="s">
        <v>189</v>
      </c>
      <c r="I188" s="18" t="s">
        <v>4582</v>
      </c>
      <c r="J188" s="90" t="s">
        <v>5413</v>
      </c>
      <c r="K188" s="18" t="s">
        <v>5414</v>
      </c>
      <c r="L188" s="18">
        <v>0</v>
      </c>
      <c r="M188" s="18" t="s">
        <v>10964</v>
      </c>
      <c r="N188" s="18">
        <v>255</v>
      </c>
      <c r="O188" s="18">
        <v>70</v>
      </c>
      <c r="P188" s="18" t="s">
        <v>3744</v>
      </c>
      <c r="R188" s="18" t="s">
        <v>10660</v>
      </c>
      <c r="S188" s="18" t="s">
        <v>2060</v>
      </c>
      <c r="T188" s="17" t="s">
        <v>2023</v>
      </c>
      <c r="U188" s="17">
        <v>4080</v>
      </c>
      <c r="V188" s="18">
        <v>0.1</v>
      </c>
      <c r="W188" s="18">
        <v>0.1</v>
      </c>
      <c r="X188" s="17" t="s">
        <v>2057</v>
      </c>
      <c r="Z188" s="17">
        <f t="shared" si="16"/>
        <v>994</v>
      </c>
      <c r="AA188" s="17">
        <v>0</v>
      </c>
      <c r="AB188" s="17">
        <v>0</v>
      </c>
      <c r="AC188" s="17">
        <v>0</v>
      </c>
      <c r="AD188" s="17">
        <v>0</v>
      </c>
      <c r="AE188" s="17">
        <v>0</v>
      </c>
      <c r="AF188" s="17">
        <v>0</v>
      </c>
      <c r="AG188" s="17">
        <v>0</v>
      </c>
      <c r="AH188" s="17">
        <v>0</v>
      </c>
      <c r="AI188" s="17">
        <v>0</v>
      </c>
      <c r="AJ188" s="14" t="str">
        <f t="shared" si="17"/>
        <v>994,0,0,0,0,0,0,0,0,0</v>
      </c>
      <c r="AK188" s="18" t="s">
        <v>9817</v>
      </c>
      <c r="AL188" s="18" t="s">
        <v>2015</v>
      </c>
      <c r="AQ188" s="17">
        <v>0</v>
      </c>
      <c r="AR188" s="17">
        <v>25</v>
      </c>
      <c r="AS188" s="17">
        <v>0</v>
      </c>
      <c r="AV188" s="13"/>
    </row>
    <row r="189" spans="1:48" x14ac:dyDescent="0.2">
      <c r="A189" s="17">
        <v>187</v>
      </c>
      <c r="B189" t="s">
        <v>6999</v>
      </c>
      <c r="C189" s="17">
        <v>995</v>
      </c>
      <c r="D189" t="s">
        <v>895</v>
      </c>
      <c r="E189" s="17" t="s">
        <v>10934</v>
      </c>
      <c r="F189" s="17" t="str">
        <f t="shared" si="11"/>
        <v>AUDI</v>
      </c>
      <c r="G189" s="17" t="s">
        <v>176</v>
      </c>
      <c r="H189" s="17" t="s">
        <v>191</v>
      </c>
      <c r="I189" s="18" t="s">
        <v>4582</v>
      </c>
      <c r="J189" s="90" t="s">
        <v>5413</v>
      </c>
      <c r="K189" s="18" t="s">
        <v>5414</v>
      </c>
      <c r="L189" s="18">
        <v>0</v>
      </c>
      <c r="M189" s="18" t="s">
        <v>10964</v>
      </c>
      <c r="N189" s="18">
        <v>255</v>
      </c>
      <c r="O189" s="18">
        <v>70</v>
      </c>
      <c r="P189" s="18" t="s">
        <v>3744</v>
      </c>
      <c r="R189" s="18" t="s">
        <v>10660</v>
      </c>
      <c r="S189" s="18" t="s">
        <v>2060</v>
      </c>
      <c r="T189" s="17" t="s">
        <v>2023</v>
      </c>
      <c r="U189" s="17">
        <v>4080</v>
      </c>
      <c r="V189" s="18">
        <v>0.1</v>
      </c>
      <c r="W189" s="18">
        <v>0.1</v>
      </c>
      <c r="X189" s="17" t="s">
        <v>2057</v>
      </c>
      <c r="Z189" s="17">
        <f t="shared" si="16"/>
        <v>995</v>
      </c>
      <c r="AA189" s="17">
        <v>0</v>
      </c>
      <c r="AB189" s="17">
        <v>0</v>
      </c>
      <c r="AC189" s="17">
        <v>0</v>
      </c>
      <c r="AD189" s="17">
        <v>0</v>
      </c>
      <c r="AE189" s="17">
        <v>0</v>
      </c>
      <c r="AF189" s="17">
        <v>0</v>
      </c>
      <c r="AG189" s="17">
        <v>0</v>
      </c>
      <c r="AH189" s="17">
        <v>0</v>
      </c>
      <c r="AI189" s="17">
        <v>0</v>
      </c>
      <c r="AJ189" s="14" t="str">
        <f t="shared" si="17"/>
        <v>995,0,0,0,0,0,0,0,0,0</v>
      </c>
      <c r="AK189" s="18" t="s">
        <v>9817</v>
      </c>
      <c r="AL189" s="18" t="s">
        <v>2015</v>
      </c>
      <c r="AQ189" s="17">
        <v>0</v>
      </c>
      <c r="AR189" s="17">
        <v>25</v>
      </c>
      <c r="AS189" s="17">
        <v>0</v>
      </c>
      <c r="AV189" s="13"/>
    </row>
    <row r="190" spans="1:48" x14ac:dyDescent="0.2">
      <c r="A190" s="17">
        <v>188</v>
      </c>
      <c r="B190" t="s">
        <v>10580</v>
      </c>
      <c r="C190" s="17">
        <v>996</v>
      </c>
      <c r="D190" t="s">
        <v>903</v>
      </c>
      <c r="E190" s="17" t="s">
        <v>10931</v>
      </c>
      <c r="F190" s="17" t="str">
        <f t="shared" si="11"/>
        <v>YUDO</v>
      </c>
      <c r="G190" s="17" t="s">
        <v>181</v>
      </c>
      <c r="I190" s="18" t="s">
        <v>4582</v>
      </c>
      <c r="J190" s="90" t="s">
        <v>5413</v>
      </c>
      <c r="K190" s="18" t="s">
        <v>5414</v>
      </c>
      <c r="L190" s="18">
        <v>0</v>
      </c>
      <c r="M190" s="18" t="s">
        <v>10964</v>
      </c>
      <c r="N190" s="18">
        <v>255</v>
      </c>
      <c r="O190" s="18">
        <v>70</v>
      </c>
      <c r="P190" s="18" t="s">
        <v>3744</v>
      </c>
      <c r="R190" s="18" t="s">
        <v>10660</v>
      </c>
      <c r="S190" s="18" t="s">
        <v>2060</v>
      </c>
      <c r="T190" s="17" t="s">
        <v>2023</v>
      </c>
      <c r="U190" s="17">
        <v>4080</v>
      </c>
      <c r="V190" s="18">
        <v>0.1</v>
      </c>
      <c r="W190" s="18">
        <v>0.1</v>
      </c>
      <c r="X190" s="17" t="s">
        <v>2057</v>
      </c>
      <c r="Z190" s="17">
        <f t="shared" si="16"/>
        <v>996</v>
      </c>
      <c r="AA190" s="17">
        <v>0</v>
      </c>
      <c r="AB190" s="17">
        <v>0</v>
      </c>
      <c r="AC190" s="17">
        <v>0</v>
      </c>
      <c r="AD190" s="17">
        <v>0</v>
      </c>
      <c r="AE190" s="17">
        <v>0</v>
      </c>
      <c r="AF190" s="17">
        <v>0</v>
      </c>
      <c r="AG190" s="17">
        <v>0</v>
      </c>
      <c r="AH190" s="17">
        <v>0</v>
      </c>
      <c r="AI190" s="17">
        <v>0</v>
      </c>
      <c r="AJ190" s="14" t="str">
        <f t="shared" si="17"/>
        <v>996,0,0,0,0,0,0,0,0,0</v>
      </c>
      <c r="AK190" s="18" t="s">
        <v>9817</v>
      </c>
      <c r="AL190" s="18" t="s">
        <v>2015</v>
      </c>
      <c r="AQ190" s="17">
        <v>0</v>
      </c>
      <c r="AR190" s="17">
        <v>25</v>
      </c>
      <c r="AS190" s="17">
        <v>0</v>
      </c>
      <c r="AT190" s="17" t="str">
        <f>+UPPER(D191)&amp;",AttackGreater,20,"&amp;UPPER(D190)&amp;",DefenseGreater,20,"&amp;F191&amp;",AtkDefEqual,20"</f>
        <v>SAWK,AttackGreater,20,THROH,DefenseGreater,20,HOLDON,AtkDefEqual,20</v>
      </c>
      <c r="AU190" s="17" t="s">
        <v>11045</v>
      </c>
      <c r="AV190" s="13"/>
    </row>
    <row r="191" spans="1:48" x14ac:dyDescent="0.2">
      <c r="A191" s="17">
        <v>189</v>
      </c>
      <c r="B191" t="s">
        <v>1325</v>
      </c>
      <c r="C191" s="17">
        <v>997</v>
      </c>
      <c r="D191" t="s">
        <v>904</v>
      </c>
      <c r="E191" s="17" t="s">
        <v>10932</v>
      </c>
      <c r="F191" s="17" t="str">
        <f t="shared" si="11"/>
        <v>HOLDON</v>
      </c>
      <c r="G191" s="17" t="s">
        <v>181</v>
      </c>
      <c r="I191" s="18" t="s">
        <v>4582</v>
      </c>
      <c r="J191" s="90" t="s">
        <v>5413</v>
      </c>
      <c r="K191" s="18" t="s">
        <v>5414</v>
      </c>
      <c r="L191" s="18">
        <v>0</v>
      </c>
      <c r="M191" s="18" t="s">
        <v>10964</v>
      </c>
      <c r="N191" s="18">
        <v>255</v>
      </c>
      <c r="O191" s="18">
        <v>70</v>
      </c>
      <c r="P191" s="18" t="s">
        <v>3744</v>
      </c>
      <c r="R191" s="18" t="s">
        <v>10660</v>
      </c>
      <c r="S191" s="18" t="s">
        <v>2060</v>
      </c>
      <c r="T191" s="17" t="s">
        <v>2023</v>
      </c>
      <c r="U191" s="17">
        <v>4080</v>
      </c>
      <c r="V191" s="18">
        <v>0.1</v>
      </c>
      <c r="W191" s="18">
        <v>0.1</v>
      </c>
      <c r="X191" s="17" t="s">
        <v>2057</v>
      </c>
      <c r="Z191" s="17">
        <f t="shared" si="16"/>
        <v>997</v>
      </c>
      <c r="AA191" s="17">
        <v>0</v>
      </c>
      <c r="AB191" s="17">
        <v>0</v>
      </c>
      <c r="AC191" s="17">
        <v>0</v>
      </c>
      <c r="AD191" s="17">
        <v>0</v>
      </c>
      <c r="AE191" s="17">
        <v>0</v>
      </c>
      <c r="AF191" s="17">
        <v>0</v>
      </c>
      <c r="AG191" s="17">
        <v>0</v>
      </c>
      <c r="AH191" s="17">
        <v>0</v>
      </c>
      <c r="AI191" s="17">
        <v>0</v>
      </c>
      <c r="AJ191" s="14" t="str">
        <f t="shared" si="17"/>
        <v>997,0,0,0,0,0,0,0,0,0</v>
      </c>
      <c r="AK191" s="18" t="s">
        <v>9817</v>
      </c>
      <c r="AL191" s="18" t="s">
        <v>2015</v>
      </c>
      <c r="AQ191" s="17">
        <v>0</v>
      </c>
      <c r="AR191" s="17">
        <v>25</v>
      </c>
      <c r="AS191" s="17">
        <v>0</v>
      </c>
      <c r="AV191" s="13"/>
    </row>
    <row r="192" spans="1:48" x14ac:dyDescent="0.2">
      <c r="A192" s="17">
        <v>190</v>
      </c>
      <c r="B192" t="s">
        <v>1374</v>
      </c>
      <c r="C192" s="17">
        <v>998</v>
      </c>
      <c r="D192" t="s">
        <v>915</v>
      </c>
      <c r="E192" s="17" t="s">
        <v>10935</v>
      </c>
      <c r="F192" s="17" t="str">
        <f t="shared" si="11"/>
        <v>KAIMCULIN</v>
      </c>
      <c r="G192" s="17" t="s">
        <v>178</v>
      </c>
      <c r="H192" s="17" t="s">
        <v>192</v>
      </c>
      <c r="I192" s="18" t="s">
        <v>4582</v>
      </c>
      <c r="J192" s="90" t="s">
        <v>5413</v>
      </c>
      <c r="K192" s="18" t="s">
        <v>5414</v>
      </c>
      <c r="L192" s="18">
        <v>0</v>
      </c>
      <c r="M192" s="18" t="s">
        <v>10964</v>
      </c>
      <c r="N192" s="18">
        <v>255</v>
      </c>
      <c r="O192" s="18">
        <v>70</v>
      </c>
      <c r="P192" s="18" t="s">
        <v>3744</v>
      </c>
      <c r="R192" s="18" t="s">
        <v>10660</v>
      </c>
      <c r="S192" s="18" t="s">
        <v>2060</v>
      </c>
      <c r="T192" s="17" t="s">
        <v>2023</v>
      </c>
      <c r="U192" s="17">
        <v>4080</v>
      </c>
      <c r="V192" s="18">
        <v>0.1</v>
      </c>
      <c r="W192" s="18">
        <v>0.1</v>
      </c>
      <c r="X192" s="17" t="s">
        <v>2057</v>
      </c>
      <c r="Z192" s="17">
        <f t="shared" si="16"/>
        <v>998</v>
      </c>
      <c r="AA192" s="17">
        <v>0</v>
      </c>
      <c r="AB192" s="17">
        <v>0</v>
      </c>
      <c r="AC192" s="17">
        <v>0</v>
      </c>
      <c r="AD192" s="17">
        <v>0</v>
      </c>
      <c r="AE192" s="17">
        <v>0</v>
      </c>
      <c r="AF192" s="17">
        <v>0</v>
      </c>
      <c r="AG192" s="17">
        <v>0</v>
      </c>
      <c r="AH192" s="17">
        <v>0</v>
      </c>
      <c r="AI192" s="17">
        <v>0</v>
      </c>
      <c r="AJ192" s="14" t="str">
        <f t="shared" si="17"/>
        <v>998,0,0,0,0,0,0,0,0,0</v>
      </c>
      <c r="AK192" s="18" t="s">
        <v>9817</v>
      </c>
      <c r="AL192" s="18" t="s">
        <v>2015</v>
      </c>
      <c r="AQ192" s="17">
        <v>0</v>
      </c>
      <c r="AR192" s="17">
        <v>25</v>
      </c>
      <c r="AS192" s="17">
        <v>0</v>
      </c>
      <c r="AV192" s="13"/>
    </row>
    <row r="193" spans="1:48" x14ac:dyDescent="0.2">
      <c r="A193" s="17">
        <v>191</v>
      </c>
      <c r="B193" t="s">
        <v>6999</v>
      </c>
      <c r="C193" s="17">
        <v>999</v>
      </c>
      <c r="D193" t="s">
        <v>922</v>
      </c>
      <c r="E193" s="17" t="s">
        <v>10937</v>
      </c>
      <c r="F193" s="17" t="str">
        <f t="shared" si="11"/>
        <v>RANCHACTUS</v>
      </c>
      <c r="G193" s="17" t="s">
        <v>179</v>
      </c>
      <c r="H193" s="17" t="s">
        <v>180</v>
      </c>
      <c r="I193" s="18" t="s">
        <v>4582</v>
      </c>
      <c r="J193" s="90" t="s">
        <v>5413</v>
      </c>
      <c r="K193" s="18" t="s">
        <v>5414</v>
      </c>
      <c r="L193" s="18">
        <v>0</v>
      </c>
      <c r="M193" s="18" t="s">
        <v>10964</v>
      </c>
      <c r="N193" s="18">
        <v>255</v>
      </c>
      <c r="O193" s="18">
        <v>70</v>
      </c>
      <c r="P193" s="18" t="s">
        <v>3744</v>
      </c>
      <c r="R193" s="18" t="s">
        <v>10660</v>
      </c>
      <c r="S193" s="18" t="s">
        <v>2060</v>
      </c>
      <c r="T193" s="17" t="s">
        <v>2023</v>
      </c>
      <c r="U193" s="17">
        <v>4080</v>
      </c>
      <c r="V193" s="18">
        <v>0.1</v>
      </c>
      <c r="W193" s="18">
        <v>0.1</v>
      </c>
      <c r="X193" s="17" t="s">
        <v>2057</v>
      </c>
      <c r="Z193" s="17">
        <f t="shared" si="16"/>
        <v>999</v>
      </c>
      <c r="AA193" s="17">
        <v>0</v>
      </c>
      <c r="AB193" s="17">
        <v>0</v>
      </c>
      <c r="AC193" s="17">
        <v>0</v>
      </c>
      <c r="AD193" s="17">
        <v>0</v>
      </c>
      <c r="AE193" s="17">
        <v>0</v>
      </c>
      <c r="AF193" s="17">
        <v>0</v>
      </c>
      <c r="AG193" s="17">
        <v>0</v>
      </c>
      <c r="AH193" s="17">
        <v>0</v>
      </c>
      <c r="AI193" s="17">
        <v>0</v>
      </c>
      <c r="AJ193" s="14" t="str">
        <f t="shared" si="17"/>
        <v>999,0,0,0,0,0,0,0,0,0</v>
      </c>
      <c r="AK193" s="18" t="s">
        <v>9817</v>
      </c>
      <c r="AL193" s="18" t="s">
        <v>2015</v>
      </c>
      <c r="AQ193" s="17">
        <v>0</v>
      </c>
      <c r="AR193" s="17">
        <v>25</v>
      </c>
      <c r="AS193" s="17">
        <v>0</v>
      </c>
      <c r="AV193" s="13"/>
    </row>
    <row r="194" spans="1:48" x14ac:dyDescent="0.2">
      <c r="A194" s="17">
        <v>192</v>
      </c>
      <c r="B194" t="s">
        <v>927</v>
      </c>
      <c r="C194" s="17">
        <v>1000</v>
      </c>
      <c r="D194" t="s">
        <v>927</v>
      </c>
      <c r="E194" s="17" t="s">
        <v>10936</v>
      </c>
      <c r="F194" s="17" t="str">
        <f t="shared" si="11"/>
        <v>PICTOGLYPH</v>
      </c>
      <c r="G194" s="17" t="s">
        <v>185</v>
      </c>
      <c r="H194" s="17" t="s">
        <v>184</v>
      </c>
      <c r="I194" s="18" t="s">
        <v>4582</v>
      </c>
      <c r="J194" s="90" t="s">
        <v>5413</v>
      </c>
      <c r="K194" s="18" t="s">
        <v>5414</v>
      </c>
      <c r="L194" s="18">
        <v>0</v>
      </c>
      <c r="M194" s="18" t="s">
        <v>10964</v>
      </c>
      <c r="N194" s="18">
        <v>255</v>
      </c>
      <c r="O194" s="18">
        <v>70</v>
      </c>
      <c r="P194" s="18" t="s">
        <v>3744</v>
      </c>
      <c r="R194" s="18" t="s">
        <v>10660</v>
      </c>
      <c r="S194" s="18" t="s">
        <v>2060</v>
      </c>
      <c r="T194" s="17" t="s">
        <v>2023</v>
      </c>
      <c r="U194" s="17">
        <v>4080</v>
      </c>
      <c r="V194" s="18">
        <v>0.1</v>
      </c>
      <c r="W194" s="18">
        <v>0.1</v>
      </c>
      <c r="X194" s="17" t="s">
        <v>2057</v>
      </c>
      <c r="Z194" s="17">
        <f t="shared" si="16"/>
        <v>1000</v>
      </c>
      <c r="AA194" s="17">
        <v>0</v>
      </c>
      <c r="AB194" s="17">
        <v>0</v>
      </c>
      <c r="AC194" s="17">
        <v>0</v>
      </c>
      <c r="AD194" s="17">
        <v>0</v>
      </c>
      <c r="AE194" s="17">
        <v>0</v>
      </c>
      <c r="AF194" s="17">
        <v>0</v>
      </c>
      <c r="AG194" s="17">
        <v>0</v>
      </c>
      <c r="AH194" s="17">
        <v>0</v>
      </c>
      <c r="AI194" s="17">
        <v>0</v>
      </c>
      <c r="AJ194" s="14" t="str">
        <f t="shared" si="17"/>
        <v>1000,0,0,0,0,0,0,0,0,0</v>
      </c>
      <c r="AK194" s="18" t="s">
        <v>9817</v>
      </c>
      <c r="AL194" s="18" t="s">
        <v>2015</v>
      </c>
      <c r="AQ194" s="17">
        <v>0</v>
      </c>
      <c r="AR194" s="17">
        <v>25</v>
      </c>
      <c r="AS194" s="17">
        <v>0</v>
      </c>
      <c r="AV194" s="13"/>
    </row>
    <row r="195" spans="1:48" x14ac:dyDescent="0.2">
      <c r="A195" s="17">
        <v>193</v>
      </c>
      <c r="B195" t="s">
        <v>953</v>
      </c>
      <c r="C195" s="17">
        <v>1001</v>
      </c>
      <c r="D195" t="s">
        <v>953</v>
      </c>
      <c r="E195" s="17" t="s">
        <v>10938</v>
      </c>
      <c r="F195" s="17" t="str">
        <f t="shared" si="11"/>
        <v>RAICHOLGA</v>
      </c>
      <c r="G195" s="17" t="s">
        <v>179</v>
      </c>
      <c r="H195" s="17" t="s">
        <v>184</v>
      </c>
      <c r="I195" s="18" t="s">
        <v>4582</v>
      </c>
      <c r="J195" s="90" t="s">
        <v>5413</v>
      </c>
      <c r="K195" s="18" t="s">
        <v>5414</v>
      </c>
      <c r="L195" s="18">
        <v>0</v>
      </c>
      <c r="M195" s="18" t="s">
        <v>10964</v>
      </c>
      <c r="N195" s="18">
        <v>255</v>
      </c>
      <c r="O195" s="18">
        <v>70</v>
      </c>
      <c r="P195" s="18" t="s">
        <v>3744</v>
      </c>
      <c r="R195" s="18" t="s">
        <v>10660</v>
      </c>
      <c r="S195" s="18" t="s">
        <v>2060</v>
      </c>
      <c r="T195" s="17" t="s">
        <v>2023</v>
      </c>
      <c r="U195" s="17">
        <v>4080</v>
      </c>
      <c r="V195" s="18">
        <v>0.1</v>
      </c>
      <c r="W195" s="18">
        <v>0.1</v>
      </c>
      <c r="X195" s="17" t="s">
        <v>2057</v>
      </c>
      <c r="Z195" s="17">
        <f t="shared" si="16"/>
        <v>1001</v>
      </c>
      <c r="AA195" s="17">
        <v>0</v>
      </c>
      <c r="AB195" s="17">
        <v>0</v>
      </c>
      <c r="AC195" s="17">
        <v>0</v>
      </c>
      <c r="AD195" s="17">
        <v>0</v>
      </c>
      <c r="AE195" s="17">
        <v>0</v>
      </c>
      <c r="AF195" s="17">
        <v>0</v>
      </c>
      <c r="AG195" s="17">
        <v>0</v>
      </c>
      <c r="AH195" s="17">
        <v>0</v>
      </c>
      <c r="AI195" s="17">
        <v>0</v>
      </c>
      <c r="AJ195" s="14" t="str">
        <f t="shared" si="17"/>
        <v>1001,0,0,0,0,0,0,0,0,0</v>
      </c>
      <c r="AK195" s="18" t="s">
        <v>9817</v>
      </c>
      <c r="AL195" s="18" t="s">
        <v>2015</v>
      </c>
      <c r="AQ195" s="17">
        <v>0</v>
      </c>
      <c r="AR195" s="17">
        <v>25</v>
      </c>
      <c r="AS195" s="17">
        <v>0</v>
      </c>
      <c r="AV195" s="13"/>
    </row>
    <row r="196" spans="1:48" x14ac:dyDescent="0.2">
      <c r="A196" s="17">
        <v>194</v>
      </c>
      <c r="B196" t="s">
        <v>981</v>
      </c>
      <c r="C196" s="17">
        <v>1002</v>
      </c>
      <c r="D196" t="s">
        <v>981</v>
      </c>
      <c r="E196" s="17" t="s">
        <v>10939</v>
      </c>
      <c r="F196" s="17" t="str">
        <f t="shared" si="11"/>
        <v>CRYOLIGON</v>
      </c>
      <c r="G196" s="17" t="s">
        <v>163</v>
      </c>
      <c r="H196" s="17" t="s">
        <v>192</v>
      </c>
      <c r="I196" s="18" t="s">
        <v>4582</v>
      </c>
      <c r="J196" s="90" t="s">
        <v>5413</v>
      </c>
      <c r="K196" s="18" t="s">
        <v>5414</v>
      </c>
      <c r="L196" s="18">
        <v>0</v>
      </c>
      <c r="M196" s="18" t="s">
        <v>10964</v>
      </c>
      <c r="N196" s="18">
        <v>255</v>
      </c>
      <c r="O196" s="18">
        <v>70</v>
      </c>
      <c r="P196" s="18" t="s">
        <v>3744</v>
      </c>
      <c r="R196" s="18" t="s">
        <v>10660</v>
      </c>
      <c r="S196" s="18" t="s">
        <v>2060</v>
      </c>
      <c r="T196" s="17" t="s">
        <v>2023</v>
      </c>
      <c r="U196" s="17">
        <v>4080</v>
      </c>
      <c r="V196" s="18">
        <v>0.1</v>
      </c>
      <c r="W196" s="18">
        <v>0.1</v>
      </c>
      <c r="X196" s="17" t="s">
        <v>2057</v>
      </c>
      <c r="Z196" s="17">
        <f t="shared" si="16"/>
        <v>1002</v>
      </c>
      <c r="AA196" s="17">
        <v>0</v>
      </c>
      <c r="AB196" s="17">
        <v>0</v>
      </c>
      <c r="AC196" s="17">
        <v>0</v>
      </c>
      <c r="AD196" s="17">
        <v>0</v>
      </c>
      <c r="AE196" s="17">
        <v>0</v>
      </c>
      <c r="AF196" s="17">
        <v>0</v>
      </c>
      <c r="AG196" s="17">
        <v>0</v>
      </c>
      <c r="AH196" s="17">
        <v>0</v>
      </c>
      <c r="AI196" s="17">
        <v>0</v>
      </c>
      <c r="AJ196" s="14" t="str">
        <f t="shared" si="17"/>
        <v>1002,0,0,0,0,0,0,0,0,0</v>
      </c>
      <c r="AK196" s="18" t="s">
        <v>9817</v>
      </c>
      <c r="AL196" s="18" t="s">
        <v>2015</v>
      </c>
      <c r="AQ196" s="17">
        <v>0</v>
      </c>
      <c r="AR196" s="17">
        <v>25</v>
      </c>
      <c r="AS196" s="17">
        <v>0</v>
      </c>
      <c r="AV196" s="13"/>
    </row>
    <row r="197" spans="1:48" x14ac:dyDescent="0.2">
      <c r="A197" s="17">
        <v>195</v>
      </c>
      <c r="B197" t="s">
        <v>984</v>
      </c>
      <c r="C197" s="17">
        <v>1003</v>
      </c>
      <c r="D197" t="s">
        <v>984</v>
      </c>
      <c r="E197" s="17" t="s">
        <v>10941</v>
      </c>
      <c r="F197" s="17" t="str">
        <f t="shared" si="11"/>
        <v>STUNKISH</v>
      </c>
      <c r="G197" s="17" t="s">
        <v>179</v>
      </c>
      <c r="H197" s="17" t="s">
        <v>183</v>
      </c>
      <c r="I197" s="18" t="s">
        <v>4582</v>
      </c>
      <c r="J197" s="90" t="s">
        <v>5413</v>
      </c>
      <c r="K197" s="18" t="s">
        <v>5414</v>
      </c>
      <c r="L197" s="18">
        <v>0</v>
      </c>
      <c r="M197" s="18" t="s">
        <v>10964</v>
      </c>
      <c r="N197" s="18">
        <v>255</v>
      </c>
      <c r="O197" s="18">
        <v>70</v>
      </c>
      <c r="P197" s="18" t="s">
        <v>3744</v>
      </c>
      <c r="R197" s="18" t="s">
        <v>10660</v>
      </c>
      <c r="S197" s="18" t="s">
        <v>2060</v>
      </c>
      <c r="T197" s="17" t="s">
        <v>2023</v>
      </c>
      <c r="U197" s="17">
        <v>4080</v>
      </c>
      <c r="V197" s="18">
        <v>0.1</v>
      </c>
      <c r="W197" s="18">
        <v>0.1</v>
      </c>
      <c r="X197" s="17" t="s">
        <v>2057</v>
      </c>
      <c r="Z197" s="17">
        <f t="shared" si="16"/>
        <v>1003</v>
      </c>
      <c r="AA197" s="17">
        <v>0</v>
      </c>
      <c r="AB197" s="17">
        <v>0</v>
      </c>
      <c r="AC197" s="17">
        <v>0</v>
      </c>
      <c r="AD197" s="17">
        <v>0</v>
      </c>
      <c r="AE197" s="17">
        <v>0</v>
      </c>
      <c r="AF197" s="17">
        <v>0</v>
      </c>
      <c r="AG197" s="17">
        <v>0</v>
      </c>
      <c r="AH197" s="17">
        <v>0</v>
      </c>
      <c r="AI197" s="17">
        <v>0</v>
      </c>
      <c r="AJ197" s="14" t="str">
        <f t="shared" si="17"/>
        <v>1003,0,0,0,0,0,0,0,0,0</v>
      </c>
      <c r="AK197" s="18" t="s">
        <v>9817</v>
      </c>
      <c r="AL197" s="18" t="s">
        <v>2015</v>
      </c>
      <c r="AQ197" s="17">
        <v>0</v>
      </c>
      <c r="AR197" s="17">
        <v>25</v>
      </c>
      <c r="AS197" s="17">
        <v>0</v>
      </c>
      <c r="AV197" s="13"/>
    </row>
    <row r="198" spans="1:48" x14ac:dyDescent="0.2">
      <c r="A198" s="17">
        <v>196</v>
      </c>
      <c r="B198" t="s">
        <v>6999</v>
      </c>
      <c r="C198" s="17">
        <v>1004</v>
      </c>
      <c r="D198" t="s">
        <v>987</v>
      </c>
      <c r="E198" s="17" t="s">
        <v>10940</v>
      </c>
      <c r="F198" s="17" t="str">
        <f t="shared" si="11"/>
        <v>KELDDIGON</v>
      </c>
      <c r="G198" s="17" t="s">
        <v>188</v>
      </c>
      <c r="H198" s="17" t="s">
        <v>180</v>
      </c>
      <c r="I198" s="18" t="s">
        <v>4582</v>
      </c>
      <c r="J198" s="90" t="s">
        <v>5413</v>
      </c>
      <c r="K198" s="18" t="s">
        <v>5414</v>
      </c>
      <c r="L198" s="18">
        <v>0</v>
      </c>
      <c r="M198" s="18" t="s">
        <v>10964</v>
      </c>
      <c r="N198" s="18">
        <v>255</v>
      </c>
      <c r="O198" s="18">
        <v>70</v>
      </c>
      <c r="P198" s="18" t="s">
        <v>3744</v>
      </c>
      <c r="R198" s="18" t="s">
        <v>10660</v>
      </c>
      <c r="S198" s="18" t="s">
        <v>2060</v>
      </c>
      <c r="T198" s="17" t="s">
        <v>2023</v>
      </c>
      <c r="U198" s="17">
        <v>4080</v>
      </c>
      <c r="V198" s="18">
        <v>0.1</v>
      </c>
      <c r="W198" s="18">
        <v>0.1</v>
      </c>
      <c r="X198" s="17" t="s">
        <v>2057</v>
      </c>
      <c r="Z198" s="17">
        <f t="shared" si="16"/>
        <v>1004</v>
      </c>
      <c r="AA198" s="17">
        <v>0</v>
      </c>
      <c r="AB198" s="17">
        <v>0</v>
      </c>
      <c r="AC198" s="17">
        <v>0</v>
      </c>
      <c r="AD198" s="17">
        <v>0</v>
      </c>
      <c r="AE198" s="17">
        <v>0</v>
      </c>
      <c r="AF198" s="17">
        <v>0</v>
      </c>
      <c r="AG198" s="17">
        <v>0</v>
      </c>
      <c r="AH198" s="17">
        <v>0</v>
      </c>
      <c r="AI198" s="17">
        <v>0</v>
      </c>
      <c r="AJ198" s="14" t="str">
        <f t="shared" si="17"/>
        <v>1004,0,0,0,0,0,0,0,0,0</v>
      </c>
      <c r="AK198" s="18" t="s">
        <v>9817</v>
      </c>
      <c r="AL198" s="18" t="s">
        <v>2015</v>
      </c>
      <c r="AQ198" s="17">
        <v>0</v>
      </c>
      <c r="AR198" s="17">
        <v>25</v>
      </c>
      <c r="AS198" s="17">
        <v>0</v>
      </c>
      <c r="AV198" s="13"/>
    </row>
    <row r="199" spans="1:48" x14ac:dyDescent="0.2">
      <c r="A199" s="17">
        <v>197</v>
      </c>
      <c r="B199" t="s">
        <v>1374</v>
      </c>
      <c r="C199" s="17">
        <v>1005</v>
      </c>
      <c r="D199" t="s">
        <v>997</v>
      </c>
      <c r="E199" s="17" t="s">
        <v>10943</v>
      </c>
      <c r="F199" s="17" t="str">
        <f t="shared" si="11"/>
        <v>HEANTLER</v>
      </c>
      <c r="G199" s="17" t="s">
        <v>177</v>
      </c>
      <c r="I199" s="18" t="s">
        <v>4582</v>
      </c>
      <c r="J199" s="90" t="s">
        <v>5413</v>
      </c>
      <c r="K199" s="18" t="s">
        <v>5414</v>
      </c>
      <c r="L199" s="18">
        <v>0</v>
      </c>
      <c r="M199" s="18" t="s">
        <v>10964</v>
      </c>
      <c r="N199" s="18">
        <v>255</v>
      </c>
      <c r="O199" s="18">
        <v>70</v>
      </c>
      <c r="P199" s="18" t="s">
        <v>3744</v>
      </c>
      <c r="R199" s="18" t="s">
        <v>10660</v>
      </c>
      <c r="S199" s="18" t="s">
        <v>2060</v>
      </c>
      <c r="T199" s="17" t="s">
        <v>2023</v>
      </c>
      <c r="U199" s="17">
        <v>4080</v>
      </c>
      <c r="V199" s="18">
        <v>0.1</v>
      </c>
      <c r="W199" s="18">
        <v>0.1</v>
      </c>
      <c r="X199" s="17" t="s">
        <v>2057</v>
      </c>
      <c r="Z199" s="17">
        <f t="shared" si="16"/>
        <v>1005</v>
      </c>
      <c r="AA199" s="17">
        <v>0</v>
      </c>
      <c r="AB199" s="17">
        <v>0</v>
      </c>
      <c r="AC199" s="17">
        <v>0</v>
      </c>
      <c r="AD199" s="17">
        <v>0</v>
      </c>
      <c r="AE199" s="17">
        <v>0</v>
      </c>
      <c r="AF199" s="17">
        <v>0</v>
      </c>
      <c r="AG199" s="17">
        <v>0</v>
      </c>
      <c r="AH199" s="17">
        <v>0</v>
      </c>
      <c r="AI199" s="17">
        <v>0</v>
      </c>
      <c r="AJ199" s="14" t="str">
        <f t="shared" si="17"/>
        <v>1005,0,0,0,0,0,0,0,0,0</v>
      </c>
      <c r="AK199" s="18" t="s">
        <v>9817</v>
      </c>
      <c r="AL199" s="18" t="s">
        <v>2015</v>
      </c>
      <c r="AQ199" s="17">
        <v>0</v>
      </c>
      <c r="AR199" s="17">
        <v>25</v>
      </c>
      <c r="AS199" s="17">
        <v>0</v>
      </c>
      <c r="AV199" s="13"/>
    </row>
    <row r="200" spans="1:48" x14ac:dyDescent="0.2">
      <c r="A200" s="17">
        <v>198</v>
      </c>
      <c r="B200" t="s">
        <v>6999</v>
      </c>
      <c r="C200" s="17">
        <v>1006</v>
      </c>
      <c r="D200" t="s">
        <v>998</v>
      </c>
      <c r="E200" s="17" t="s">
        <v>10942</v>
      </c>
      <c r="F200" s="17" t="str">
        <f t="shared" si="11"/>
        <v>DURARMOR</v>
      </c>
      <c r="G200" s="17" t="s">
        <v>169</v>
      </c>
      <c r="H200" s="17" t="s">
        <v>190</v>
      </c>
      <c r="I200" s="18" t="s">
        <v>4582</v>
      </c>
      <c r="J200" s="90" t="s">
        <v>5413</v>
      </c>
      <c r="K200" s="18" t="s">
        <v>5414</v>
      </c>
      <c r="L200" s="18">
        <v>0</v>
      </c>
      <c r="M200" s="18" t="s">
        <v>10964</v>
      </c>
      <c r="N200" s="18">
        <v>255</v>
      </c>
      <c r="O200" s="18">
        <v>70</v>
      </c>
      <c r="P200" s="18" t="s">
        <v>3744</v>
      </c>
      <c r="R200" s="18" t="s">
        <v>10660</v>
      </c>
      <c r="S200" s="18" t="s">
        <v>2060</v>
      </c>
      <c r="T200" s="17" t="s">
        <v>2023</v>
      </c>
      <c r="U200" s="17">
        <v>4080</v>
      </c>
      <c r="V200" s="18">
        <v>0.1</v>
      </c>
      <c r="W200" s="18">
        <v>0.1</v>
      </c>
      <c r="X200" s="17" t="s">
        <v>2057</v>
      </c>
      <c r="Z200" s="17">
        <f t="shared" si="16"/>
        <v>1006</v>
      </c>
      <c r="AA200" s="17">
        <v>0</v>
      </c>
      <c r="AB200" s="17">
        <v>0</v>
      </c>
      <c r="AC200" s="17">
        <v>0</v>
      </c>
      <c r="AD200" s="17">
        <v>0</v>
      </c>
      <c r="AE200" s="17">
        <v>0</v>
      </c>
      <c r="AF200" s="17">
        <v>0</v>
      </c>
      <c r="AG200" s="17">
        <v>0</v>
      </c>
      <c r="AH200" s="17">
        <v>0</v>
      </c>
      <c r="AI200" s="17">
        <v>0</v>
      </c>
      <c r="AJ200" s="14" t="str">
        <f t="shared" si="17"/>
        <v>1006,0,0,0,0,0,0,0,0,0</v>
      </c>
      <c r="AK200" s="18" t="s">
        <v>9817</v>
      </c>
      <c r="AL200" s="18" t="s">
        <v>2015</v>
      </c>
      <c r="AQ200" s="17">
        <v>0</v>
      </c>
      <c r="AR200" s="17">
        <v>25</v>
      </c>
      <c r="AS200" s="17">
        <v>0</v>
      </c>
      <c r="AV200" s="13"/>
    </row>
    <row r="201" spans="1:48" x14ac:dyDescent="0.2">
      <c r="A201" s="17">
        <v>199</v>
      </c>
      <c r="B201" t="s">
        <v>6999</v>
      </c>
      <c r="C201" s="17">
        <v>1007</v>
      </c>
      <c r="D201" t="s">
        <v>1049</v>
      </c>
      <c r="E201" s="17" t="s">
        <v>10944</v>
      </c>
      <c r="F201" s="17" t="str">
        <f t="shared" ref="F201:F261" si="18">+SUBSTITUTE(SUBSTITUTE(SUBSTITUTE(UPPER(E201)," ",""),"'",""),".","")</f>
        <v>FURDOOLE</v>
      </c>
      <c r="G201" s="17" t="s">
        <v>176</v>
      </c>
      <c r="I201" s="18" t="s">
        <v>4582</v>
      </c>
      <c r="J201" s="90" t="s">
        <v>5413</v>
      </c>
      <c r="K201" s="18" t="s">
        <v>5414</v>
      </c>
      <c r="L201" s="18">
        <v>0</v>
      </c>
      <c r="M201" s="18" t="s">
        <v>10964</v>
      </c>
      <c r="N201" s="18">
        <v>255</v>
      </c>
      <c r="O201" s="18">
        <v>70</v>
      </c>
      <c r="P201" s="18" t="s">
        <v>3744</v>
      </c>
      <c r="R201" s="18" t="s">
        <v>10660</v>
      </c>
      <c r="S201" s="18" t="s">
        <v>2060</v>
      </c>
      <c r="T201" s="17" t="s">
        <v>2023</v>
      </c>
      <c r="U201" s="17">
        <v>4080</v>
      </c>
      <c r="V201" s="18">
        <v>0.1</v>
      </c>
      <c r="W201" s="18">
        <v>0.1</v>
      </c>
      <c r="X201" s="17" t="s">
        <v>2057</v>
      </c>
      <c r="Z201" s="17">
        <f t="shared" si="16"/>
        <v>1007</v>
      </c>
      <c r="AA201" s="17">
        <v>0</v>
      </c>
      <c r="AB201" s="17">
        <v>0</v>
      </c>
      <c r="AC201" s="17">
        <v>0</v>
      </c>
      <c r="AD201" s="17">
        <v>0</v>
      </c>
      <c r="AE201" s="17">
        <v>0</v>
      </c>
      <c r="AF201" s="17">
        <v>0</v>
      </c>
      <c r="AG201" s="17">
        <v>0</v>
      </c>
      <c r="AH201" s="17">
        <v>0</v>
      </c>
      <c r="AI201" s="17">
        <v>0</v>
      </c>
      <c r="AJ201" s="14" t="str">
        <f t="shared" si="17"/>
        <v>1007,0,0,0,0,0,0,0,0,0</v>
      </c>
      <c r="AK201" s="18" t="s">
        <v>9817</v>
      </c>
      <c r="AL201" s="18" t="s">
        <v>2015</v>
      </c>
      <c r="AQ201" s="17">
        <v>0</v>
      </c>
      <c r="AR201" s="17">
        <v>25</v>
      </c>
      <c r="AS201" s="17">
        <v>0</v>
      </c>
      <c r="AV201" s="13"/>
    </row>
    <row r="202" spans="1:48" x14ac:dyDescent="0.2">
      <c r="A202" s="17">
        <v>200</v>
      </c>
      <c r="B202" t="s">
        <v>1374</v>
      </c>
      <c r="C202" s="17">
        <v>1008</v>
      </c>
      <c r="D202" t="s">
        <v>1075</v>
      </c>
      <c r="E202" s="17" t="s">
        <v>10945</v>
      </c>
      <c r="F202" s="17" t="str">
        <f t="shared" si="18"/>
        <v>EAGLEUCHA</v>
      </c>
      <c r="G202" s="17" t="s">
        <v>181</v>
      </c>
      <c r="H202" s="17" t="s">
        <v>184</v>
      </c>
      <c r="I202" s="18" t="s">
        <v>4582</v>
      </c>
      <c r="J202" s="90" t="s">
        <v>5413</v>
      </c>
      <c r="K202" s="18" t="s">
        <v>5414</v>
      </c>
      <c r="L202" s="18">
        <v>0</v>
      </c>
      <c r="M202" s="18" t="s">
        <v>10964</v>
      </c>
      <c r="N202" s="18">
        <v>255</v>
      </c>
      <c r="O202" s="18">
        <v>70</v>
      </c>
      <c r="P202" s="18" t="s">
        <v>3744</v>
      </c>
      <c r="R202" s="18" t="s">
        <v>10660</v>
      </c>
      <c r="S202" s="18" t="s">
        <v>2060</v>
      </c>
      <c r="T202" s="17" t="s">
        <v>2023</v>
      </c>
      <c r="U202" s="17">
        <v>4080</v>
      </c>
      <c r="V202" s="18">
        <v>0.1</v>
      </c>
      <c r="W202" s="18">
        <v>0.1</v>
      </c>
      <c r="X202" s="17" t="s">
        <v>2057</v>
      </c>
      <c r="Z202" s="17">
        <f t="shared" si="16"/>
        <v>1008</v>
      </c>
      <c r="AA202" s="17">
        <v>0</v>
      </c>
      <c r="AB202" s="17">
        <v>0</v>
      </c>
      <c r="AC202" s="17">
        <v>0</v>
      </c>
      <c r="AD202" s="17">
        <v>0</v>
      </c>
      <c r="AE202" s="17">
        <v>0</v>
      </c>
      <c r="AF202" s="17">
        <v>0</v>
      </c>
      <c r="AG202" s="17">
        <v>0</v>
      </c>
      <c r="AH202" s="17">
        <v>0</v>
      </c>
      <c r="AI202" s="17">
        <v>0</v>
      </c>
      <c r="AJ202" s="14" t="str">
        <f t="shared" si="17"/>
        <v>1008,0,0,0,0,0,0,0,0,0</v>
      </c>
      <c r="AK202" s="18" t="s">
        <v>9817</v>
      </c>
      <c r="AL202" s="18" t="s">
        <v>2015</v>
      </c>
      <c r="AQ202" s="17">
        <v>0</v>
      </c>
      <c r="AR202" s="17">
        <v>25</v>
      </c>
      <c r="AS202" s="17">
        <v>0</v>
      </c>
      <c r="AV202" s="13"/>
    </row>
    <row r="203" spans="1:48" x14ac:dyDescent="0.2">
      <c r="A203" s="17">
        <v>201</v>
      </c>
      <c r="B203" t="s">
        <v>6999</v>
      </c>
      <c r="C203" s="17">
        <v>1009</v>
      </c>
      <c r="D203" t="s">
        <v>1076</v>
      </c>
      <c r="E203" s="17" t="s">
        <v>10946</v>
      </c>
      <c r="F203" s="17" t="str">
        <f t="shared" si="18"/>
        <v>RAIDENNE</v>
      </c>
      <c r="G203" s="17" t="s">
        <v>179</v>
      </c>
      <c r="H203" s="17" t="s">
        <v>191</v>
      </c>
      <c r="I203" s="18" t="s">
        <v>4582</v>
      </c>
      <c r="J203" s="90" t="s">
        <v>5413</v>
      </c>
      <c r="K203" s="18" t="s">
        <v>5414</v>
      </c>
      <c r="L203" s="18">
        <v>0</v>
      </c>
      <c r="M203" s="18" t="s">
        <v>10964</v>
      </c>
      <c r="N203" s="18">
        <v>255</v>
      </c>
      <c r="O203" s="18">
        <v>70</v>
      </c>
      <c r="P203" s="18" t="s">
        <v>3744</v>
      </c>
      <c r="R203" s="18" t="s">
        <v>10660</v>
      </c>
      <c r="S203" s="18" t="s">
        <v>2060</v>
      </c>
      <c r="T203" s="17" t="s">
        <v>2023</v>
      </c>
      <c r="U203" s="17">
        <v>4080</v>
      </c>
      <c r="V203" s="18">
        <v>0.1</v>
      </c>
      <c r="W203" s="18">
        <v>0.1</v>
      </c>
      <c r="X203" s="17" t="s">
        <v>2057</v>
      </c>
      <c r="Z203" s="17">
        <f t="shared" si="16"/>
        <v>1009</v>
      </c>
      <c r="AA203" s="17">
        <v>0</v>
      </c>
      <c r="AB203" s="17">
        <v>0</v>
      </c>
      <c r="AC203" s="17">
        <v>0</v>
      </c>
      <c r="AD203" s="17">
        <v>0</v>
      </c>
      <c r="AE203" s="17">
        <v>0</v>
      </c>
      <c r="AF203" s="17">
        <v>0</v>
      </c>
      <c r="AG203" s="17">
        <v>0</v>
      </c>
      <c r="AH203" s="17">
        <v>0</v>
      </c>
      <c r="AI203" s="17">
        <v>0</v>
      </c>
      <c r="AJ203" s="14" t="str">
        <f t="shared" si="17"/>
        <v>1009,0,0,0,0,0,0,0,0,0</v>
      </c>
      <c r="AK203" s="18" t="s">
        <v>9817</v>
      </c>
      <c r="AL203" s="18" t="s">
        <v>2015</v>
      </c>
      <c r="AQ203" s="17">
        <v>0</v>
      </c>
      <c r="AR203" s="17">
        <v>25</v>
      </c>
      <c r="AS203" s="17">
        <v>0</v>
      </c>
      <c r="AV203" s="13"/>
    </row>
    <row r="204" spans="1:48" x14ac:dyDescent="0.2">
      <c r="A204" s="17">
        <v>202</v>
      </c>
      <c r="B204" t="s">
        <v>1374</v>
      </c>
      <c r="C204" s="17">
        <v>1010</v>
      </c>
      <c r="D204" t="s">
        <v>1077</v>
      </c>
      <c r="E204" s="17" t="s">
        <v>10947</v>
      </c>
      <c r="F204" s="17" t="str">
        <f t="shared" si="18"/>
        <v>DIAMINK</v>
      </c>
      <c r="G204" s="17" t="s">
        <v>186</v>
      </c>
      <c r="H204" s="17" t="s">
        <v>191</v>
      </c>
      <c r="I204" s="18" t="s">
        <v>4582</v>
      </c>
      <c r="J204" s="90" t="s">
        <v>5413</v>
      </c>
      <c r="K204" s="18" t="s">
        <v>5414</v>
      </c>
      <c r="L204" s="18">
        <v>0</v>
      </c>
      <c r="M204" s="18" t="s">
        <v>10964</v>
      </c>
      <c r="N204" s="18">
        <v>255</v>
      </c>
      <c r="O204" s="18">
        <v>70</v>
      </c>
      <c r="P204" s="18" t="s">
        <v>3744</v>
      </c>
      <c r="R204" s="18" t="s">
        <v>10660</v>
      </c>
      <c r="S204" s="18" t="s">
        <v>2060</v>
      </c>
      <c r="T204" s="17" t="s">
        <v>2023</v>
      </c>
      <c r="U204" s="17">
        <v>4080</v>
      </c>
      <c r="V204" s="18">
        <v>0.1</v>
      </c>
      <c r="W204" s="18">
        <v>0.1</v>
      </c>
      <c r="X204" s="17" t="s">
        <v>2057</v>
      </c>
      <c r="Z204" s="17">
        <f t="shared" si="16"/>
        <v>1010</v>
      </c>
      <c r="AA204" s="17">
        <v>0</v>
      </c>
      <c r="AB204" s="17">
        <v>0</v>
      </c>
      <c r="AC204" s="17">
        <v>0</v>
      </c>
      <c r="AD204" s="17">
        <v>0</v>
      </c>
      <c r="AE204" s="17">
        <v>0</v>
      </c>
      <c r="AF204" s="17">
        <v>0</v>
      </c>
      <c r="AG204" s="17">
        <v>0</v>
      </c>
      <c r="AH204" s="17">
        <v>0</v>
      </c>
      <c r="AI204" s="17">
        <v>0</v>
      </c>
      <c r="AJ204" s="14" t="str">
        <f t="shared" si="17"/>
        <v>1010,0,0,0,0,0,0,0,0,0</v>
      </c>
      <c r="AK204" s="18" t="s">
        <v>9817</v>
      </c>
      <c r="AL204" s="18" t="s">
        <v>2015</v>
      </c>
      <c r="AQ204" s="17">
        <v>0</v>
      </c>
      <c r="AR204" s="17">
        <v>25</v>
      </c>
      <c r="AS204" s="17">
        <v>0</v>
      </c>
      <c r="AV204" s="13"/>
    </row>
    <row r="205" spans="1:48" x14ac:dyDescent="0.2">
      <c r="A205" s="17">
        <v>203</v>
      </c>
      <c r="B205" t="s">
        <v>6999</v>
      </c>
      <c r="C205" s="17">
        <v>1011</v>
      </c>
      <c r="D205" t="s">
        <v>1081</v>
      </c>
      <c r="E205" s="17" t="s">
        <v>10948</v>
      </c>
      <c r="F205" s="17" t="str">
        <f t="shared" si="18"/>
        <v>LOCKI</v>
      </c>
      <c r="G205" s="17" t="s">
        <v>190</v>
      </c>
      <c r="H205" s="17" t="s">
        <v>191</v>
      </c>
      <c r="I205" s="18" t="s">
        <v>4582</v>
      </c>
      <c r="J205" s="90" t="s">
        <v>5413</v>
      </c>
      <c r="K205" s="18" t="s">
        <v>5414</v>
      </c>
      <c r="L205" s="18">
        <v>0</v>
      </c>
      <c r="M205" s="18" t="s">
        <v>10964</v>
      </c>
      <c r="N205" s="18">
        <v>255</v>
      </c>
      <c r="O205" s="18">
        <v>70</v>
      </c>
      <c r="P205" s="18" t="s">
        <v>3744</v>
      </c>
      <c r="R205" s="18" t="s">
        <v>10660</v>
      </c>
      <c r="S205" s="18" t="s">
        <v>2060</v>
      </c>
      <c r="T205" s="17" t="s">
        <v>2023</v>
      </c>
      <c r="U205" s="17">
        <v>4080</v>
      </c>
      <c r="V205" s="18">
        <v>0.1</v>
      </c>
      <c r="W205" s="18">
        <v>0.1</v>
      </c>
      <c r="X205" s="17" t="s">
        <v>2057</v>
      </c>
      <c r="Z205" s="17">
        <f t="shared" si="16"/>
        <v>1011</v>
      </c>
      <c r="AA205" s="17">
        <v>0</v>
      </c>
      <c r="AB205" s="17">
        <v>0</v>
      </c>
      <c r="AC205" s="17">
        <v>0</v>
      </c>
      <c r="AD205" s="17">
        <v>0</v>
      </c>
      <c r="AE205" s="17">
        <v>0</v>
      </c>
      <c r="AF205" s="17">
        <v>0</v>
      </c>
      <c r="AG205" s="17">
        <v>0</v>
      </c>
      <c r="AH205" s="17">
        <v>0</v>
      </c>
      <c r="AI205" s="17">
        <v>0</v>
      </c>
      <c r="AJ205" s="14" t="str">
        <f t="shared" si="17"/>
        <v>1011,0,0,0,0,0,0,0,0,0</v>
      </c>
      <c r="AK205" s="18" t="s">
        <v>9817</v>
      </c>
      <c r="AL205" s="18" t="s">
        <v>2015</v>
      </c>
      <c r="AQ205" s="17">
        <v>0</v>
      </c>
      <c r="AR205" s="17">
        <v>25</v>
      </c>
      <c r="AS205" s="17">
        <v>0</v>
      </c>
      <c r="AV205" s="13"/>
    </row>
    <row r="206" spans="1:48" x14ac:dyDescent="0.2">
      <c r="A206" s="17">
        <v>204</v>
      </c>
      <c r="B206" t="s">
        <v>1374</v>
      </c>
      <c r="C206" s="17">
        <v>1012</v>
      </c>
      <c r="D206" t="s">
        <v>1125</v>
      </c>
      <c r="E206" s="17" t="s">
        <v>10949</v>
      </c>
      <c r="F206" s="17" t="str">
        <f t="shared" si="18"/>
        <v>OIRIO</v>
      </c>
      <c r="G206" s="17" t="s">
        <v>184</v>
      </c>
      <c r="H206" s="17" t="s">
        <v>189</v>
      </c>
      <c r="I206" s="18" t="s">
        <v>4582</v>
      </c>
      <c r="J206" s="90" t="s">
        <v>5413</v>
      </c>
      <c r="K206" s="18" t="s">
        <v>5414</v>
      </c>
      <c r="L206" s="18">
        <v>0</v>
      </c>
      <c r="M206" s="18" t="s">
        <v>10964</v>
      </c>
      <c r="N206" s="18">
        <v>255</v>
      </c>
      <c r="O206" s="18">
        <v>70</v>
      </c>
      <c r="P206" s="18" t="s">
        <v>3744</v>
      </c>
      <c r="R206" s="18" t="s">
        <v>10660</v>
      </c>
      <c r="S206" s="18" t="s">
        <v>2060</v>
      </c>
      <c r="T206" s="17" t="s">
        <v>2023</v>
      </c>
      <c r="U206" s="17">
        <v>4080</v>
      </c>
      <c r="V206" s="18">
        <v>0.1</v>
      </c>
      <c r="W206" s="18">
        <v>0.1</v>
      </c>
      <c r="X206" s="17" t="s">
        <v>2057</v>
      </c>
      <c r="Z206" s="17">
        <f t="shared" si="16"/>
        <v>1012</v>
      </c>
      <c r="AA206" s="17">
        <v>0</v>
      </c>
      <c r="AB206" s="17">
        <v>0</v>
      </c>
      <c r="AC206" s="17">
        <v>0</v>
      </c>
      <c r="AD206" s="17">
        <v>0</v>
      </c>
      <c r="AE206" s="17">
        <v>0</v>
      </c>
      <c r="AF206" s="17">
        <v>0</v>
      </c>
      <c r="AG206" s="17">
        <v>0</v>
      </c>
      <c r="AH206" s="17">
        <v>0</v>
      </c>
      <c r="AI206" s="17">
        <v>0</v>
      </c>
      <c r="AJ206" s="14" t="str">
        <f t="shared" si="17"/>
        <v>1012,0,0,0,0,0,0,0,0,0</v>
      </c>
      <c r="AK206" s="18" t="s">
        <v>9817</v>
      </c>
      <c r="AL206" s="18" t="s">
        <v>2015</v>
      </c>
      <c r="AQ206" s="17">
        <v>0</v>
      </c>
      <c r="AR206" s="17">
        <v>25</v>
      </c>
      <c r="AS206" s="17">
        <v>0</v>
      </c>
      <c r="AV206" s="13"/>
    </row>
    <row r="207" spans="1:48" x14ac:dyDescent="0.2">
      <c r="A207" s="17">
        <v>205</v>
      </c>
      <c r="B207" t="s">
        <v>1374</v>
      </c>
      <c r="C207" s="17">
        <v>1013</v>
      </c>
      <c r="D207" t="s">
        <v>5195</v>
      </c>
      <c r="E207" s="17" t="s">
        <v>10950</v>
      </c>
      <c r="F207" s="17" t="str">
        <f t="shared" si="18"/>
        <v>WASHIWISHI</v>
      </c>
      <c r="G207" s="17" t="s">
        <v>178</v>
      </c>
      <c r="H207" s="17" t="s">
        <v>189</v>
      </c>
      <c r="I207" s="18" t="s">
        <v>4582</v>
      </c>
      <c r="J207" s="90" t="s">
        <v>5413</v>
      </c>
      <c r="K207" s="18" t="s">
        <v>5414</v>
      </c>
      <c r="L207" s="18">
        <v>0</v>
      </c>
      <c r="M207" s="18" t="s">
        <v>10964</v>
      </c>
      <c r="N207" s="18">
        <v>255</v>
      </c>
      <c r="O207" s="18">
        <v>70</v>
      </c>
      <c r="P207" s="18" t="s">
        <v>3744</v>
      </c>
      <c r="R207" s="18" t="s">
        <v>10660</v>
      </c>
      <c r="S207" s="18" t="s">
        <v>2060</v>
      </c>
      <c r="T207" s="17" t="s">
        <v>2023</v>
      </c>
      <c r="U207" s="17">
        <v>4080</v>
      </c>
      <c r="V207" s="18">
        <v>0.1</v>
      </c>
      <c r="W207" s="18">
        <v>0.1</v>
      </c>
      <c r="X207" s="17" t="s">
        <v>2057</v>
      </c>
      <c r="Z207" s="17">
        <f t="shared" si="16"/>
        <v>1013</v>
      </c>
      <c r="AA207" s="17">
        <v>0</v>
      </c>
      <c r="AB207" s="17">
        <v>0</v>
      </c>
      <c r="AC207" s="17">
        <v>0</v>
      </c>
      <c r="AD207" s="17">
        <v>0</v>
      </c>
      <c r="AE207" s="17">
        <v>0</v>
      </c>
      <c r="AF207" s="17">
        <v>0</v>
      </c>
      <c r="AG207" s="17">
        <v>0</v>
      </c>
      <c r="AH207" s="17">
        <v>0</v>
      </c>
      <c r="AI207" s="17">
        <v>0</v>
      </c>
      <c r="AJ207" s="14" t="str">
        <f t="shared" si="17"/>
        <v>1013,0,0,0,0,0,0,0,0,0</v>
      </c>
      <c r="AK207" s="18" t="s">
        <v>9817</v>
      </c>
      <c r="AL207" s="18" t="s">
        <v>2015</v>
      </c>
      <c r="AQ207" s="17">
        <v>0</v>
      </c>
      <c r="AR207" s="17">
        <v>25</v>
      </c>
      <c r="AS207" s="17">
        <v>0</v>
      </c>
      <c r="AV207" s="13"/>
    </row>
    <row r="208" spans="1:48" x14ac:dyDescent="0.2">
      <c r="A208" s="17">
        <v>206</v>
      </c>
      <c r="B208" t="s">
        <v>6999</v>
      </c>
      <c r="C208" s="17">
        <v>1014</v>
      </c>
      <c r="D208" t="s">
        <v>1151</v>
      </c>
      <c r="E208" s="17" t="s">
        <v>10951</v>
      </c>
      <c r="F208" s="17" t="str">
        <f t="shared" si="18"/>
        <v>LAYFEY</v>
      </c>
      <c r="G208" s="17" t="s">
        <v>191</v>
      </c>
      <c r="H208" s="17" t="s">
        <v>180</v>
      </c>
      <c r="I208" s="18" t="s">
        <v>4582</v>
      </c>
      <c r="J208" s="90" t="s">
        <v>5413</v>
      </c>
      <c r="K208" s="18" t="s">
        <v>5414</v>
      </c>
      <c r="L208" s="18">
        <v>0</v>
      </c>
      <c r="M208" s="18" t="s">
        <v>10964</v>
      </c>
      <c r="N208" s="18">
        <v>255</v>
      </c>
      <c r="O208" s="18">
        <v>70</v>
      </c>
      <c r="P208" s="18" t="s">
        <v>3744</v>
      </c>
      <c r="R208" s="18" t="s">
        <v>10660</v>
      </c>
      <c r="S208" s="18" t="s">
        <v>2060</v>
      </c>
      <c r="T208" s="17" t="s">
        <v>2023</v>
      </c>
      <c r="U208" s="17">
        <v>4080</v>
      </c>
      <c r="V208" s="18">
        <v>0.1</v>
      </c>
      <c r="W208" s="18">
        <v>0.1</v>
      </c>
      <c r="X208" s="17" t="s">
        <v>2057</v>
      </c>
      <c r="Z208" s="17">
        <f t="shared" si="16"/>
        <v>1014</v>
      </c>
      <c r="AA208" s="17">
        <v>0</v>
      </c>
      <c r="AB208" s="17">
        <v>0</v>
      </c>
      <c r="AC208" s="17">
        <v>0</v>
      </c>
      <c r="AD208" s="17">
        <v>0</v>
      </c>
      <c r="AE208" s="17">
        <v>0</v>
      </c>
      <c r="AF208" s="17">
        <v>0</v>
      </c>
      <c r="AG208" s="17">
        <v>0</v>
      </c>
      <c r="AH208" s="17">
        <v>0</v>
      </c>
      <c r="AI208" s="17">
        <v>0</v>
      </c>
      <c r="AJ208" s="14" t="str">
        <f t="shared" si="17"/>
        <v>1014,0,0,0,0,0,0,0,0,0</v>
      </c>
      <c r="AK208" s="18" t="s">
        <v>9817</v>
      </c>
      <c r="AL208" s="18" t="s">
        <v>2015</v>
      </c>
      <c r="AQ208" s="17">
        <v>0</v>
      </c>
      <c r="AR208" s="17">
        <v>25</v>
      </c>
      <c r="AS208" s="17">
        <v>0</v>
      </c>
      <c r="AV208" s="13"/>
    </row>
    <row r="209" spans="1:48" x14ac:dyDescent="0.2">
      <c r="A209" s="17">
        <v>207</v>
      </c>
      <c r="B209" t="s">
        <v>10580</v>
      </c>
      <c r="C209" s="17">
        <v>1015</v>
      </c>
      <c r="D209" t="s">
        <v>1152</v>
      </c>
      <c r="E209" s="17" t="s">
        <v>10952</v>
      </c>
      <c r="F209" s="17" t="str">
        <f t="shared" si="18"/>
        <v>MIKOY</v>
      </c>
      <c r="G209" s="17" t="s">
        <v>176</v>
      </c>
      <c r="I209" s="18" t="s">
        <v>4582</v>
      </c>
      <c r="J209" s="90" t="s">
        <v>5413</v>
      </c>
      <c r="K209" s="18" t="s">
        <v>5414</v>
      </c>
      <c r="L209" s="18">
        <v>0</v>
      </c>
      <c r="M209" s="18" t="s">
        <v>10964</v>
      </c>
      <c r="N209" s="18">
        <v>255</v>
      </c>
      <c r="O209" s="18">
        <v>70</v>
      </c>
      <c r="P209" s="18" t="s">
        <v>3744</v>
      </c>
      <c r="R209" s="18" t="s">
        <v>10660</v>
      </c>
      <c r="S209" s="18" t="s">
        <v>2060</v>
      </c>
      <c r="T209" s="17" t="s">
        <v>2023</v>
      </c>
      <c r="U209" s="17">
        <v>4080</v>
      </c>
      <c r="V209" s="18">
        <v>0.1</v>
      </c>
      <c r="W209" s="18">
        <v>0.1</v>
      </c>
      <c r="X209" s="17" t="s">
        <v>2057</v>
      </c>
      <c r="Z209" s="17">
        <f t="shared" si="16"/>
        <v>1015</v>
      </c>
      <c r="AA209" s="17">
        <v>0</v>
      </c>
      <c r="AB209" s="17">
        <v>0</v>
      </c>
      <c r="AC209" s="17">
        <v>0</v>
      </c>
      <c r="AD209" s="17">
        <v>0</v>
      </c>
      <c r="AE209" s="17">
        <v>0</v>
      </c>
      <c r="AF209" s="17">
        <v>0</v>
      </c>
      <c r="AG209" s="17">
        <v>0</v>
      </c>
      <c r="AH209" s="17">
        <v>0</v>
      </c>
      <c r="AI209" s="17">
        <v>0</v>
      </c>
      <c r="AJ209" s="14" t="str">
        <f t="shared" si="17"/>
        <v>1015,0,0,0,0,0,0,0,0,0</v>
      </c>
      <c r="AK209" s="18" t="s">
        <v>9817</v>
      </c>
      <c r="AL209" s="18" t="s">
        <v>2015</v>
      </c>
      <c r="AQ209" s="17">
        <v>0</v>
      </c>
      <c r="AR209" s="17">
        <v>25</v>
      </c>
      <c r="AS209" s="17">
        <v>0</v>
      </c>
      <c r="AT209" s="17" t="str">
        <f>+UPPER(D210)&amp;",LevelType,PSYCHIC,"&amp;UPPER(D209)&amp;",LevelType,FIGHTING,"&amp;F210&amp;",LevelType,GHOST"</f>
        <v>PASSIMIAN,LevelType,PSYCHIC,ORANGURU,LevelType,FIGHTING,BABROON,LevelType,GHOST</v>
      </c>
      <c r="AU209" s="17" t="s">
        <v>11045</v>
      </c>
      <c r="AV209" s="13"/>
    </row>
    <row r="210" spans="1:48" x14ac:dyDescent="0.2">
      <c r="A210" s="17">
        <v>208</v>
      </c>
      <c r="B210" t="s">
        <v>1325</v>
      </c>
      <c r="C210" s="17">
        <v>1016</v>
      </c>
      <c r="D210" t="s">
        <v>1153</v>
      </c>
      <c r="E210" s="17" t="s">
        <v>10953</v>
      </c>
      <c r="F210" s="17" t="str">
        <f t="shared" si="18"/>
        <v>BABROON</v>
      </c>
      <c r="G210" s="17" t="s">
        <v>181</v>
      </c>
      <c r="H210" s="17" t="s">
        <v>185</v>
      </c>
      <c r="I210" s="18" t="s">
        <v>4582</v>
      </c>
      <c r="J210" s="90" t="s">
        <v>5413</v>
      </c>
      <c r="K210" s="18" t="s">
        <v>5414</v>
      </c>
      <c r="L210" s="18">
        <v>0</v>
      </c>
      <c r="M210" s="18" t="s">
        <v>10964</v>
      </c>
      <c r="N210" s="18">
        <v>255</v>
      </c>
      <c r="O210" s="18">
        <v>70</v>
      </c>
      <c r="P210" s="18" t="s">
        <v>3744</v>
      </c>
      <c r="R210" s="18" t="s">
        <v>10660</v>
      </c>
      <c r="S210" s="18" t="s">
        <v>2060</v>
      </c>
      <c r="T210" s="17" t="s">
        <v>2023</v>
      </c>
      <c r="U210" s="17">
        <v>4080</v>
      </c>
      <c r="V210" s="18">
        <v>0.1</v>
      </c>
      <c r="W210" s="18">
        <v>0.1</v>
      </c>
      <c r="X210" s="17" t="s">
        <v>2057</v>
      </c>
      <c r="Z210" s="17">
        <f t="shared" si="16"/>
        <v>1016</v>
      </c>
      <c r="AA210" s="17">
        <v>0</v>
      </c>
      <c r="AB210" s="17">
        <v>0</v>
      </c>
      <c r="AC210" s="17">
        <v>0</v>
      </c>
      <c r="AD210" s="17">
        <v>0</v>
      </c>
      <c r="AE210" s="17">
        <v>0</v>
      </c>
      <c r="AF210" s="17">
        <v>0</v>
      </c>
      <c r="AG210" s="17">
        <v>0</v>
      </c>
      <c r="AH210" s="17">
        <v>0</v>
      </c>
      <c r="AI210" s="17">
        <v>0</v>
      </c>
      <c r="AJ210" s="14" t="str">
        <f t="shared" si="17"/>
        <v>1016,0,0,0,0,0,0,0,0,0</v>
      </c>
      <c r="AK210" s="18" t="s">
        <v>9817</v>
      </c>
      <c r="AL210" s="18" t="s">
        <v>2015</v>
      </c>
      <c r="AQ210" s="17">
        <v>0</v>
      </c>
      <c r="AR210" s="17">
        <v>25</v>
      </c>
      <c r="AS210" s="17">
        <v>0</v>
      </c>
      <c r="AV210" s="13"/>
    </row>
    <row r="211" spans="1:48" x14ac:dyDescent="0.2">
      <c r="A211" s="17">
        <v>209</v>
      </c>
      <c r="B211" t="s">
        <v>6999</v>
      </c>
      <c r="C211" s="17">
        <v>1017</v>
      </c>
      <c r="D211" t="s">
        <v>1158</v>
      </c>
      <c r="E211" s="17" t="s">
        <v>10954</v>
      </c>
      <c r="F211" s="17" t="str">
        <f t="shared" si="18"/>
        <v>PYUKURUKU</v>
      </c>
      <c r="G211" s="17" t="s">
        <v>178</v>
      </c>
      <c r="H211" s="17" t="s">
        <v>186</v>
      </c>
      <c r="I211" s="18" t="s">
        <v>4582</v>
      </c>
      <c r="J211" s="90" t="s">
        <v>5413</v>
      </c>
      <c r="K211" s="18" t="s">
        <v>5414</v>
      </c>
      <c r="L211" s="18">
        <v>0</v>
      </c>
      <c r="M211" s="18" t="s">
        <v>10964</v>
      </c>
      <c r="N211" s="18">
        <v>255</v>
      </c>
      <c r="O211" s="18">
        <v>70</v>
      </c>
      <c r="P211" s="18" t="s">
        <v>3744</v>
      </c>
      <c r="R211" s="18" t="s">
        <v>10660</v>
      </c>
      <c r="S211" s="18" t="s">
        <v>2060</v>
      </c>
      <c r="T211" s="17" t="s">
        <v>2023</v>
      </c>
      <c r="U211" s="17">
        <v>4080</v>
      </c>
      <c r="V211" s="18">
        <v>0.1</v>
      </c>
      <c r="W211" s="18">
        <v>0.1</v>
      </c>
      <c r="X211" s="17" t="s">
        <v>2057</v>
      </c>
      <c r="Z211" s="17">
        <f t="shared" si="16"/>
        <v>1017</v>
      </c>
      <c r="AA211" s="17">
        <v>0</v>
      </c>
      <c r="AB211" s="17">
        <v>0</v>
      </c>
      <c r="AC211" s="17">
        <v>0</v>
      </c>
      <c r="AD211" s="17">
        <v>0</v>
      </c>
      <c r="AE211" s="17">
        <v>0</v>
      </c>
      <c r="AF211" s="17">
        <v>0</v>
      </c>
      <c r="AG211" s="17">
        <v>0</v>
      </c>
      <c r="AH211" s="17">
        <v>0</v>
      </c>
      <c r="AI211" s="17">
        <v>0</v>
      </c>
      <c r="AJ211" s="14" t="str">
        <f t="shared" si="17"/>
        <v>1017,0,0,0,0,0,0,0,0,0</v>
      </c>
      <c r="AK211" s="18" t="s">
        <v>9817</v>
      </c>
      <c r="AL211" s="18" t="s">
        <v>2015</v>
      </c>
      <c r="AQ211" s="17">
        <v>0</v>
      </c>
      <c r="AR211" s="17">
        <v>25</v>
      </c>
      <c r="AS211" s="17">
        <v>0</v>
      </c>
      <c r="AV211" s="13"/>
    </row>
    <row r="212" spans="1:48" x14ac:dyDescent="0.2">
      <c r="A212" s="17">
        <v>210</v>
      </c>
      <c r="B212" t="s">
        <v>1374</v>
      </c>
      <c r="C212" s="17">
        <v>1018</v>
      </c>
      <c r="D212" t="s">
        <v>5196</v>
      </c>
      <c r="E212" s="17" t="s">
        <v>10955</v>
      </c>
      <c r="F212" s="17" t="str">
        <f t="shared" si="18"/>
        <v>MAXIOR</v>
      </c>
      <c r="G212" s="17" t="s">
        <v>184</v>
      </c>
      <c r="H212" s="17" t="s">
        <v>186</v>
      </c>
      <c r="I212" s="18" t="s">
        <v>4582</v>
      </c>
      <c r="J212" s="90" t="s">
        <v>5413</v>
      </c>
      <c r="K212" s="18" t="s">
        <v>5414</v>
      </c>
      <c r="L212" s="18">
        <v>0</v>
      </c>
      <c r="M212" s="18" t="s">
        <v>10964</v>
      </c>
      <c r="N212" s="18">
        <v>255</v>
      </c>
      <c r="O212" s="18">
        <v>70</v>
      </c>
      <c r="P212" s="18" t="s">
        <v>3744</v>
      </c>
      <c r="R212" s="18" t="s">
        <v>10660</v>
      </c>
      <c r="S212" s="18" t="s">
        <v>2060</v>
      </c>
      <c r="T212" s="17" t="s">
        <v>2023</v>
      </c>
      <c r="U212" s="17">
        <v>4080</v>
      </c>
      <c r="V212" s="18">
        <v>0.1</v>
      </c>
      <c r="W212" s="18">
        <v>0.1</v>
      </c>
      <c r="X212" s="17" t="s">
        <v>2057</v>
      </c>
      <c r="Z212" s="17">
        <f t="shared" si="16"/>
        <v>1018</v>
      </c>
      <c r="AA212" s="17">
        <v>0</v>
      </c>
      <c r="AB212" s="17">
        <v>0</v>
      </c>
      <c r="AC212" s="17">
        <v>0</v>
      </c>
      <c r="AD212" s="17">
        <v>0</v>
      </c>
      <c r="AE212" s="17">
        <v>0</v>
      </c>
      <c r="AF212" s="17">
        <v>0</v>
      </c>
      <c r="AG212" s="17">
        <v>0</v>
      </c>
      <c r="AH212" s="17">
        <v>0</v>
      </c>
      <c r="AI212" s="17">
        <v>0</v>
      </c>
      <c r="AJ212" s="14" t="str">
        <f t="shared" si="17"/>
        <v>1018,0,0,0,0,0,0,0,0,0</v>
      </c>
      <c r="AK212" s="18" t="s">
        <v>9817</v>
      </c>
      <c r="AL212" s="18" t="s">
        <v>2015</v>
      </c>
      <c r="AQ212" s="17">
        <v>0</v>
      </c>
      <c r="AR212" s="17">
        <v>25</v>
      </c>
      <c r="AS212" s="17">
        <v>0</v>
      </c>
      <c r="AV212" s="13"/>
    </row>
    <row r="213" spans="1:48" x14ac:dyDescent="0.2">
      <c r="A213" s="17">
        <v>211</v>
      </c>
      <c r="B213" t="s">
        <v>1374</v>
      </c>
      <c r="C213" s="17">
        <v>1019</v>
      </c>
      <c r="D213" t="s">
        <v>1163</v>
      </c>
      <c r="E213" s="17" t="s">
        <v>10956</v>
      </c>
      <c r="F213" s="17" t="str">
        <f t="shared" si="18"/>
        <v>KOMALO</v>
      </c>
      <c r="G213" s="17" t="s">
        <v>176</v>
      </c>
      <c r="H213" s="17" t="s">
        <v>192</v>
      </c>
      <c r="I213" s="18" t="s">
        <v>4582</v>
      </c>
      <c r="J213" s="90" t="s">
        <v>5413</v>
      </c>
      <c r="K213" s="18" t="s">
        <v>5414</v>
      </c>
      <c r="L213" s="18">
        <v>0</v>
      </c>
      <c r="M213" s="18" t="s">
        <v>10964</v>
      </c>
      <c r="N213" s="18">
        <v>255</v>
      </c>
      <c r="O213" s="18">
        <v>70</v>
      </c>
      <c r="P213" s="18" t="s">
        <v>3744</v>
      </c>
      <c r="R213" s="18" t="s">
        <v>10660</v>
      </c>
      <c r="S213" s="18" t="s">
        <v>2060</v>
      </c>
      <c r="T213" s="17" t="s">
        <v>2023</v>
      </c>
      <c r="U213" s="17">
        <v>4080</v>
      </c>
      <c r="V213" s="18">
        <v>0.1</v>
      </c>
      <c r="W213" s="18">
        <v>0.1</v>
      </c>
      <c r="X213" s="17" t="s">
        <v>2057</v>
      </c>
      <c r="Z213" s="17">
        <f t="shared" si="16"/>
        <v>1019</v>
      </c>
      <c r="AA213" s="17">
        <v>0</v>
      </c>
      <c r="AB213" s="17">
        <v>0</v>
      </c>
      <c r="AC213" s="17">
        <v>0</v>
      </c>
      <c r="AD213" s="17">
        <v>0</v>
      </c>
      <c r="AE213" s="17">
        <v>0</v>
      </c>
      <c r="AF213" s="17">
        <v>0</v>
      </c>
      <c r="AG213" s="17">
        <v>0</v>
      </c>
      <c r="AH213" s="17">
        <v>0</v>
      </c>
      <c r="AI213" s="17">
        <v>0</v>
      </c>
      <c r="AJ213" s="14" t="str">
        <f t="shared" si="17"/>
        <v>1019,0,0,0,0,0,0,0,0,0</v>
      </c>
      <c r="AK213" s="18" t="s">
        <v>9817</v>
      </c>
      <c r="AL213" s="18" t="s">
        <v>2015</v>
      </c>
      <c r="AQ213" s="17">
        <v>0</v>
      </c>
      <c r="AR213" s="17">
        <v>25</v>
      </c>
      <c r="AS213" s="17">
        <v>0</v>
      </c>
      <c r="AV213" s="13"/>
    </row>
    <row r="214" spans="1:48" x14ac:dyDescent="0.2">
      <c r="A214" s="17">
        <v>212</v>
      </c>
      <c r="B214" t="s">
        <v>1374</v>
      </c>
      <c r="C214" s="17">
        <v>1020</v>
      </c>
      <c r="D214" t="s">
        <v>1164</v>
      </c>
      <c r="E214" s="17" t="s">
        <v>10957</v>
      </c>
      <c r="F214" s="17" t="str">
        <f t="shared" si="18"/>
        <v>EXPLONATOR</v>
      </c>
      <c r="G214" s="17" t="s">
        <v>177</v>
      </c>
      <c r="H214" s="17" t="s">
        <v>188</v>
      </c>
      <c r="I214" s="18" t="s">
        <v>4582</v>
      </c>
      <c r="J214" s="90" t="s">
        <v>5413</v>
      </c>
      <c r="K214" s="18" t="s">
        <v>5414</v>
      </c>
      <c r="L214" s="18">
        <v>0</v>
      </c>
      <c r="M214" s="18" t="s">
        <v>10964</v>
      </c>
      <c r="N214" s="18">
        <v>255</v>
      </c>
      <c r="O214" s="18">
        <v>70</v>
      </c>
      <c r="P214" s="18" t="s">
        <v>3744</v>
      </c>
      <c r="R214" s="18" t="s">
        <v>10660</v>
      </c>
      <c r="S214" s="18" t="s">
        <v>2060</v>
      </c>
      <c r="T214" s="17" t="s">
        <v>2023</v>
      </c>
      <c r="U214" s="17">
        <v>4080</v>
      </c>
      <c r="V214" s="18">
        <v>0.1</v>
      </c>
      <c r="W214" s="18">
        <v>0.1</v>
      </c>
      <c r="X214" s="17" t="s">
        <v>2057</v>
      </c>
      <c r="Z214" s="17">
        <f t="shared" si="16"/>
        <v>1020</v>
      </c>
      <c r="AA214" s="17">
        <v>0</v>
      </c>
      <c r="AB214" s="17">
        <v>0</v>
      </c>
      <c r="AC214" s="17">
        <v>0</v>
      </c>
      <c r="AD214" s="17">
        <v>0</v>
      </c>
      <c r="AE214" s="17">
        <v>0</v>
      </c>
      <c r="AF214" s="17">
        <v>0</v>
      </c>
      <c r="AG214" s="17">
        <v>0</v>
      </c>
      <c r="AH214" s="17">
        <v>0</v>
      </c>
      <c r="AI214" s="17">
        <v>0</v>
      </c>
      <c r="AJ214" s="14" t="str">
        <f t="shared" si="17"/>
        <v>1020,0,0,0,0,0,0,0,0,0</v>
      </c>
      <c r="AK214" s="18" t="s">
        <v>9817</v>
      </c>
      <c r="AL214" s="18" t="s">
        <v>2015</v>
      </c>
      <c r="AQ214" s="17">
        <v>0</v>
      </c>
      <c r="AR214" s="17">
        <v>25</v>
      </c>
      <c r="AS214" s="17">
        <v>0</v>
      </c>
      <c r="AV214" s="13"/>
    </row>
    <row r="215" spans="1:48" x14ac:dyDescent="0.2">
      <c r="A215" s="17">
        <v>213</v>
      </c>
      <c r="B215" t="s">
        <v>6999</v>
      </c>
      <c r="C215" s="17">
        <v>1021</v>
      </c>
      <c r="D215" t="s">
        <v>1165</v>
      </c>
      <c r="E215" s="17" t="s">
        <v>10958</v>
      </c>
      <c r="F215" s="17" t="str">
        <f t="shared" si="18"/>
        <v>RAIDEMARU</v>
      </c>
      <c r="G215" s="17" t="s">
        <v>179</v>
      </c>
      <c r="I215" s="18" t="s">
        <v>4582</v>
      </c>
      <c r="J215" s="90" t="s">
        <v>5413</v>
      </c>
      <c r="K215" s="18" t="s">
        <v>5414</v>
      </c>
      <c r="L215" s="18">
        <v>0</v>
      </c>
      <c r="M215" s="18" t="s">
        <v>10964</v>
      </c>
      <c r="N215" s="18">
        <v>255</v>
      </c>
      <c r="O215" s="18">
        <v>70</v>
      </c>
      <c r="P215" s="18" t="s">
        <v>3744</v>
      </c>
      <c r="R215" s="18" t="s">
        <v>10660</v>
      </c>
      <c r="S215" s="18" t="s">
        <v>2060</v>
      </c>
      <c r="T215" s="17" t="s">
        <v>2023</v>
      </c>
      <c r="U215" s="17">
        <v>4080</v>
      </c>
      <c r="V215" s="18">
        <v>0.1</v>
      </c>
      <c r="W215" s="18">
        <v>0.1</v>
      </c>
      <c r="X215" s="17" t="s">
        <v>2057</v>
      </c>
      <c r="Z215" s="17">
        <f t="shared" si="16"/>
        <v>1021</v>
      </c>
      <c r="AA215" s="17">
        <v>0</v>
      </c>
      <c r="AB215" s="17">
        <v>0</v>
      </c>
      <c r="AC215" s="17">
        <v>0</v>
      </c>
      <c r="AD215" s="17">
        <v>0</v>
      </c>
      <c r="AE215" s="17">
        <v>0</v>
      </c>
      <c r="AF215" s="17">
        <v>0</v>
      </c>
      <c r="AG215" s="17">
        <v>0</v>
      </c>
      <c r="AH215" s="17">
        <v>0</v>
      </c>
      <c r="AI215" s="17">
        <v>0</v>
      </c>
      <c r="AJ215" s="14" t="str">
        <f t="shared" si="17"/>
        <v>1021,0,0,0,0,0,0,0,0,0</v>
      </c>
      <c r="AK215" s="18" t="s">
        <v>9817</v>
      </c>
      <c r="AL215" s="18" t="s">
        <v>2015</v>
      </c>
      <c r="AQ215" s="17">
        <v>0</v>
      </c>
      <c r="AR215" s="17">
        <v>25</v>
      </c>
      <c r="AS215" s="17">
        <v>0</v>
      </c>
      <c r="AV215" s="13"/>
    </row>
    <row r="216" spans="1:48" x14ac:dyDescent="0.2">
      <c r="A216" s="17">
        <v>214</v>
      </c>
      <c r="B216" t="s">
        <v>1374</v>
      </c>
      <c r="C216" s="17">
        <v>1022</v>
      </c>
      <c r="D216" t="s">
        <v>1166</v>
      </c>
      <c r="E216" s="17" t="s">
        <v>10959</v>
      </c>
      <c r="F216" s="17" t="str">
        <f t="shared" si="18"/>
        <v>RAIMIKYU</v>
      </c>
      <c r="G216" s="17" t="s">
        <v>187</v>
      </c>
      <c r="H216" s="17" t="s">
        <v>191</v>
      </c>
      <c r="I216" s="18" t="s">
        <v>4582</v>
      </c>
      <c r="J216" s="90" t="s">
        <v>5413</v>
      </c>
      <c r="K216" s="18" t="s">
        <v>5414</v>
      </c>
      <c r="L216" s="18">
        <v>0</v>
      </c>
      <c r="M216" s="18" t="s">
        <v>10964</v>
      </c>
      <c r="N216" s="18">
        <v>255</v>
      </c>
      <c r="O216" s="18">
        <v>70</v>
      </c>
      <c r="P216" s="18" t="s">
        <v>3744</v>
      </c>
      <c r="R216" s="18" t="s">
        <v>10660</v>
      </c>
      <c r="S216" s="18" t="s">
        <v>2060</v>
      </c>
      <c r="T216" s="17" t="s">
        <v>2023</v>
      </c>
      <c r="U216" s="17">
        <v>4080</v>
      </c>
      <c r="V216" s="18">
        <v>0.1</v>
      </c>
      <c r="W216" s="18">
        <v>0.1</v>
      </c>
      <c r="X216" s="17" t="s">
        <v>2057</v>
      </c>
      <c r="Z216" s="17">
        <f t="shared" si="16"/>
        <v>1022</v>
      </c>
      <c r="AA216" s="17">
        <v>0</v>
      </c>
      <c r="AB216" s="17">
        <v>0</v>
      </c>
      <c r="AC216" s="17">
        <v>0</v>
      </c>
      <c r="AD216" s="17">
        <v>0</v>
      </c>
      <c r="AE216" s="17">
        <v>0</v>
      </c>
      <c r="AF216" s="17">
        <v>0</v>
      </c>
      <c r="AG216" s="17">
        <v>0</v>
      </c>
      <c r="AH216" s="17">
        <v>0</v>
      </c>
      <c r="AI216" s="17">
        <v>0</v>
      </c>
      <c r="AJ216" s="14" t="str">
        <f t="shared" si="17"/>
        <v>1022,0,0,0,0,0,0,0,0,0</v>
      </c>
      <c r="AK216" s="18" t="s">
        <v>9817</v>
      </c>
      <c r="AL216" s="18" t="s">
        <v>2015</v>
      </c>
      <c r="AQ216" s="17">
        <v>0</v>
      </c>
      <c r="AR216" s="17">
        <v>25</v>
      </c>
      <c r="AS216" s="17">
        <v>0</v>
      </c>
      <c r="AV216" s="13"/>
    </row>
    <row r="217" spans="1:48" x14ac:dyDescent="0.2">
      <c r="A217" s="17">
        <v>215</v>
      </c>
      <c r="B217" t="s">
        <v>1374</v>
      </c>
      <c r="C217" s="17">
        <v>1023</v>
      </c>
      <c r="D217" t="s">
        <v>1167</v>
      </c>
      <c r="E217" s="17" t="s">
        <v>10960</v>
      </c>
      <c r="F217" s="17" t="str">
        <f t="shared" si="18"/>
        <v>BRUGLYSH</v>
      </c>
      <c r="G217" s="17" t="s">
        <v>178</v>
      </c>
      <c r="H217" s="17" t="s">
        <v>185</v>
      </c>
      <c r="I217" s="18" t="s">
        <v>4582</v>
      </c>
      <c r="J217" s="90" t="s">
        <v>5413</v>
      </c>
      <c r="K217" s="18" t="s">
        <v>5414</v>
      </c>
      <c r="L217" s="18">
        <v>0</v>
      </c>
      <c r="M217" s="18" t="s">
        <v>10964</v>
      </c>
      <c r="N217" s="18">
        <v>255</v>
      </c>
      <c r="O217" s="18">
        <v>70</v>
      </c>
      <c r="P217" s="18" t="s">
        <v>3744</v>
      </c>
      <c r="R217" s="18" t="s">
        <v>10660</v>
      </c>
      <c r="S217" s="18" t="s">
        <v>2060</v>
      </c>
      <c r="T217" s="17" t="s">
        <v>2023</v>
      </c>
      <c r="U217" s="17">
        <v>4080</v>
      </c>
      <c r="V217" s="18">
        <v>0.1</v>
      </c>
      <c r="W217" s="18">
        <v>0.1</v>
      </c>
      <c r="X217" s="17" t="s">
        <v>2057</v>
      </c>
      <c r="Z217" s="17">
        <f t="shared" si="16"/>
        <v>1023</v>
      </c>
      <c r="AA217" s="17">
        <v>0</v>
      </c>
      <c r="AB217" s="17">
        <v>0</v>
      </c>
      <c r="AC217" s="17">
        <v>0</v>
      </c>
      <c r="AD217" s="17">
        <v>0</v>
      </c>
      <c r="AE217" s="17">
        <v>0</v>
      </c>
      <c r="AF217" s="17">
        <v>0</v>
      </c>
      <c r="AG217" s="17">
        <v>0</v>
      </c>
      <c r="AH217" s="17">
        <v>0</v>
      </c>
      <c r="AI217" s="17">
        <v>0</v>
      </c>
      <c r="AJ217" s="14" t="str">
        <f t="shared" si="17"/>
        <v>1023,0,0,0,0,0,0,0,0,0</v>
      </c>
      <c r="AK217" s="18" t="s">
        <v>9817</v>
      </c>
      <c r="AL217" s="18" t="s">
        <v>2015</v>
      </c>
      <c r="AQ217" s="17">
        <v>0</v>
      </c>
      <c r="AR217" s="17">
        <v>25</v>
      </c>
      <c r="AS217" s="17">
        <v>0</v>
      </c>
      <c r="AV217" s="13"/>
    </row>
    <row r="218" spans="1:48" x14ac:dyDescent="0.2">
      <c r="A218" s="17">
        <v>216</v>
      </c>
      <c r="B218" t="s">
        <v>6999</v>
      </c>
      <c r="C218" s="17">
        <v>1024</v>
      </c>
      <c r="D218" t="s">
        <v>1168</v>
      </c>
      <c r="E218" s="17" t="s">
        <v>10962</v>
      </c>
      <c r="F218" s="17" t="str">
        <f t="shared" si="18"/>
        <v>GRAGON</v>
      </c>
      <c r="G218" s="17" t="s">
        <v>188</v>
      </c>
      <c r="H218" s="17" t="s">
        <v>187</v>
      </c>
      <c r="I218" s="18" t="s">
        <v>4582</v>
      </c>
      <c r="J218" s="90" t="s">
        <v>5413</v>
      </c>
      <c r="K218" s="18" t="s">
        <v>5414</v>
      </c>
      <c r="L218" s="18">
        <v>0</v>
      </c>
      <c r="M218" s="18" t="s">
        <v>10964</v>
      </c>
      <c r="N218" s="18">
        <v>255</v>
      </c>
      <c r="O218" s="18">
        <v>70</v>
      </c>
      <c r="P218" s="18" t="s">
        <v>3744</v>
      </c>
      <c r="R218" s="18" t="s">
        <v>10660</v>
      </c>
      <c r="S218" s="18" t="s">
        <v>2060</v>
      </c>
      <c r="T218" s="17" t="s">
        <v>2023</v>
      </c>
      <c r="U218" s="17">
        <v>4080</v>
      </c>
      <c r="V218" s="18">
        <v>0.1</v>
      </c>
      <c r="W218" s="18">
        <v>0.1</v>
      </c>
      <c r="X218" s="17" t="s">
        <v>2057</v>
      </c>
      <c r="Z218" s="17">
        <f t="shared" si="16"/>
        <v>1024</v>
      </c>
      <c r="AA218" s="17">
        <v>0</v>
      </c>
      <c r="AB218" s="17">
        <v>0</v>
      </c>
      <c r="AC218" s="17">
        <v>0</v>
      </c>
      <c r="AD218" s="17">
        <v>0</v>
      </c>
      <c r="AE218" s="17">
        <v>0</v>
      </c>
      <c r="AF218" s="17">
        <v>0</v>
      </c>
      <c r="AG218" s="17">
        <v>0</v>
      </c>
      <c r="AH218" s="17">
        <v>0</v>
      </c>
      <c r="AI218" s="17">
        <v>0</v>
      </c>
      <c r="AJ218" s="14" t="str">
        <f t="shared" si="17"/>
        <v>1024,0,0,0,0,0,0,0,0,0</v>
      </c>
      <c r="AK218" s="18" t="s">
        <v>9817</v>
      </c>
      <c r="AL218" s="18" t="s">
        <v>2015</v>
      </c>
      <c r="AQ218" s="17">
        <v>0</v>
      </c>
      <c r="AR218" s="17">
        <v>25</v>
      </c>
      <c r="AS218" s="17">
        <v>0</v>
      </c>
      <c r="AV218" s="13"/>
    </row>
    <row r="219" spans="1:48" x14ac:dyDescent="0.2">
      <c r="A219" s="17">
        <v>217</v>
      </c>
      <c r="B219" t="s">
        <v>6999</v>
      </c>
      <c r="C219" s="17">
        <v>1025</v>
      </c>
      <c r="D219" t="s">
        <v>1169</v>
      </c>
      <c r="E219" s="17" t="s">
        <v>10961</v>
      </c>
      <c r="F219" s="17" t="str">
        <f t="shared" si="18"/>
        <v>ANCHORMISE</v>
      </c>
      <c r="G219" s="17" t="s">
        <v>187</v>
      </c>
      <c r="H219" s="17" t="s">
        <v>180</v>
      </c>
      <c r="I219" s="18" t="s">
        <v>4582</v>
      </c>
      <c r="J219" s="90" t="s">
        <v>5413</v>
      </c>
      <c r="K219" s="18" t="s">
        <v>5414</v>
      </c>
      <c r="L219" s="18">
        <v>0</v>
      </c>
      <c r="M219" s="18" t="s">
        <v>10964</v>
      </c>
      <c r="N219" s="18">
        <v>255</v>
      </c>
      <c r="O219" s="18">
        <v>70</v>
      </c>
      <c r="P219" s="18" t="s">
        <v>3744</v>
      </c>
      <c r="R219" s="18" t="s">
        <v>10660</v>
      </c>
      <c r="S219" s="18" t="s">
        <v>2060</v>
      </c>
      <c r="T219" s="17" t="s">
        <v>2023</v>
      </c>
      <c r="U219" s="17">
        <v>4080</v>
      </c>
      <c r="V219" s="18">
        <v>0.1</v>
      </c>
      <c r="W219" s="18">
        <v>0.1</v>
      </c>
      <c r="X219" s="17" t="s">
        <v>2057</v>
      </c>
      <c r="Z219" s="17">
        <f t="shared" si="16"/>
        <v>1025</v>
      </c>
      <c r="AA219" s="17">
        <v>0</v>
      </c>
      <c r="AB219" s="17">
        <v>0</v>
      </c>
      <c r="AC219" s="17">
        <v>0</v>
      </c>
      <c r="AD219" s="17">
        <v>0</v>
      </c>
      <c r="AE219" s="17">
        <v>0</v>
      </c>
      <c r="AF219" s="17">
        <v>0</v>
      </c>
      <c r="AG219" s="17">
        <v>0</v>
      </c>
      <c r="AH219" s="17">
        <v>0</v>
      </c>
      <c r="AI219" s="17">
        <v>0</v>
      </c>
      <c r="AJ219" s="14" t="str">
        <f t="shared" si="17"/>
        <v>1025,0,0,0,0,0,0,0,0,0</v>
      </c>
      <c r="AK219" s="18" t="s">
        <v>9817</v>
      </c>
      <c r="AL219" s="18" t="s">
        <v>2015</v>
      </c>
      <c r="AQ219" s="17">
        <v>0</v>
      </c>
      <c r="AR219" s="17">
        <v>25</v>
      </c>
      <c r="AS219" s="17">
        <v>0</v>
      </c>
      <c r="AV219" s="13"/>
    </row>
    <row r="220" spans="1:48" x14ac:dyDescent="0.2">
      <c r="A220" s="17">
        <v>218</v>
      </c>
      <c r="B220" t="s">
        <v>10614</v>
      </c>
      <c r="C220" s="17">
        <v>1026</v>
      </c>
      <c r="D220" s="17" t="s">
        <v>5186</v>
      </c>
      <c r="E220" s="17" t="s">
        <v>10881</v>
      </c>
      <c r="F220" s="17" t="str">
        <f t="shared" si="18"/>
        <v>ZEKYURAM</v>
      </c>
      <c r="G220" s="17" t="s">
        <v>188</v>
      </c>
      <c r="H220" s="17" t="s">
        <v>192</v>
      </c>
      <c r="I220" s="18" t="s">
        <v>4582</v>
      </c>
      <c r="J220" s="90" t="s">
        <v>5413</v>
      </c>
      <c r="K220" s="18" t="s">
        <v>5414</v>
      </c>
      <c r="L220" s="18">
        <v>0</v>
      </c>
      <c r="M220" s="18" t="s">
        <v>10964</v>
      </c>
      <c r="N220" s="18">
        <v>255</v>
      </c>
      <c r="O220" s="18">
        <v>70</v>
      </c>
      <c r="P220" s="18" t="s">
        <v>3744</v>
      </c>
      <c r="R220" s="18" t="s">
        <v>10660</v>
      </c>
      <c r="S220" s="18" t="s">
        <v>2060</v>
      </c>
      <c r="T220" s="17" t="s">
        <v>2023</v>
      </c>
      <c r="U220" s="17">
        <v>4080</v>
      </c>
      <c r="V220" s="18">
        <v>0.1</v>
      </c>
      <c r="W220" s="18">
        <v>0.1</v>
      </c>
      <c r="X220" s="17" t="s">
        <v>2057</v>
      </c>
      <c r="Z220" s="17">
        <f t="shared" si="16"/>
        <v>1026</v>
      </c>
      <c r="AA220" s="17">
        <v>0</v>
      </c>
      <c r="AB220" s="17">
        <v>0</v>
      </c>
      <c r="AC220" s="17">
        <v>0</v>
      </c>
      <c r="AD220" s="17">
        <v>0</v>
      </c>
      <c r="AE220" s="17">
        <v>0</v>
      </c>
      <c r="AF220" s="17">
        <v>0</v>
      </c>
      <c r="AG220" s="17">
        <v>0</v>
      </c>
      <c r="AH220" s="17">
        <v>0</v>
      </c>
      <c r="AI220" s="17">
        <v>0</v>
      </c>
      <c r="AJ220" s="14" t="str">
        <f t="shared" si="17"/>
        <v>1026,0,0,0,0,0,0,0,0,0</v>
      </c>
      <c r="AK220" s="18" t="s">
        <v>9817</v>
      </c>
      <c r="AL220" s="18" t="s">
        <v>2015</v>
      </c>
      <c r="AQ220" s="17">
        <v>0</v>
      </c>
      <c r="AR220" s="17">
        <v>25</v>
      </c>
      <c r="AS220" s="17">
        <v>0</v>
      </c>
      <c r="AV220" s="13"/>
    </row>
    <row r="221" spans="1:48" x14ac:dyDescent="0.2">
      <c r="A221" s="17">
        <v>219</v>
      </c>
      <c r="B221" t="s">
        <v>10580</v>
      </c>
      <c r="C221" s="17">
        <v>1027</v>
      </c>
      <c r="D221" t="s">
        <v>1173</v>
      </c>
      <c r="E221" s="17" t="s">
        <v>10882</v>
      </c>
      <c r="F221" s="17" t="str">
        <f t="shared" si="18"/>
        <v>TAPUMINI</v>
      </c>
      <c r="G221" s="17" t="s">
        <v>191</v>
      </c>
      <c r="I221" s="18" t="s">
        <v>4582</v>
      </c>
      <c r="J221" s="90" t="s">
        <v>5413</v>
      </c>
      <c r="K221" s="18" t="s">
        <v>5414</v>
      </c>
      <c r="L221" s="18">
        <v>0</v>
      </c>
      <c r="M221" s="18" t="s">
        <v>10964</v>
      </c>
      <c r="N221" s="18">
        <v>255</v>
      </c>
      <c r="O221" s="18">
        <v>70</v>
      </c>
      <c r="P221" s="18" t="s">
        <v>3744</v>
      </c>
      <c r="R221" s="18" t="s">
        <v>10660</v>
      </c>
      <c r="S221" s="18" t="s">
        <v>2060</v>
      </c>
      <c r="T221" s="17" t="s">
        <v>2023</v>
      </c>
      <c r="U221" s="17">
        <v>4080</v>
      </c>
      <c r="V221" s="18">
        <v>0.1</v>
      </c>
      <c r="W221" s="18">
        <v>0.1</v>
      </c>
      <c r="X221" s="17" t="s">
        <v>2057</v>
      </c>
      <c r="Z221" s="17">
        <f t="shared" si="16"/>
        <v>1027</v>
      </c>
      <c r="AA221" s="17">
        <v>0</v>
      </c>
      <c r="AB221" s="17">
        <v>0</v>
      </c>
      <c r="AC221" s="17">
        <v>0</v>
      </c>
      <c r="AD221" s="17">
        <v>0</v>
      </c>
      <c r="AE221" s="17">
        <v>0</v>
      </c>
      <c r="AF221" s="17">
        <v>0</v>
      </c>
      <c r="AG221" s="17">
        <v>0</v>
      </c>
      <c r="AH221" s="17">
        <v>0</v>
      </c>
      <c r="AI221" s="17">
        <v>0</v>
      </c>
      <c r="AJ221" s="14" t="str">
        <f t="shared" si="17"/>
        <v>1027,0,0,0,0,0,0,0,0,0</v>
      </c>
      <c r="AK221" s="18" t="s">
        <v>9817</v>
      </c>
      <c r="AL221" s="18" t="s">
        <v>2015</v>
      </c>
      <c r="AQ221" s="17">
        <v>0</v>
      </c>
      <c r="AR221" s="17">
        <v>25</v>
      </c>
      <c r="AS221" s="17">
        <v>0</v>
      </c>
      <c r="AT221" s="17" t="str">
        <f>+"TAPULELE,LevelType,PSYCHIC,TAPUKOKO,LevelType,ELECTRIC,TAPUBULU,LevelType,GRASS,TAPUFINI,LevelType,WATER,TAPUDAGA,LevelType,DRAGON"</f>
        <v>TAPULELE,LevelType,PSYCHIC,TAPUKOKO,LevelType,ELECTRIC,TAPUBULU,LevelType,GRASS,TAPUFINI,LevelType,WATER,TAPUDAGA,LevelType,DRAGON</v>
      </c>
      <c r="AU221" s="17" t="s">
        <v>11043</v>
      </c>
      <c r="AV221" s="13"/>
    </row>
    <row r="222" spans="1:48" x14ac:dyDescent="0.2">
      <c r="A222" s="17">
        <v>220</v>
      </c>
      <c r="B222" t="s">
        <v>10897</v>
      </c>
      <c r="C222" s="17">
        <v>1028</v>
      </c>
      <c r="D222" s="17" t="s">
        <v>1173</v>
      </c>
      <c r="E222" s="17" t="s">
        <v>10883</v>
      </c>
      <c r="F222" s="17" t="str">
        <f t="shared" si="18"/>
        <v>TAPUDAGA</v>
      </c>
      <c r="G222" s="17" t="s">
        <v>191</v>
      </c>
      <c r="H222" s="17" t="s">
        <v>188</v>
      </c>
      <c r="I222" s="18" t="s">
        <v>4582</v>
      </c>
      <c r="J222" s="90" t="s">
        <v>5413</v>
      </c>
      <c r="K222" s="18" t="s">
        <v>5414</v>
      </c>
      <c r="L222" s="18">
        <v>0</v>
      </c>
      <c r="M222" s="18" t="s">
        <v>10964</v>
      </c>
      <c r="N222" s="18">
        <v>255</v>
      </c>
      <c r="O222" s="18">
        <v>70</v>
      </c>
      <c r="P222" s="18" t="s">
        <v>3744</v>
      </c>
      <c r="R222" s="18" t="s">
        <v>10660</v>
      </c>
      <c r="S222" s="18" t="s">
        <v>2060</v>
      </c>
      <c r="T222" s="17" t="s">
        <v>2023</v>
      </c>
      <c r="U222" s="17">
        <v>4080</v>
      </c>
      <c r="V222" s="18">
        <v>0.1</v>
      </c>
      <c r="W222" s="18">
        <v>0.1</v>
      </c>
      <c r="X222" s="17" t="s">
        <v>2057</v>
      </c>
      <c r="Z222" s="17">
        <f t="shared" si="16"/>
        <v>1028</v>
      </c>
      <c r="AA222" s="17">
        <v>0</v>
      </c>
      <c r="AB222" s="17">
        <v>0</v>
      </c>
      <c r="AC222" s="17">
        <v>0</v>
      </c>
      <c r="AD222" s="17">
        <v>0</v>
      </c>
      <c r="AE222" s="17">
        <v>0</v>
      </c>
      <c r="AF222" s="17">
        <v>0</v>
      </c>
      <c r="AG222" s="17">
        <v>0</v>
      </c>
      <c r="AH222" s="17">
        <v>0</v>
      </c>
      <c r="AI222" s="17">
        <v>0</v>
      </c>
      <c r="AJ222" s="14" t="str">
        <f t="shared" si="17"/>
        <v>1028,0,0,0,0,0,0,0,0,0</v>
      </c>
      <c r="AK222" s="18" t="s">
        <v>9817</v>
      </c>
      <c r="AL222" s="18" t="s">
        <v>2015</v>
      </c>
      <c r="AQ222" s="17">
        <v>0</v>
      </c>
      <c r="AR222" s="17">
        <v>25</v>
      </c>
      <c r="AS222" s="17">
        <v>0</v>
      </c>
      <c r="AV222" s="13"/>
    </row>
    <row r="223" spans="1:48" x14ac:dyDescent="0.2">
      <c r="A223" s="17">
        <v>221</v>
      </c>
      <c r="B223" t="s">
        <v>10580</v>
      </c>
      <c r="C223" s="17">
        <v>1029</v>
      </c>
      <c r="D223" t="s">
        <v>1181</v>
      </c>
      <c r="E223" s="17" t="s">
        <v>10884</v>
      </c>
      <c r="F223" s="17" t="str">
        <f t="shared" si="18"/>
        <v>NIHIARMO</v>
      </c>
      <c r="G223" s="17" t="s">
        <v>186</v>
      </c>
      <c r="H223" s="17" t="s">
        <v>182</v>
      </c>
      <c r="I223" s="18" t="s">
        <v>4582</v>
      </c>
      <c r="J223" s="90" t="s">
        <v>5413</v>
      </c>
      <c r="K223" s="18" t="s">
        <v>5414</v>
      </c>
      <c r="L223" s="18">
        <v>0</v>
      </c>
      <c r="M223" s="18" t="s">
        <v>10964</v>
      </c>
      <c r="N223" s="18">
        <v>255</v>
      </c>
      <c r="O223" s="18">
        <v>70</v>
      </c>
      <c r="P223" s="18" t="s">
        <v>3744</v>
      </c>
      <c r="R223" s="18" t="s">
        <v>10660</v>
      </c>
      <c r="S223" s="18" t="s">
        <v>2060</v>
      </c>
      <c r="T223" s="17" t="s">
        <v>2023</v>
      </c>
      <c r="U223" s="17">
        <v>4080</v>
      </c>
      <c r="V223" s="18">
        <v>0.1</v>
      </c>
      <c r="W223" s="18">
        <v>0.1</v>
      </c>
      <c r="X223" s="17" t="s">
        <v>2057</v>
      </c>
      <c r="Z223" s="17">
        <f t="shared" si="16"/>
        <v>1029</v>
      </c>
      <c r="AA223" s="17">
        <v>0</v>
      </c>
      <c r="AB223" s="17">
        <v>0</v>
      </c>
      <c r="AC223" s="17">
        <v>0</v>
      </c>
      <c r="AD223" s="17">
        <v>0</v>
      </c>
      <c r="AE223" s="17">
        <v>0</v>
      </c>
      <c r="AF223" s="17">
        <v>0</v>
      </c>
      <c r="AG223" s="17">
        <v>0</v>
      </c>
      <c r="AH223" s="17">
        <v>0</v>
      </c>
      <c r="AI223" s="17">
        <v>0</v>
      </c>
      <c r="AJ223" s="14" t="str">
        <f t="shared" si="17"/>
        <v>1029,0,0,0,0,0,0,0,0,0</v>
      </c>
      <c r="AK223" s="18" t="s">
        <v>9817</v>
      </c>
      <c r="AL223" s="18" t="s">
        <v>2015</v>
      </c>
      <c r="AQ223" s="17">
        <v>0</v>
      </c>
      <c r="AR223" s="17">
        <v>25</v>
      </c>
      <c r="AS223" s="17">
        <v>0</v>
      </c>
      <c r="AT223" s="17" t="str">
        <f>+UPPER(D223)&amp;",Level,30"</f>
        <v>NIHILEGO,Level,30</v>
      </c>
      <c r="AU223" s="17" t="s">
        <v>8747</v>
      </c>
      <c r="AV223" s="13"/>
    </row>
    <row r="224" spans="1:48" x14ac:dyDescent="0.2">
      <c r="A224" s="17">
        <v>222</v>
      </c>
      <c r="B224" t="s">
        <v>10580</v>
      </c>
      <c r="C224" s="17">
        <v>1030</v>
      </c>
      <c r="D224" t="s">
        <v>1182</v>
      </c>
      <c r="E224" s="17" t="s">
        <v>10878</v>
      </c>
      <c r="F224" s="17" t="str">
        <f t="shared" si="18"/>
        <v>BUZZWIMP</v>
      </c>
      <c r="G224" s="17" t="s">
        <v>169</v>
      </c>
      <c r="H224" s="17" t="s">
        <v>181</v>
      </c>
      <c r="I224" s="18" t="s">
        <v>4582</v>
      </c>
      <c r="J224" s="90" t="s">
        <v>5413</v>
      </c>
      <c r="K224" s="18" t="s">
        <v>5414</v>
      </c>
      <c r="L224" s="18">
        <v>0</v>
      </c>
      <c r="M224" s="18" t="s">
        <v>10964</v>
      </c>
      <c r="N224" s="18">
        <v>255</v>
      </c>
      <c r="O224" s="18">
        <v>70</v>
      </c>
      <c r="P224" s="18" t="s">
        <v>3744</v>
      </c>
      <c r="R224" s="18" t="s">
        <v>10660</v>
      </c>
      <c r="S224" s="18" t="s">
        <v>2060</v>
      </c>
      <c r="T224" s="17" t="s">
        <v>2023</v>
      </c>
      <c r="U224" s="17">
        <v>4080</v>
      </c>
      <c r="V224" s="18">
        <v>0.1</v>
      </c>
      <c r="W224" s="18">
        <v>0.1</v>
      </c>
      <c r="X224" s="17" t="s">
        <v>2057</v>
      </c>
      <c r="Z224" s="17">
        <f t="shared" si="16"/>
        <v>1030</v>
      </c>
      <c r="AA224" s="17">
        <v>0</v>
      </c>
      <c r="AB224" s="17">
        <v>0</v>
      </c>
      <c r="AC224" s="17">
        <v>0</v>
      </c>
      <c r="AD224" s="17">
        <v>0</v>
      </c>
      <c r="AE224" s="17">
        <v>0</v>
      </c>
      <c r="AF224" s="17">
        <v>0</v>
      </c>
      <c r="AG224" s="17">
        <v>0</v>
      </c>
      <c r="AH224" s="17">
        <v>0</v>
      </c>
      <c r="AI224" s="17">
        <v>0</v>
      </c>
      <c r="AJ224" s="14" t="str">
        <f t="shared" si="17"/>
        <v>1030,0,0,0,0,0,0,0,0,0</v>
      </c>
      <c r="AK224" s="18" t="s">
        <v>9817</v>
      </c>
      <c r="AL224" s="18" t="s">
        <v>2015</v>
      </c>
      <c r="AQ224" s="17">
        <v>0</v>
      </c>
      <c r="AR224" s="17">
        <v>25</v>
      </c>
      <c r="AS224" s="17">
        <v>0</v>
      </c>
      <c r="AT224" s="17" t="str">
        <f t="shared" ref="AT224:AT232" si="19">+UPPER(D224)&amp;",Level,30"</f>
        <v>BUZZWOLE,Level,30</v>
      </c>
      <c r="AU224" s="17" t="s">
        <v>8739</v>
      </c>
      <c r="AV224" s="13"/>
    </row>
    <row r="225" spans="1:48" x14ac:dyDescent="0.2">
      <c r="A225" s="17">
        <v>223</v>
      </c>
      <c r="B225" t="s">
        <v>10580</v>
      </c>
      <c r="C225" s="17">
        <v>1031</v>
      </c>
      <c r="D225" t="s">
        <v>1183</v>
      </c>
      <c r="E225" s="17" t="s">
        <v>10879</v>
      </c>
      <c r="F225" s="17" t="str">
        <f t="shared" si="18"/>
        <v>PHEROTEEN</v>
      </c>
      <c r="G225" s="17" t="s">
        <v>169</v>
      </c>
      <c r="H225" s="17" t="s">
        <v>181</v>
      </c>
      <c r="I225" s="18" t="s">
        <v>4582</v>
      </c>
      <c r="J225" s="90" t="s">
        <v>5413</v>
      </c>
      <c r="K225" s="18" t="s">
        <v>5414</v>
      </c>
      <c r="L225" s="18">
        <v>0</v>
      </c>
      <c r="M225" s="18" t="s">
        <v>10964</v>
      </c>
      <c r="N225" s="18">
        <v>255</v>
      </c>
      <c r="O225" s="18">
        <v>70</v>
      </c>
      <c r="P225" s="18" t="s">
        <v>3744</v>
      </c>
      <c r="R225" s="18" t="s">
        <v>10660</v>
      </c>
      <c r="S225" s="18" t="s">
        <v>2060</v>
      </c>
      <c r="T225" s="17" t="s">
        <v>2023</v>
      </c>
      <c r="U225" s="17">
        <v>4080</v>
      </c>
      <c r="V225" s="18">
        <v>0.1</v>
      </c>
      <c r="W225" s="18">
        <v>0.1</v>
      </c>
      <c r="X225" s="17" t="s">
        <v>2057</v>
      </c>
      <c r="Z225" s="17">
        <f t="shared" si="16"/>
        <v>1031</v>
      </c>
      <c r="AA225" s="17">
        <v>0</v>
      </c>
      <c r="AB225" s="17">
        <v>0</v>
      </c>
      <c r="AC225" s="17">
        <v>0</v>
      </c>
      <c r="AD225" s="17">
        <v>0</v>
      </c>
      <c r="AE225" s="17">
        <v>0</v>
      </c>
      <c r="AF225" s="17">
        <v>0</v>
      </c>
      <c r="AG225" s="17">
        <v>0</v>
      </c>
      <c r="AH225" s="17">
        <v>0</v>
      </c>
      <c r="AI225" s="17">
        <v>0</v>
      </c>
      <c r="AJ225" s="14" t="str">
        <f t="shared" si="17"/>
        <v>1031,0,0,0,0,0,0,0,0,0</v>
      </c>
      <c r="AK225" s="18" t="s">
        <v>9817</v>
      </c>
      <c r="AL225" s="18" t="s">
        <v>2015</v>
      </c>
      <c r="AQ225" s="17">
        <v>0</v>
      </c>
      <c r="AR225" s="17">
        <v>25</v>
      </c>
      <c r="AS225" s="17">
        <v>0</v>
      </c>
      <c r="AT225" s="17" t="str">
        <f t="shared" si="19"/>
        <v>PHEROMOSA,Level,30</v>
      </c>
      <c r="AU225" s="17" t="s">
        <v>8743</v>
      </c>
      <c r="AV225" s="13"/>
    </row>
    <row r="226" spans="1:48" x14ac:dyDescent="0.2">
      <c r="A226" s="17">
        <v>224</v>
      </c>
      <c r="B226" t="s">
        <v>10580</v>
      </c>
      <c r="C226" s="17">
        <v>1032</v>
      </c>
      <c r="D226" t="s">
        <v>1184</v>
      </c>
      <c r="E226" s="17" t="s">
        <v>10877</v>
      </c>
      <c r="F226" s="17" t="str">
        <f t="shared" si="18"/>
        <v>XURKILEAF</v>
      </c>
      <c r="G226" s="17" t="s">
        <v>179</v>
      </c>
      <c r="I226" s="18" t="s">
        <v>4582</v>
      </c>
      <c r="J226" s="90" t="s">
        <v>5413</v>
      </c>
      <c r="K226" s="18" t="s">
        <v>5414</v>
      </c>
      <c r="L226" s="18">
        <v>0</v>
      </c>
      <c r="M226" s="18" t="s">
        <v>10964</v>
      </c>
      <c r="N226" s="18">
        <v>255</v>
      </c>
      <c r="O226" s="18">
        <v>70</v>
      </c>
      <c r="P226" s="18" t="s">
        <v>3744</v>
      </c>
      <c r="R226" s="18" t="s">
        <v>10660</v>
      </c>
      <c r="S226" s="18" t="s">
        <v>2060</v>
      </c>
      <c r="T226" s="17" t="s">
        <v>2023</v>
      </c>
      <c r="U226" s="17">
        <v>4080</v>
      </c>
      <c r="V226" s="18">
        <v>0.1</v>
      </c>
      <c r="W226" s="18">
        <v>0.1</v>
      </c>
      <c r="X226" s="17" t="s">
        <v>2057</v>
      </c>
      <c r="Z226" s="17">
        <f t="shared" si="16"/>
        <v>1032</v>
      </c>
      <c r="AA226" s="17">
        <v>0</v>
      </c>
      <c r="AB226" s="17">
        <v>0</v>
      </c>
      <c r="AC226" s="17">
        <v>0</v>
      </c>
      <c r="AD226" s="17">
        <v>0</v>
      </c>
      <c r="AE226" s="17">
        <v>0</v>
      </c>
      <c r="AF226" s="17">
        <v>0</v>
      </c>
      <c r="AG226" s="17">
        <v>0</v>
      </c>
      <c r="AH226" s="17">
        <v>0</v>
      </c>
      <c r="AI226" s="17">
        <v>0</v>
      </c>
      <c r="AJ226" s="14" t="str">
        <f t="shared" si="17"/>
        <v>1032,0,0,0,0,0,0,0,0,0</v>
      </c>
      <c r="AK226" s="18" t="s">
        <v>9817</v>
      </c>
      <c r="AL226" s="18" t="s">
        <v>2015</v>
      </c>
      <c r="AQ226" s="17">
        <v>0</v>
      </c>
      <c r="AR226" s="17">
        <v>25</v>
      </c>
      <c r="AS226" s="17">
        <v>0</v>
      </c>
      <c r="AT226" s="17" t="str">
        <f t="shared" si="19"/>
        <v>XURKITREE,Level,30</v>
      </c>
      <c r="AU226" s="17" t="s">
        <v>8751</v>
      </c>
      <c r="AV226" s="13"/>
    </row>
    <row r="227" spans="1:48" x14ac:dyDescent="0.2">
      <c r="A227" s="17">
        <v>225</v>
      </c>
      <c r="B227" t="s">
        <v>10580</v>
      </c>
      <c r="C227" s="17">
        <v>1033</v>
      </c>
      <c r="D227" t="s">
        <v>1185</v>
      </c>
      <c r="E227" s="17" t="s">
        <v>10876</v>
      </c>
      <c r="F227" s="17" t="str">
        <f t="shared" si="18"/>
        <v>CELESTEAM</v>
      </c>
      <c r="G227" s="17" t="s">
        <v>190</v>
      </c>
      <c r="I227" s="18" t="s">
        <v>4582</v>
      </c>
      <c r="J227" s="90" t="s">
        <v>5413</v>
      </c>
      <c r="K227" s="18" t="s">
        <v>5414</v>
      </c>
      <c r="L227" s="18">
        <v>0</v>
      </c>
      <c r="M227" s="18" t="s">
        <v>10964</v>
      </c>
      <c r="N227" s="18">
        <v>255</v>
      </c>
      <c r="O227" s="18">
        <v>70</v>
      </c>
      <c r="P227" s="18" t="s">
        <v>3744</v>
      </c>
      <c r="R227" s="18" t="s">
        <v>10660</v>
      </c>
      <c r="S227" s="18" t="s">
        <v>2060</v>
      </c>
      <c r="T227" s="17" t="s">
        <v>2023</v>
      </c>
      <c r="U227" s="17">
        <v>4080</v>
      </c>
      <c r="V227" s="18">
        <v>0.1</v>
      </c>
      <c r="W227" s="18">
        <v>0.1</v>
      </c>
      <c r="X227" s="17" t="s">
        <v>2057</v>
      </c>
      <c r="Z227" s="17">
        <f t="shared" si="16"/>
        <v>1033</v>
      </c>
      <c r="AA227" s="17">
        <v>0</v>
      </c>
      <c r="AB227" s="17">
        <v>0</v>
      </c>
      <c r="AC227" s="17">
        <v>0</v>
      </c>
      <c r="AD227" s="17">
        <v>0</v>
      </c>
      <c r="AE227" s="17">
        <v>0</v>
      </c>
      <c r="AF227" s="17">
        <v>0</v>
      </c>
      <c r="AG227" s="17">
        <v>0</v>
      </c>
      <c r="AH227" s="17">
        <v>0</v>
      </c>
      <c r="AI227" s="17">
        <v>0</v>
      </c>
      <c r="AJ227" s="14" t="str">
        <f t="shared" si="17"/>
        <v>1033,0,0,0,0,0,0,0,0,0</v>
      </c>
      <c r="AK227" s="18" t="s">
        <v>9817</v>
      </c>
      <c r="AL227" s="18" t="s">
        <v>2015</v>
      </c>
      <c r="AQ227" s="17">
        <v>0</v>
      </c>
      <c r="AR227" s="17">
        <v>25</v>
      </c>
      <c r="AS227" s="17">
        <v>0</v>
      </c>
      <c r="AT227" s="17" t="str">
        <f t="shared" si="19"/>
        <v>CELESTEELA,Level,30</v>
      </c>
      <c r="AU227" s="17" t="s">
        <v>8745</v>
      </c>
      <c r="AV227" s="13"/>
    </row>
    <row r="228" spans="1:48" x14ac:dyDescent="0.2">
      <c r="A228" s="17">
        <v>226</v>
      </c>
      <c r="B228" t="s">
        <v>10580</v>
      </c>
      <c r="C228" s="17">
        <v>1034</v>
      </c>
      <c r="D228" t="s">
        <v>1186</v>
      </c>
      <c r="E228" s="17" t="s">
        <v>10875</v>
      </c>
      <c r="F228" s="17" t="str">
        <f t="shared" si="18"/>
        <v>ORITANA</v>
      </c>
      <c r="G228" s="17" t="s">
        <v>180</v>
      </c>
      <c r="H228" s="17" t="s">
        <v>190</v>
      </c>
      <c r="I228" s="18" t="s">
        <v>4582</v>
      </c>
      <c r="J228" s="90" t="s">
        <v>5413</v>
      </c>
      <c r="K228" s="18" t="s">
        <v>5414</v>
      </c>
      <c r="L228" s="18">
        <v>0</v>
      </c>
      <c r="M228" s="18" t="s">
        <v>10964</v>
      </c>
      <c r="N228" s="18">
        <v>255</v>
      </c>
      <c r="O228" s="18">
        <v>70</v>
      </c>
      <c r="P228" s="18" t="s">
        <v>3744</v>
      </c>
      <c r="R228" s="18" t="s">
        <v>10660</v>
      </c>
      <c r="S228" s="18" t="s">
        <v>2060</v>
      </c>
      <c r="T228" s="17" t="s">
        <v>2023</v>
      </c>
      <c r="U228" s="17">
        <v>4080</v>
      </c>
      <c r="V228" s="18">
        <v>0.1</v>
      </c>
      <c r="W228" s="18">
        <v>0.1</v>
      </c>
      <c r="X228" s="17" t="s">
        <v>2057</v>
      </c>
      <c r="Z228" s="17">
        <f t="shared" si="16"/>
        <v>1034</v>
      </c>
      <c r="AA228" s="17">
        <v>0</v>
      </c>
      <c r="AB228" s="17">
        <v>0</v>
      </c>
      <c r="AC228" s="17">
        <v>0</v>
      </c>
      <c r="AD228" s="17">
        <v>0</v>
      </c>
      <c r="AE228" s="17">
        <v>0</v>
      </c>
      <c r="AF228" s="17">
        <v>0</v>
      </c>
      <c r="AG228" s="17">
        <v>0</v>
      </c>
      <c r="AH228" s="17">
        <v>0</v>
      </c>
      <c r="AI228" s="17">
        <v>0</v>
      </c>
      <c r="AJ228" s="14" t="str">
        <f t="shared" si="17"/>
        <v>1034,0,0,0,0,0,0,0,0,0</v>
      </c>
      <c r="AK228" s="18" t="s">
        <v>9817</v>
      </c>
      <c r="AL228" s="18" t="s">
        <v>2015</v>
      </c>
      <c r="AQ228" s="17">
        <v>0</v>
      </c>
      <c r="AR228" s="17">
        <v>25</v>
      </c>
      <c r="AS228" s="17">
        <v>0</v>
      </c>
      <c r="AT228" s="17" t="str">
        <f t="shared" si="19"/>
        <v>KARTANA,Level,30</v>
      </c>
      <c r="AU228" s="17" t="s">
        <v>8755</v>
      </c>
      <c r="AV228" s="13"/>
    </row>
    <row r="229" spans="1:48" x14ac:dyDescent="0.2">
      <c r="A229" s="17">
        <v>227</v>
      </c>
      <c r="B229" t="s">
        <v>10580</v>
      </c>
      <c r="C229" s="17">
        <v>1035</v>
      </c>
      <c r="D229" t="s">
        <v>1187</v>
      </c>
      <c r="E229" s="17" t="s">
        <v>10874</v>
      </c>
      <c r="F229" s="17" t="str">
        <f t="shared" si="18"/>
        <v>GLUTTLORD</v>
      </c>
      <c r="G229" s="17" t="s">
        <v>189</v>
      </c>
      <c r="H229" s="17" t="s">
        <v>192</v>
      </c>
      <c r="I229" s="18" t="s">
        <v>4582</v>
      </c>
      <c r="J229" s="90" t="s">
        <v>5413</v>
      </c>
      <c r="K229" s="18" t="s">
        <v>5414</v>
      </c>
      <c r="L229" s="18">
        <v>0</v>
      </c>
      <c r="M229" s="18" t="s">
        <v>10964</v>
      </c>
      <c r="N229" s="18">
        <v>255</v>
      </c>
      <c r="O229" s="18">
        <v>70</v>
      </c>
      <c r="P229" s="18" t="s">
        <v>3744</v>
      </c>
      <c r="R229" s="18" t="s">
        <v>10660</v>
      </c>
      <c r="S229" s="18" t="s">
        <v>2060</v>
      </c>
      <c r="T229" s="17" t="s">
        <v>2023</v>
      </c>
      <c r="U229" s="17">
        <v>4080</v>
      </c>
      <c r="V229" s="18">
        <v>0.1</v>
      </c>
      <c r="W229" s="18">
        <v>0.1</v>
      </c>
      <c r="X229" s="17" t="s">
        <v>2057</v>
      </c>
      <c r="Z229" s="17">
        <f t="shared" si="16"/>
        <v>1035</v>
      </c>
      <c r="AA229" s="17">
        <v>0</v>
      </c>
      <c r="AB229" s="17">
        <v>0</v>
      </c>
      <c r="AC229" s="17">
        <v>0</v>
      </c>
      <c r="AD229" s="17">
        <v>0</v>
      </c>
      <c r="AE229" s="17">
        <v>0</v>
      </c>
      <c r="AF229" s="17">
        <v>0</v>
      </c>
      <c r="AG229" s="17">
        <v>0</v>
      </c>
      <c r="AH229" s="17">
        <v>0</v>
      </c>
      <c r="AI229" s="17">
        <v>0</v>
      </c>
      <c r="AJ229" s="14" t="str">
        <f t="shared" si="17"/>
        <v>1035,0,0,0,0,0,0,0,0,0</v>
      </c>
      <c r="AK229" s="18" t="s">
        <v>9817</v>
      </c>
      <c r="AL229" s="18" t="s">
        <v>2015</v>
      </c>
      <c r="AQ229" s="17">
        <v>0</v>
      </c>
      <c r="AR229" s="17">
        <v>25</v>
      </c>
      <c r="AS229" s="17">
        <v>0</v>
      </c>
      <c r="AT229" s="17" t="str">
        <f t="shared" si="19"/>
        <v>GUZZLORD,Level,30</v>
      </c>
      <c r="AU229" s="17" t="s">
        <v>8741</v>
      </c>
      <c r="AV229" s="13"/>
    </row>
    <row r="230" spans="1:48" x14ac:dyDescent="0.2">
      <c r="A230" s="17">
        <v>228</v>
      </c>
      <c r="B230" t="s">
        <v>10614</v>
      </c>
      <c r="C230" s="17">
        <v>1036</v>
      </c>
      <c r="D230" t="s">
        <v>1188</v>
      </c>
      <c r="E230" s="17" t="s">
        <v>10880</v>
      </c>
      <c r="F230" s="17" t="str">
        <f t="shared" si="18"/>
        <v>NECROLUX</v>
      </c>
      <c r="G230" s="17" t="s">
        <v>185</v>
      </c>
      <c r="H230" s="17" t="s">
        <v>188</v>
      </c>
      <c r="I230" s="18" t="s">
        <v>4582</v>
      </c>
      <c r="J230" s="90" t="s">
        <v>5413</v>
      </c>
      <c r="K230" s="18" t="s">
        <v>5414</v>
      </c>
      <c r="L230" s="18">
        <v>0</v>
      </c>
      <c r="M230" s="18" t="s">
        <v>10964</v>
      </c>
      <c r="N230" s="18">
        <v>255</v>
      </c>
      <c r="O230" s="18">
        <v>70</v>
      </c>
      <c r="P230" s="18" t="s">
        <v>3744</v>
      </c>
      <c r="R230" s="18" t="s">
        <v>10660</v>
      </c>
      <c r="S230" s="18" t="s">
        <v>2060</v>
      </c>
      <c r="T230" s="17" t="s">
        <v>2023</v>
      </c>
      <c r="U230" s="17">
        <v>4080</v>
      </c>
      <c r="V230" s="18">
        <v>0.1</v>
      </c>
      <c r="W230" s="18">
        <v>0.1</v>
      </c>
      <c r="X230" s="17" t="s">
        <v>2057</v>
      </c>
      <c r="Z230" s="17">
        <f t="shared" si="16"/>
        <v>1036</v>
      </c>
      <c r="AA230" s="17">
        <v>0</v>
      </c>
      <c r="AB230" s="17">
        <v>0</v>
      </c>
      <c r="AC230" s="17">
        <v>0</v>
      </c>
      <c r="AD230" s="17">
        <v>0</v>
      </c>
      <c r="AE230" s="17">
        <v>0</v>
      </c>
      <c r="AF230" s="17">
        <v>0</v>
      </c>
      <c r="AG230" s="17">
        <v>0</v>
      </c>
      <c r="AH230" s="17">
        <v>0</v>
      </c>
      <c r="AI230" s="17">
        <v>0</v>
      </c>
      <c r="AJ230" s="14" t="str">
        <f t="shared" si="17"/>
        <v>1036,0,0,0,0,0,0,0,0,0</v>
      </c>
      <c r="AK230" s="18" t="s">
        <v>9817</v>
      </c>
      <c r="AL230" s="18" t="s">
        <v>2015</v>
      </c>
      <c r="AQ230" s="17">
        <v>0</v>
      </c>
      <c r="AR230" s="17">
        <v>25</v>
      </c>
      <c r="AS230" s="17">
        <v>0</v>
      </c>
      <c r="AV230" s="13"/>
    </row>
    <row r="231" spans="1:48" x14ac:dyDescent="0.2">
      <c r="A231" s="17">
        <v>229</v>
      </c>
      <c r="B231" t="s">
        <v>10580</v>
      </c>
      <c r="C231" s="17">
        <v>1037</v>
      </c>
      <c r="D231" t="s">
        <v>1196</v>
      </c>
      <c r="E231" s="17" t="s">
        <v>10872</v>
      </c>
      <c r="F231" s="17" t="str">
        <f t="shared" si="18"/>
        <v>SKATAKATA</v>
      </c>
      <c r="G231" s="17" t="s">
        <v>190</v>
      </c>
      <c r="I231" s="18" t="s">
        <v>4582</v>
      </c>
      <c r="J231" s="90" t="s">
        <v>5413</v>
      </c>
      <c r="K231" s="18" t="s">
        <v>5414</v>
      </c>
      <c r="L231" s="18">
        <v>0</v>
      </c>
      <c r="M231" s="18" t="s">
        <v>10964</v>
      </c>
      <c r="N231" s="18">
        <v>255</v>
      </c>
      <c r="O231" s="18">
        <v>70</v>
      </c>
      <c r="P231" s="18" t="s">
        <v>3744</v>
      </c>
      <c r="R231" s="18" t="s">
        <v>10660</v>
      </c>
      <c r="S231" s="18" t="s">
        <v>2060</v>
      </c>
      <c r="T231" s="17" t="s">
        <v>2023</v>
      </c>
      <c r="U231" s="17">
        <v>4080</v>
      </c>
      <c r="V231" s="18">
        <v>0.1</v>
      </c>
      <c r="W231" s="18">
        <v>0.1</v>
      </c>
      <c r="X231" s="17" t="s">
        <v>2057</v>
      </c>
      <c r="Z231" s="17">
        <f t="shared" si="16"/>
        <v>1037</v>
      </c>
      <c r="AA231" s="17">
        <v>0</v>
      </c>
      <c r="AB231" s="17">
        <v>0</v>
      </c>
      <c r="AC231" s="17">
        <v>0</v>
      </c>
      <c r="AD231" s="17">
        <v>0</v>
      </c>
      <c r="AE231" s="17">
        <v>0</v>
      </c>
      <c r="AF231" s="17">
        <v>0</v>
      </c>
      <c r="AG231" s="17">
        <v>0</v>
      </c>
      <c r="AH231" s="17">
        <v>0</v>
      </c>
      <c r="AI231" s="17">
        <v>0</v>
      </c>
      <c r="AJ231" s="14" t="str">
        <f t="shared" si="17"/>
        <v>1037,0,0,0,0,0,0,0,0,0</v>
      </c>
      <c r="AK231" s="18" t="s">
        <v>9817</v>
      </c>
      <c r="AL231" s="18" t="s">
        <v>2015</v>
      </c>
      <c r="AQ231" s="17">
        <v>0</v>
      </c>
      <c r="AR231" s="17">
        <v>25</v>
      </c>
      <c r="AS231" s="17">
        <v>0</v>
      </c>
      <c r="AT231" s="17" t="str">
        <f t="shared" si="19"/>
        <v>STAKATAKA,Level,30</v>
      </c>
      <c r="AU231" s="17" t="s">
        <v>8753</v>
      </c>
      <c r="AV231" s="13"/>
    </row>
    <row r="232" spans="1:48" x14ac:dyDescent="0.2">
      <c r="A232" s="17">
        <v>230</v>
      </c>
      <c r="B232" t="s">
        <v>10580</v>
      </c>
      <c r="C232" s="17">
        <v>1038</v>
      </c>
      <c r="D232" t="s">
        <v>1197</v>
      </c>
      <c r="E232" s="17" t="s">
        <v>10873</v>
      </c>
      <c r="F232" s="17" t="str">
        <f t="shared" si="18"/>
        <v>BURNPHALON</v>
      </c>
      <c r="G232" s="17" t="s">
        <v>177</v>
      </c>
      <c r="H232" s="17" t="s">
        <v>187</v>
      </c>
      <c r="I232" s="18" t="s">
        <v>4582</v>
      </c>
      <c r="J232" s="90" t="s">
        <v>5413</v>
      </c>
      <c r="K232" s="18" t="s">
        <v>5414</v>
      </c>
      <c r="L232" s="18">
        <v>0</v>
      </c>
      <c r="M232" s="18" t="s">
        <v>10964</v>
      </c>
      <c r="N232" s="18">
        <v>255</v>
      </c>
      <c r="O232" s="18">
        <v>70</v>
      </c>
      <c r="P232" s="18" t="s">
        <v>3744</v>
      </c>
      <c r="R232" s="18" t="s">
        <v>10660</v>
      </c>
      <c r="S232" s="18" t="s">
        <v>2060</v>
      </c>
      <c r="T232" s="17" t="s">
        <v>2023</v>
      </c>
      <c r="U232" s="17">
        <v>4080</v>
      </c>
      <c r="V232" s="18">
        <v>0.1</v>
      </c>
      <c r="W232" s="18">
        <v>0.1</v>
      </c>
      <c r="X232" s="17" t="s">
        <v>2057</v>
      </c>
      <c r="Z232" s="17">
        <f t="shared" si="16"/>
        <v>1038</v>
      </c>
      <c r="AA232" s="17">
        <v>0</v>
      </c>
      <c r="AB232" s="17">
        <v>0</v>
      </c>
      <c r="AC232" s="17">
        <v>0</v>
      </c>
      <c r="AD232" s="17">
        <v>0</v>
      </c>
      <c r="AE232" s="17">
        <v>0</v>
      </c>
      <c r="AF232" s="17">
        <v>0</v>
      </c>
      <c r="AG232" s="17">
        <v>0</v>
      </c>
      <c r="AH232" s="17">
        <v>0</v>
      </c>
      <c r="AI232" s="17">
        <v>0</v>
      </c>
      <c r="AJ232" s="14" t="str">
        <f t="shared" si="17"/>
        <v>1038,0,0,0,0,0,0,0,0,0</v>
      </c>
      <c r="AK232" s="18" t="s">
        <v>9817</v>
      </c>
      <c r="AL232" s="18" t="s">
        <v>2015</v>
      </c>
      <c r="AQ232" s="17">
        <v>0</v>
      </c>
      <c r="AR232" s="17">
        <v>25</v>
      </c>
      <c r="AS232" s="17">
        <v>0</v>
      </c>
      <c r="AT232" s="17" t="str">
        <f t="shared" si="19"/>
        <v>BLACEPHALON,Level,30</v>
      </c>
      <c r="AU232" s="17" t="s">
        <v>8749</v>
      </c>
      <c r="AV232" s="13"/>
    </row>
    <row r="233" spans="1:48" x14ac:dyDescent="0.2">
      <c r="A233" s="17">
        <v>231</v>
      </c>
      <c r="B233" t="s">
        <v>6931</v>
      </c>
      <c r="C233" s="17">
        <v>1039</v>
      </c>
      <c r="D233" t="s">
        <v>10682</v>
      </c>
      <c r="E233" t="s">
        <v>10680</v>
      </c>
      <c r="F233" s="17" t="str">
        <f t="shared" si="18"/>
        <v>VUNCAME</v>
      </c>
      <c r="G233" s="17" t="s">
        <v>182</v>
      </c>
      <c r="H233" s="17" t="s">
        <v>191</v>
      </c>
      <c r="I233" s="18" t="s">
        <v>4582</v>
      </c>
      <c r="J233" s="90" t="s">
        <v>5413</v>
      </c>
      <c r="K233" s="18" t="s">
        <v>5414</v>
      </c>
      <c r="L233" s="18">
        <v>0</v>
      </c>
      <c r="M233" s="18" t="s">
        <v>10964</v>
      </c>
      <c r="N233" s="18">
        <v>255</v>
      </c>
      <c r="O233" s="18">
        <v>70</v>
      </c>
      <c r="P233" s="18" t="s">
        <v>3744</v>
      </c>
      <c r="R233" s="18" t="s">
        <v>10660</v>
      </c>
      <c r="S233" s="18" t="s">
        <v>2060</v>
      </c>
      <c r="T233" s="17" t="s">
        <v>2023</v>
      </c>
      <c r="U233" s="17">
        <v>4080</v>
      </c>
      <c r="V233" s="18">
        <v>0.1</v>
      </c>
      <c r="W233" s="18">
        <v>0.1</v>
      </c>
      <c r="X233" s="17" t="s">
        <v>2057</v>
      </c>
      <c r="Z233" s="17">
        <f t="shared" si="16"/>
        <v>1039</v>
      </c>
      <c r="AA233" s="17">
        <v>0</v>
      </c>
      <c r="AB233" s="17">
        <v>0</v>
      </c>
      <c r="AC233" s="17">
        <v>0</v>
      </c>
      <c r="AD233" s="17">
        <v>0</v>
      </c>
      <c r="AE233" s="17">
        <v>0</v>
      </c>
      <c r="AF233" s="17">
        <v>0</v>
      </c>
      <c r="AG233" s="17">
        <v>0</v>
      </c>
      <c r="AH233" s="17">
        <v>0</v>
      </c>
      <c r="AI233" s="17">
        <v>0</v>
      </c>
      <c r="AJ233" s="14" t="str">
        <f t="shared" si="17"/>
        <v>1039,0,0,0,0,0,0,0,0,0</v>
      </c>
      <c r="AK233" s="18" t="s">
        <v>9817</v>
      </c>
      <c r="AL233" s="18" t="s">
        <v>2015</v>
      </c>
      <c r="AQ233" s="17">
        <v>0</v>
      </c>
      <c r="AR233" s="17">
        <v>25</v>
      </c>
      <c r="AS233" s="17">
        <v>0</v>
      </c>
      <c r="AV233" s="13"/>
    </row>
    <row r="234" spans="1:48" x14ac:dyDescent="0.2">
      <c r="A234" s="17">
        <v>232</v>
      </c>
      <c r="B234" t="s">
        <v>6931</v>
      </c>
      <c r="C234" s="17">
        <v>1040</v>
      </c>
      <c r="D234" t="s">
        <v>10681</v>
      </c>
      <c r="E234" t="s">
        <v>10679</v>
      </c>
      <c r="F234" s="17" t="str">
        <f t="shared" si="18"/>
        <v>XICPATAN</v>
      </c>
      <c r="G234" s="17" t="s">
        <v>182</v>
      </c>
      <c r="H234" s="17" t="s">
        <v>189</v>
      </c>
      <c r="I234" s="18" t="s">
        <v>4582</v>
      </c>
      <c r="J234" s="90" t="s">
        <v>5413</v>
      </c>
      <c r="K234" s="18" t="s">
        <v>5414</v>
      </c>
      <c r="L234" s="18">
        <v>0</v>
      </c>
      <c r="M234" s="18" t="s">
        <v>10964</v>
      </c>
      <c r="N234" s="18">
        <v>255</v>
      </c>
      <c r="O234" s="18">
        <v>70</v>
      </c>
      <c r="P234" s="18" t="s">
        <v>3744</v>
      </c>
      <c r="R234" s="18" t="s">
        <v>10660</v>
      </c>
      <c r="S234" s="18" t="s">
        <v>2060</v>
      </c>
      <c r="T234" s="17" t="s">
        <v>2023</v>
      </c>
      <c r="U234" s="17">
        <v>4080</v>
      </c>
      <c r="V234" s="18">
        <v>0.1</v>
      </c>
      <c r="W234" s="18">
        <v>0.1</v>
      </c>
      <c r="X234" s="17" t="s">
        <v>2057</v>
      </c>
      <c r="Z234" s="17">
        <f t="shared" si="16"/>
        <v>1040</v>
      </c>
      <c r="AA234" s="17">
        <v>0</v>
      </c>
      <c r="AB234" s="17">
        <v>0</v>
      </c>
      <c r="AC234" s="17">
        <v>0</v>
      </c>
      <c r="AD234" s="17">
        <v>0</v>
      </c>
      <c r="AE234" s="17">
        <v>0</v>
      </c>
      <c r="AF234" s="17">
        <v>0</v>
      </c>
      <c r="AG234" s="17">
        <v>0</v>
      </c>
      <c r="AH234" s="17">
        <v>0</v>
      </c>
      <c r="AI234" s="17">
        <v>0</v>
      </c>
      <c r="AJ234" s="14" t="str">
        <f t="shared" si="17"/>
        <v>1040,0,0,0,0,0,0,0,0,0</v>
      </c>
      <c r="AK234" s="18" t="s">
        <v>9817</v>
      </c>
      <c r="AL234" s="18" t="s">
        <v>2015</v>
      </c>
      <c r="AQ234" s="17">
        <v>0</v>
      </c>
      <c r="AR234" s="17">
        <v>25</v>
      </c>
      <c r="AS234" s="17">
        <v>0</v>
      </c>
      <c r="AV234" s="13"/>
    </row>
    <row r="235" spans="1:48" x14ac:dyDescent="0.2">
      <c r="A235" s="17">
        <v>233</v>
      </c>
      <c r="B235" t="s">
        <v>6931</v>
      </c>
      <c r="C235" s="17">
        <v>1041</v>
      </c>
      <c r="D235" t="s">
        <v>10683</v>
      </c>
      <c r="E235" t="s">
        <v>10691</v>
      </c>
      <c r="F235" s="17" t="str">
        <f t="shared" si="18"/>
        <v>CHAMIAC</v>
      </c>
      <c r="G235" s="17" t="s">
        <v>182</v>
      </c>
      <c r="H235" s="17" t="s">
        <v>181</v>
      </c>
      <c r="I235" s="18" t="s">
        <v>4582</v>
      </c>
      <c r="J235" s="90" t="s">
        <v>5413</v>
      </c>
      <c r="K235" s="18" t="s">
        <v>5414</v>
      </c>
      <c r="L235" s="18">
        <v>0</v>
      </c>
      <c r="M235" s="18" t="s">
        <v>10964</v>
      </c>
      <c r="N235" s="18">
        <v>255</v>
      </c>
      <c r="O235" s="18">
        <v>70</v>
      </c>
      <c r="P235" s="18" t="s">
        <v>3744</v>
      </c>
      <c r="R235" s="18" t="s">
        <v>10660</v>
      </c>
      <c r="S235" s="18" t="s">
        <v>2060</v>
      </c>
      <c r="T235" s="17" t="s">
        <v>2023</v>
      </c>
      <c r="U235" s="17">
        <v>4080</v>
      </c>
      <c r="V235" s="18">
        <v>0.1</v>
      </c>
      <c r="W235" s="18">
        <v>0.1</v>
      </c>
      <c r="X235" s="17" t="s">
        <v>2057</v>
      </c>
      <c r="Z235" s="17">
        <f t="shared" si="16"/>
        <v>1041</v>
      </c>
      <c r="AA235" s="17">
        <v>0</v>
      </c>
      <c r="AB235" s="17">
        <v>0</v>
      </c>
      <c r="AC235" s="17">
        <v>0</v>
      </c>
      <c r="AD235" s="17">
        <v>0</v>
      </c>
      <c r="AE235" s="17">
        <v>0</v>
      </c>
      <c r="AF235" s="17">
        <v>0</v>
      </c>
      <c r="AG235" s="17">
        <v>0</v>
      </c>
      <c r="AH235" s="17">
        <v>0</v>
      </c>
      <c r="AI235" s="17">
        <v>0</v>
      </c>
      <c r="AJ235" s="14" t="str">
        <f t="shared" si="17"/>
        <v>1041,0,0,0,0,0,0,0,0,0</v>
      </c>
      <c r="AK235" s="18" t="s">
        <v>9817</v>
      </c>
      <c r="AL235" s="18" t="s">
        <v>2015</v>
      </c>
      <c r="AQ235" s="17">
        <v>0</v>
      </c>
      <c r="AR235" s="17">
        <v>25</v>
      </c>
      <c r="AS235" s="17">
        <v>0</v>
      </c>
      <c r="AV235" s="13"/>
    </row>
    <row r="236" spans="1:48" x14ac:dyDescent="0.2">
      <c r="A236" s="17">
        <v>234</v>
      </c>
      <c r="B236" t="s">
        <v>6931</v>
      </c>
      <c r="C236" s="17">
        <v>1042</v>
      </c>
      <c r="D236" t="s">
        <v>148</v>
      </c>
      <c r="E236" t="s">
        <v>10684</v>
      </c>
      <c r="F236" s="17" t="str">
        <f t="shared" si="18"/>
        <v>KIZIN</v>
      </c>
      <c r="G236" s="17" t="s">
        <v>182</v>
      </c>
      <c r="H236" s="17" t="s">
        <v>192</v>
      </c>
      <c r="I236" s="18" t="s">
        <v>4582</v>
      </c>
      <c r="J236" s="90" t="s">
        <v>5413</v>
      </c>
      <c r="K236" s="18" t="s">
        <v>5414</v>
      </c>
      <c r="L236" s="18">
        <v>0</v>
      </c>
      <c r="M236" s="18" t="s">
        <v>10964</v>
      </c>
      <c r="N236" s="18">
        <v>255</v>
      </c>
      <c r="O236" s="18">
        <v>70</v>
      </c>
      <c r="P236" s="18" t="s">
        <v>3744</v>
      </c>
      <c r="R236" s="18" t="s">
        <v>10660</v>
      </c>
      <c r="S236" s="18" t="s">
        <v>2060</v>
      </c>
      <c r="T236" s="17" t="s">
        <v>2023</v>
      </c>
      <c r="U236" s="17">
        <v>4080</v>
      </c>
      <c r="V236" s="18">
        <v>0.1</v>
      </c>
      <c r="W236" s="18">
        <v>0.1</v>
      </c>
      <c r="X236" s="17" t="s">
        <v>2057</v>
      </c>
      <c r="Z236" s="17">
        <f t="shared" si="16"/>
        <v>1042</v>
      </c>
      <c r="AA236" s="17">
        <v>0</v>
      </c>
      <c r="AB236" s="17">
        <v>0</v>
      </c>
      <c r="AC236" s="17">
        <v>0</v>
      </c>
      <c r="AD236" s="17">
        <v>0</v>
      </c>
      <c r="AE236" s="17">
        <v>0</v>
      </c>
      <c r="AF236" s="17">
        <v>0</v>
      </c>
      <c r="AG236" s="17">
        <v>0</v>
      </c>
      <c r="AH236" s="17">
        <v>0</v>
      </c>
      <c r="AI236" s="17">
        <v>0</v>
      </c>
      <c r="AJ236" s="14" t="str">
        <f t="shared" si="17"/>
        <v>1042,0,0,0,0,0,0,0,0,0</v>
      </c>
      <c r="AK236" s="18" t="s">
        <v>9817</v>
      </c>
      <c r="AL236" s="18" t="s">
        <v>2015</v>
      </c>
      <c r="AQ236" s="17">
        <v>0</v>
      </c>
      <c r="AR236" s="17">
        <v>25</v>
      </c>
      <c r="AS236" s="17">
        <v>0</v>
      </c>
      <c r="AV236" s="13"/>
    </row>
    <row r="237" spans="1:48" x14ac:dyDescent="0.2">
      <c r="A237" s="17">
        <v>235</v>
      </c>
      <c r="B237" t="s">
        <v>6931</v>
      </c>
      <c r="C237" s="17">
        <v>1043</v>
      </c>
      <c r="D237" t="s">
        <v>263</v>
      </c>
      <c r="E237" t="s">
        <v>10685</v>
      </c>
      <c r="F237" s="17" t="str">
        <f t="shared" si="18"/>
        <v>TOTA</v>
      </c>
      <c r="G237" s="17" t="s">
        <v>178</v>
      </c>
      <c r="H237" s="17" t="s">
        <v>163</v>
      </c>
      <c r="I237" s="18" t="s">
        <v>4582</v>
      </c>
      <c r="J237" s="90" t="s">
        <v>5413</v>
      </c>
      <c r="K237" s="18" t="s">
        <v>5414</v>
      </c>
      <c r="L237" s="18">
        <v>0</v>
      </c>
      <c r="M237" s="18" t="s">
        <v>10964</v>
      </c>
      <c r="N237" s="18">
        <v>255</v>
      </c>
      <c r="O237" s="18">
        <v>70</v>
      </c>
      <c r="P237" s="18" t="s">
        <v>3744</v>
      </c>
      <c r="R237" s="18" t="s">
        <v>10660</v>
      </c>
      <c r="S237" s="18" t="s">
        <v>2060</v>
      </c>
      <c r="T237" s="17" t="s">
        <v>2023</v>
      </c>
      <c r="U237" s="17">
        <v>4080</v>
      </c>
      <c r="V237" s="18">
        <v>0.1</v>
      </c>
      <c r="W237" s="18">
        <v>0.1</v>
      </c>
      <c r="X237" s="17" t="s">
        <v>2057</v>
      </c>
      <c r="Z237" s="17">
        <f t="shared" si="16"/>
        <v>1043</v>
      </c>
      <c r="AA237" s="17">
        <v>0</v>
      </c>
      <c r="AB237" s="17">
        <v>0</v>
      </c>
      <c r="AC237" s="17">
        <v>0</v>
      </c>
      <c r="AD237" s="17">
        <v>0</v>
      </c>
      <c r="AE237" s="17">
        <v>0</v>
      </c>
      <c r="AF237" s="17">
        <v>0</v>
      </c>
      <c r="AG237" s="17">
        <v>0</v>
      </c>
      <c r="AH237" s="17">
        <v>0</v>
      </c>
      <c r="AI237" s="17">
        <v>0</v>
      </c>
      <c r="AJ237" s="14" t="str">
        <f t="shared" si="17"/>
        <v>1043,0,0,0,0,0,0,0,0,0</v>
      </c>
      <c r="AK237" s="18" t="s">
        <v>9817</v>
      </c>
      <c r="AL237" s="18" t="s">
        <v>2015</v>
      </c>
      <c r="AQ237" s="17">
        <v>0</v>
      </c>
      <c r="AR237" s="17">
        <v>25</v>
      </c>
      <c r="AS237" s="17">
        <v>0</v>
      </c>
      <c r="AV237" s="13"/>
    </row>
    <row r="238" spans="1:48" x14ac:dyDescent="0.2">
      <c r="A238" s="17">
        <v>236</v>
      </c>
      <c r="B238" t="s">
        <v>6931</v>
      </c>
      <c r="C238" s="17">
        <v>1044</v>
      </c>
      <c r="D238" t="s">
        <v>265</v>
      </c>
      <c r="E238" t="s">
        <v>10709</v>
      </c>
      <c r="F238" s="17" t="str">
        <f t="shared" si="18"/>
        <v>MOHMUN</v>
      </c>
      <c r="G238" s="17" t="s">
        <v>178</v>
      </c>
      <c r="H238" s="17" t="s">
        <v>180</v>
      </c>
      <c r="I238" s="18" t="s">
        <v>4582</v>
      </c>
      <c r="J238" s="90" t="s">
        <v>5413</v>
      </c>
      <c r="K238" s="18" t="s">
        <v>5414</v>
      </c>
      <c r="L238" s="18">
        <v>0</v>
      </c>
      <c r="M238" s="18" t="s">
        <v>10964</v>
      </c>
      <c r="N238" s="18">
        <v>255</v>
      </c>
      <c r="O238" s="18">
        <v>70</v>
      </c>
      <c r="P238" s="18" t="s">
        <v>3744</v>
      </c>
      <c r="R238" s="18" t="s">
        <v>10660</v>
      </c>
      <c r="S238" s="18" t="s">
        <v>2060</v>
      </c>
      <c r="T238" s="17" t="s">
        <v>2023</v>
      </c>
      <c r="U238" s="17">
        <v>4080</v>
      </c>
      <c r="V238" s="18">
        <v>0.1</v>
      </c>
      <c r="W238" s="18">
        <v>0.1</v>
      </c>
      <c r="X238" s="17" t="s">
        <v>2057</v>
      </c>
      <c r="Z238" s="17">
        <f t="shared" ref="Z238:Z261" si="20">C238</f>
        <v>1044</v>
      </c>
      <c r="AA238" s="17">
        <v>0</v>
      </c>
      <c r="AB238" s="17">
        <v>0</v>
      </c>
      <c r="AC238" s="17">
        <v>0</v>
      </c>
      <c r="AD238" s="17">
        <v>0</v>
      </c>
      <c r="AE238" s="17">
        <v>0</v>
      </c>
      <c r="AF238" s="17">
        <v>0</v>
      </c>
      <c r="AG238" s="17">
        <v>0</v>
      </c>
      <c r="AH238" s="17">
        <v>0</v>
      </c>
      <c r="AI238" s="17">
        <v>0</v>
      </c>
      <c r="AJ238" s="14" t="str">
        <f t="shared" ref="AJ238:AJ261" si="21">+Z238&amp;","&amp;AA238&amp;","&amp;AB238&amp;","&amp;AC238&amp;","&amp;AD238&amp;","&amp;AE238&amp;","&amp;AF238&amp;","&amp;AG238&amp;","&amp;AH238&amp;","&amp;AI238</f>
        <v>1044,0,0,0,0,0,0,0,0,0</v>
      </c>
      <c r="AK238" s="18" t="s">
        <v>9817</v>
      </c>
      <c r="AL238" s="18" t="s">
        <v>2015</v>
      </c>
      <c r="AQ238" s="17">
        <v>0</v>
      </c>
      <c r="AR238" s="17">
        <v>25</v>
      </c>
      <c r="AS238" s="17">
        <v>0</v>
      </c>
      <c r="AV238" s="13"/>
    </row>
    <row r="239" spans="1:48" x14ac:dyDescent="0.2">
      <c r="A239" s="17">
        <v>237</v>
      </c>
      <c r="B239" t="s">
        <v>6931</v>
      </c>
      <c r="C239" s="17">
        <v>1045</v>
      </c>
      <c r="D239" t="s">
        <v>270</v>
      </c>
      <c r="E239" t="s">
        <v>10708</v>
      </c>
      <c r="F239" s="17" t="str">
        <f t="shared" si="18"/>
        <v>MALADY</v>
      </c>
      <c r="G239" s="17" t="s">
        <v>178</v>
      </c>
      <c r="H239" s="17" t="s">
        <v>191</v>
      </c>
      <c r="I239" s="18" t="s">
        <v>4582</v>
      </c>
      <c r="J239" s="90" t="s">
        <v>5413</v>
      </c>
      <c r="K239" s="18" t="s">
        <v>5414</v>
      </c>
      <c r="L239" s="18">
        <v>0</v>
      </c>
      <c r="M239" s="18" t="s">
        <v>10964</v>
      </c>
      <c r="N239" s="18">
        <v>255</v>
      </c>
      <c r="O239" s="18">
        <v>70</v>
      </c>
      <c r="P239" s="18" t="s">
        <v>3744</v>
      </c>
      <c r="R239" s="18" t="s">
        <v>10660</v>
      </c>
      <c r="S239" s="18" t="s">
        <v>2060</v>
      </c>
      <c r="T239" s="17" t="s">
        <v>2023</v>
      </c>
      <c r="U239" s="17">
        <v>4080</v>
      </c>
      <c r="V239" s="18">
        <v>0.1</v>
      </c>
      <c r="W239" s="18">
        <v>0.1</v>
      </c>
      <c r="X239" s="17" t="s">
        <v>2057</v>
      </c>
      <c r="Z239" s="17">
        <f t="shared" si="20"/>
        <v>1045</v>
      </c>
      <c r="AA239" s="17">
        <v>0</v>
      </c>
      <c r="AB239" s="17">
        <v>0</v>
      </c>
      <c r="AC239" s="17">
        <v>0</v>
      </c>
      <c r="AD239" s="17">
        <v>0</v>
      </c>
      <c r="AE239" s="17">
        <v>0</v>
      </c>
      <c r="AF239" s="17">
        <v>0</v>
      </c>
      <c r="AG239" s="17">
        <v>0</v>
      </c>
      <c r="AH239" s="17">
        <v>0</v>
      </c>
      <c r="AI239" s="17">
        <v>0</v>
      </c>
      <c r="AJ239" s="14" t="str">
        <f t="shared" si="21"/>
        <v>1045,0,0,0,0,0,0,0,0,0</v>
      </c>
      <c r="AK239" s="18" t="s">
        <v>9817</v>
      </c>
      <c r="AL239" s="18" t="s">
        <v>2015</v>
      </c>
      <c r="AQ239" s="17">
        <v>0</v>
      </c>
      <c r="AR239" s="17">
        <v>25</v>
      </c>
      <c r="AS239" s="17">
        <v>0</v>
      </c>
      <c r="AV239" s="13"/>
    </row>
    <row r="240" spans="1:48" x14ac:dyDescent="0.2">
      <c r="A240" s="17">
        <v>238</v>
      </c>
      <c r="B240" t="s">
        <v>6931</v>
      </c>
      <c r="C240" s="17">
        <v>1046</v>
      </c>
      <c r="D240" t="s">
        <v>266</v>
      </c>
      <c r="E240" t="s">
        <v>10707</v>
      </c>
      <c r="F240" s="17" t="str">
        <f t="shared" si="18"/>
        <v>KAIMIN</v>
      </c>
      <c r="G240" s="17" t="s">
        <v>178</v>
      </c>
      <c r="H240" s="17" t="s">
        <v>192</v>
      </c>
      <c r="I240" s="18" t="s">
        <v>4582</v>
      </c>
      <c r="J240" s="90" t="s">
        <v>5413</v>
      </c>
      <c r="K240" s="18" t="s">
        <v>5414</v>
      </c>
      <c r="L240" s="18">
        <v>0</v>
      </c>
      <c r="M240" s="18" t="s">
        <v>10964</v>
      </c>
      <c r="N240" s="18">
        <v>255</v>
      </c>
      <c r="O240" s="18">
        <v>70</v>
      </c>
      <c r="P240" s="18" t="s">
        <v>3744</v>
      </c>
      <c r="R240" s="18" t="s">
        <v>10660</v>
      </c>
      <c r="S240" s="18" t="s">
        <v>2060</v>
      </c>
      <c r="T240" s="17" t="s">
        <v>2023</v>
      </c>
      <c r="U240" s="17">
        <v>4080</v>
      </c>
      <c r="V240" s="18">
        <v>0.1</v>
      </c>
      <c r="W240" s="18">
        <v>0.1</v>
      </c>
      <c r="X240" s="17" t="s">
        <v>2057</v>
      </c>
      <c r="Z240" s="17">
        <f t="shared" si="20"/>
        <v>1046</v>
      </c>
      <c r="AA240" s="17">
        <v>0</v>
      </c>
      <c r="AB240" s="17">
        <v>0</v>
      </c>
      <c r="AC240" s="17">
        <v>0</v>
      </c>
      <c r="AD240" s="17">
        <v>0</v>
      </c>
      <c r="AE240" s="17">
        <v>0</v>
      </c>
      <c r="AF240" s="17">
        <v>0</v>
      </c>
      <c r="AG240" s="17">
        <v>0</v>
      </c>
      <c r="AH240" s="17">
        <v>0</v>
      </c>
      <c r="AI240" s="17">
        <v>0</v>
      </c>
      <c r="AJ240" s="14" t="str">
        <f t="shared" si="21"/>
        <v>1046,0,0,0,0,0,0,0,0,0</v>
      </c>
      <c r="AK240" s="18" t="s">
        <v>9817</v>
      </c>
      <c r="AL240" s="18" t="s">
        <v>2015</v>
      </c>
      <c r="AQ240" s="17">
        <v>0</v>
      </c>
      <c r="AR240" s="17">
        <v>25</v>
      </c>
      <c r="AS240" s="17">
        <v>0</v>
      </c>
      <c r="AV240" s="13"/>
    </row>
    <row r="241" spans="1:48" x14ac:dyDescent="0.2">
      <c r="A241" s="17">
        <v>239</v>
      </c>
      <c r="B241" t="s">
        <v>6931</v>
      </c>
      <c r="C241" s="17">
        <v>1047</v>
      </c>
      <c r="D241" t="s">
        <v>267</v>
      </c>
      <c r="E241" t="s">
        <v>10686</v>
      </c>
      <c r="F241" s="17" t="str">
        <f t="shared" si="18"/>
        <v>CRYONA</v>
      </c>
      <c r="G241" s="17" t="s">
        <v>187</v>
      </c>
      <c r="H241" s="17" t="s">
        <v>178</v>
      </c>
      <c r="I241" s="18" t="s">
        <v>4582</v>
      </c>
      <c r="J241" s="90" t="s">
        <v>5413</v>
      </c>
      <c r="K241" s="18" t="s">
        <v>5414</v>
      </c>
      <c r="L241" s="18">
        <v>0</v>
      </c>
      <c r="M241" s="18" t="s">
        <v>10964</v>
      </c>
      <c r="N241" s="18">
        <v>255</v>
      </c>
      <c r="O241" s="18">
        <v>70</v>
      </c>
      <c r="P241" s="18" t="s">
        <v>3744</v>
      </c>
      <c r="R241" s="18" t="s">
        <v>10660</v>
      </c>
      <c r="S241" s="18" t="s">
        <v>2060</v>
      </c>
      <c r="T241" s="17" t="s">
        <v>2023</v>
      </c>
      <c r="U241" s="17">
        <v>4080</v>
      </c>
      <c r="V241" s="18">
        <v>0.1</v>
      </c>
      <c r="W241" s="18">
        <v>0.1</v>
      </c>
      <c r="X241" s="17" t="s">
        <v>2057</v>
      </c>
      <c r="Z241" s="17">
        <f t="shared" si="20"/>
        <v>1047</v>
      </c>
      <c r="AA241" s="17">
        <v>0</v>
      </c>
      <c r="AB241" s="17">
        <v>0</v>
      </c>
      <c r="AC241" s="17">
        <v>0</v>
      </c>
      <c r="AD241" s="17">
        <v>0</v>
      </c>
      <c r="AE241" s="17">
        <v>0</v>
      </c>
      <c r="AF241" s="17">
        <v>0</v>
      </c>
      <c r="AG241" s="17">
        <v>0</v>
      </c>
      <c r="AH241" s="17">
        <v>0</v>
      </c>
      <c r="AI241" s="17">
        <v>0</v>
      </c>
      <c r="AJ241" s="14" t="str">
        <f t="shared" si="21"/>
        <v>1047,0,0,0,0,0,0,0,0,0</v>
      </c>
      <c r="AK241" s="18" t="s">
        <v>9817</v>
      </c>
      <c r="AL241" s="18" t="s">
        <v>2015</v>
      </c>
      <c r="AQ241" s="17">
        <v>0</v>
      </c>
      <c r="AR241" s="17">
        <v>25</v>
      </c>
      <c r="AS241" s="17">
        <v>0</v>
      </c>
      <c r="AV241" s="13"/>
    </row>
    <row r="242" spans="1:48" x14ac:dyDescent="0.2">
      <c r="A242" s="17">
        <v>240</v>
      </c>
      <c r="B242" t="s">
        <v>6931</v>
      </c>
      <c r="C242" s="17">
        <v>1048</v>
      </c>
      <c r="D242" t="s">
        <v>10688</v>
      </c>
      <c r="E242" t="s">
        <v>10689</v>
      </c>
      <c r="F242" s="17" t="str">
        <f t="shared" si="18"/>
        <v>TUNCHI</v>
      </c>
      <c r="G242" s="17" t="s">
        <v>187</v>
      </c>
      <c r="H242" s="17" t="s">
        <v>180</v>
      </c>
      <c r="I242" s="18" t="s">
        <v>4582</v>
      </c>
      <c r="J242" s="90" t="s">
        <v>5413</v>
      </c>
      <c r="K242" s="18" t="s">
        <v>5414</v>
      </c>
      <c r="L242" s="18">
        <v>0</v>
      </c>
      <c r="M242" s="18" t="s">
        <v>10964</v>
      </c>
      <c r="N242" s="18">
        <v>255</v>
      </c>
      <c r="O242" s="18">
        <v>70</v>
      </c>
      <c r="P242" s="18" t="s">
        <v>3744</v>
      </c>
      <c r="R242" s="18" t="s">
        <v>10660</v>
      </c>
      <c r="S242" s="18" t="s">
        <v>2060</v>
      </c>
      <c r="T242" s="17" t="s">
        <v>2023</v>
      </c>
      <c r="U242" s="17">
        <v>4080</v>
      </c>
      <c r="V242" s="18">
        <v>0.1</v>
      </c>
      <c r="W242" s="18">
        <v>0.1</v>
      </c>
      <c r="X242" s="17" t="s">
        <v>2057</v>
      </c>
      <c r="Z242" s="17">
        <f t="shared" si="20"/>
        <v>1048</v>
      </c>
      <c r="AA242" s="17">
        <v>0</v>
      </c>
      <c r="AB242" s="17">
        <v>0</v>
      </c>
      <c r="AC242" s="17">
        <v>0</v>
      </c>
      <c r="AD242" s="17">
        <v>0</v>
      </c>
      <c r="AE242" s="17">
        <v>0</v>
      </c>
      <c r="AF242" s="17">
        <v>0</v>
      </c>
      <c r="AG242" s="17">
        <v>0</v>
      </c>
      <c r="AH242" s="17">
        <v>0</v>
      </c>
      <c r="AI242" s="17">
        <v>0</v>
      </c>
      <c r="AJ242" s="14" t="str">
        <f t="shared" si="21"/>
        <v>1048,0,0,0,0,0,0,0,0,0</v>
      </c>
      <c r="AK242" s="18" t="s">
        <v>9817</v>
      </c>
      <c r="AL242" s="18" t="s">
        <v>2015</v>
      </c>
      <c r="AQ242" s="17">
        <v>0</v>
      </c>
      <c r="AR242" s="17">
        <v>25</v>
      </c>
      <c r="AS242" s="17">
        <v>0</v>
      </c>
      <c r="AV242" s="13"/>
    </row>
    <row r="243" spans="1:48" x14ac:dyDescent="0.2">
      <c r="A243" s="17">
        <v>241</v>
      </c>
      <c r="B243" t="s">
        <v>6931</v>
      </c>
      <c r="C243" s="17">
        <v>1049</v>
      </c>
      <c r="D243" t="s">
        <v>269</v>
      </c>
      <c r="E243" t="s">
        <v>269</v>
      </c>
      <c r="F243" s="17" t="str">
        <f t="shared" si="18"/>
        <v>MIRTHAYU</v>
      </c>
      <c r="G243" s="17" t="s">
        <v>187</v>
      </c>
      <c r="H243" s="17" t="s">
        <v>183</v>
      </c>
      <c r="I243" s="18" t="s">
        <v>4582</v>
      </c>
      <c r="J243" s="90" t="s">
        <v>5413</v>
      </c>
      <c r="K243" s="18" t="s">
        <v>5414</v>
      </c>
      <c r="L243" s="18">
        <v>0</v>
      </c>
      <c r="M243" s="18" t="s">
        <v>10964</v>
      </c>
      <c r="N243" s="18">
        <v>255</v>
      </c>
      <c r="O243" s="18">
        <v>70</v>
      </c>
      <c r="P243" s="18" t="s">
        <v>3744</v>
      </c>
      <c r="R243" s="18" t="s">
        <v>10660</v>
      </c>
      <c r="S243" s="18" t="s">
        <v>2060</v>
      </c>
      <c r="T243" s="17" t="s">
        <v>2023</v>
      </c>
      <c r="U243" s="17">
        <v>4080</v>
      </c>
      <c r="V243" s="18">
        <v>0.1</v>
      </c>
      <c r="W243" s="18">
        <v>0.1</v>
      </c>
      <c r="X243" s="17" t="s">
        <v>2057</v>
      </c>
      <c r="Z243" s="17">
        <f t="shared" si="20"/>
        <v>1049</v>
      </c>
      <c r="AA243" s="17">
        <v>0</v>
      </c>
      <c r="AB243" s="17">
        <v>0</v>
      </c>
      <c r="AC243" s="17">
        <v>0</v>
      </c>
      <c r="AD243" s="17">
        <v>0</v>
      </c>
      <c r="AE243" s="17">
        <v>0</v>
      </c>
      <c r="AF243" s="17">
        <v>0</v>
      </c>
      <c r="AG243" s="17">
        <v>0</v>
      </c>
      <c r="AH243" s="17">
        <v>0</v>
      </c>
      <c r="AI243" s="17">
        <v>0</v>
      </c>
      <c r="AJ243" s="14" t="str">
        <f t="shared" si="21"/>
        <v>1049,0,0,0,0,0,0,0,0,0</v>
      </c>
      <c r="AK243" s="18" t="s">
        <v>9817</v>
      </c>
      <c r="AL243" s="18" t="s">
        <v>2015</v>
      </c>
      <c r="AQ243" s="17">
        <v>0</v>
      </c>
      <c r="AR243" s="17">
        <v>25</v>
      </c>
      <c r="AS243" s="17">
        <v>0</v>
      </c>
      <c r="AV243" s="13"/>
    </row>
    <row r="244" spans="1:48" x14ac:dyDescent="0.2">
      <c r="A244" s="17">
        <v>242</v>
      </c>
      <c r="B244" t="s">
        <v>6931</v>
      </c>
      <c r="C244" s="17">
        <v>1050</v>
      </c>
      <c r="D244" t="s">
        <v>268</v>
      </c>
      <c r="E244" t="s">
        <v>10690</v>
      </c>
      <c r="F244" s="17" t="str">
        <f t="shared" si="18"/>
        <v>DLACKHAT</v>
      </c>
      <c r="G244" s="17" t="s">
        <v>187</v>
      </c>
      <c r="H244" s="17" t="s">
        <v>189</v>
      </c>
      <c r="I244" s="18" t="s">
        <v>4582</v>
      </c>
      <c r="J244" s="90" t="s">
        <v>5413</v>
      </c>
      <c r="K244" s="18" t="s">
        <v>5414</v>
      </c>
      <c r="L244" s="18">
        <v>0</v>
      </c>
      <c r="M244" s="18" t="s">
        <v>10964</v>
      </c>
      <c r="N244" s="18">
        <v>255</v>
      </c>
      <c r="O244" s="18">
        <v>70</v>
      </c>
      <c r="P244" s="18" t="s">
        <v>3744</v>
      </c>
      <c r="R244" s="18" t="s">
        <v>10660</v>
      </c>
      <c r="S244" s="18" t="s">
        <v>2060</v>
      </c>
      <c r="T244" s="17" t="s">
        <v>2023</v>
      </c>
      <c r="U244" s="17">
        <v>4080</v>
      </c>
      <c r="V244" s="18">
        <v>0.1</v>
      </c>
      <c r="W244" s="18">
        <v>0.1</v>
      </c>
      <c r="X244" s="17" t="s">
        <v>2057</v>
      </c>
      <c r="Z244" s="17">
        <f t="shared" si="20"/>
        <v>1050</v>
      </c>
      <c r="AA244" s="17">
        <v>0</v>
      </c>
      <c r="AB244" s="17">
        <v>0</v>
      </c>
      <c r="AC244" s="17">
        <v>0</v>
      </c>
      <c r="AD244" s="17">
        <v>0</v>
      </c>
      <c r="AE244" s="17">
        <v>0</v>
      </c>
      <c r="AF244" s="17">
        <v>0</v>
      </c>
      <c r="AG244" s="17">
        <v>0</v>
      </c>
      <c r="AH244" s="17">
        <v>0</v>
      </c>
      <c r="AI244" s="17">
        <v>0</v>
      </c>
      <c r="AJ244" s="14" t="str">
        <f t="shared" si="21"/>
        <v>1050,0,0,0,0,0,0,0,0,0</v>
      </c>
      <c r="AK244" s="18" t="s">
        <v>9817</v>
      </c>
      <c r="AL244" s="18" t="s">
        <v>2015</v>
      </c>
      <c r="AQ244" s="17">
        <v>0</v>
      </c>
      <c r="AR244" s="17">
        <v>25</v>
      </c>
      <c r="AS244" s="17">
        <v>0</v>
      </c>
      <c r="AV244" s="13"/>
    </row>
    <row r="245" spans="1:48" x14ac:dyDescent="0.2">
      <c r="A245" s="17">
        <v>243</v>
      </c>
      <c r="B245" t="s">
        <v>6931</v>
      </c>
      <c r="C245" s="17">
        <v>1051</v>
      </c>
      <c r="D245" t="s">
        <v>10870</v>
      </c>
      <c r="E245" t="s">
        <v>10706</v>
      </c>
      <c r="F245" s="17" t="str">
        <f t="shared" si="18"/>
        <v>SPAIRE</v>
      </c>
      <c r="G245" s="17" t="s">
        <v>177</v>
      </c>
      <c r="H245" s="17" t="s">
        <v>187</v>
      </c>
      <c r="I245" s="18" t="s">
        <v>4582</v>
      </c>
      <c r="J245" s="90" t="s">
        <v>5413</v>
      </c>
      <c r="K245" s="18" t="s">
        <v>5414</v>
      </c>
      <c r="L245" s="18">
        <v>0</v>
      </c>
      <c r="M245" s="18" t="s">
        <v>10964</v>
      </c>
      <c r="N245" s="18">
        <v>255</v>
      </c>
      <c r="O245" s="18">
        <v>70</v>
      </c>
      <c r="P245" s="18" t="s">
        <v>3744</v>
      </c>
      <c r="R245" s="18" t="s">
        <v>10660</v>
      </c>
      <c r="S245" s="18" t="s">
        <v>2060</v>
      </c>
      <c r="T245" s="17" t="s">
        <v>2023</v>
      </c>
      <c r="U245" s="17">
        <v>4080</v>
      </c>
      <c r="V245" s="18">
        <v>0.1</v>
      </c>
      <c r="W245" s="18">
        <v>0.1</v>
      </c>
      <c r="X245" s="17" t="s">
        <v>2057</v>
      </c>
      <c r="Z245" s="17">
        <f t="shared" si="20"/>
        <v>1051</v>
      </c>
      <c r="AA245" s="17">
        <v>0</v>
      </c>
      <c r="AB245" s="17">
        <v>0</v>
      </c>
      <c r="AC245" s="17">
        <v>0</v>
      </c>
      <c r="AD245" s="17">
        <v>0</v>
      </c>
      <c r="AE245" s="17">
        <v>0</v>
      </c>
      <c r="AF245" s="17">
        <v>0</v>
      </c>
      <c r="AG245" s="17">
        <v>0</v>
      </c>
      <c r="AH245" s="17">
        <v>0</v>
      </c>
      <c r="AI245" s="17">
        <v>0</v>
      </c>
      <c r="AJ245" s="14" t="str">
        <f t="shared" si="21"/>
        <v>1051,0,0,0,0,0,0,0,0,0</v>
      </c>
      <c r="AK245" s="18" t="s">
        <v>9817</v>
      </c>
      <c r="AL245" s="18" t="s">
        <v>2015</v>
      </c>
      <c r="AQ245" s="17">
        <v>0</v>
      </c>
      <c r="AR245" s="17">
        <v>25</v>
      </c>
      <c r="AS245" s="17">
        <v>0</v>
      </c>
      <c r="AV245" s="13"/>
    </row>
    <row r="246" spans="1:48" x14ac:dyDescent="0.2">
      <c r="A246" s="17">
        <v>244</v>
      </c>
      <c r="B246" t="s">
        <v>6931</v>
      </c>
      <c r="C246" s="17">
        <v>1052</v>
      </c>
      <c r="D246" t="s">
        <v>272</v>
      </c>
      <c r="E246" t="s">
        <v>10687</v>
      </c>
      <c r="F246" s="17" t="str">
        <f t="shared" si="18"/>
        <v>FURNTAIN</v>
      </c>
      <c r="G246" s="17" t="s">
        <v>177</v>
      </c>
      <c r="H246" s="17" t="s">
        <v>183</v>
      </c>
      <c r="I246" s="18" t="s">
        <v>4582</v>
      </c>
      <c r="J246" s="90" t="s">
        <v>5413</v>
      </c>
      <c r="K246" s="18" t="s">
        <v>5414</v>
      </c>
      <c r="L246" s="18">
        <v>0</v>
      </c>
      <c r="M246" s="18" t="s">
        <v>10964</v>
      </c>
      <c r="N246" s="18">
        <v>255</v>
      </c>
      <c r="O246" s="18">
        <v>70</v>
      </c>
      <c r="P246" s="18" t="s">
        <v>3744</v>
      </c>
      <c r="R246" s="18" t="s">
        <v>10660</v>
      </c>
      <c r="S246" s="18" t="s">
        <v>2060</v>
      </c>
      <c r="T246" s="17" t="s">
        <v>2023</v>
      </c>
      <c r="U246" s="17">
        <v>4080</v>
      </c>
      <c r="V246" s="18">
        <v>0.1</v>
      </c>
      <c r="W246" s="18">
        <v>0.1</v>
      </c>
      <c r="X246" s="17" t="s">
        <v>2057</v>
      </c>
      <c r="Z246" s="17">
        <f t="shared" si="20"/>
        <v>1052</v>
      </c>
      <c r="AA246" s="17">
        <v>0</v>
      </c>
      <c r="AB246" s="17">
        <v>0</v>
      </c>
      <c r="AC246" s="17">
        <v>0</v>
      </c>
      <c r="AD246" s="17">
        <v>0</v>
      </c>
      <c r="AE246" s="17">
        <v>0</v>
      </c>
      <c r="AF246" s="17">
        <v>0</v>
      </c>
      <c r="AG246" s="17">
        <v>0</v>
      </c>
      <c r="AH246" s="17">
        <v>0</v>
      </c>
      <c r="AI246" s="17">
        <v>0</v>
      </c>
      <c r="AJ246" s="14" t="str">
        <f t="shared" si="21"/>
        <v>1052,0,0,0,0,0,0,0,0,0</v>
      </c>
      <c r="AK246" s="18" t="s">
        <v>9817</v>
      </c>
      <c r="AL246" s="18" t="s">
        <v>2015</v>
      </c>
      <c r="AQ246" s="17">
        <v>0</v>
      </c>
      <c r="AR246" s="17">
        <v>25</v>
      </c>
      <c r="AS246" s="17">
        <v>0</v>
      </c>
      <c r="AV246" s="13"/>
    </row>
    <row r="247" spans="1:48" x14ac:dyDescent="0.2">
      <c r="A247" s="17">
        <v>245</v>
      </c>
      <c r="B247" t="s">
        <v>6931</v>
      </c>
      <c r="C247" s="17">
        <v>1053</v>
      </c>
      <c r="D247" t="s">
        <v>273</v>
      </c>
      <c r="E247" t="s">
        <v>10697</v>
      </c>
      <c r="F247" s="17" t="str">
        <f t="shared" si="18"/>
        <v>DEVULL</v>
      </c>
      <c r="G247" s="17" t="s">
        <v>177</v>
      </c>
      <c r="H247" s="17" t="s">
        <v>189</v>
      </c>
      <c r="I247" s="18" t="s">
        <v>4582</v>
      </c>
      <c r="J247" s="90" t="s">
        <v>5413</v>
      </c>
      <c r="K247" s="18" t="s">
        <v>5414</v>
      </c>
      <c r="L247" s="18">
        <v>0</v>
      </c>
      <c r="M247" s="18" t="s">
        <v>10964</v>
      </c>
      <c r="N247" s="18">
        <v>255</v>
      </c>
      <c r="O247" s="18">
        <v>70</v>
      </c>
      <c r="P247" s="18" t="s">
        <v>3744</v>
      </c>
      <c r="R247" s="18" t="s">
        <v>10660</v>
      </c>
      <c r="S247" s="18" t="s">
        <v>2060</v>
      </c>
      <c r="T247" s="17" t="s">
        <v>2023</v>
      </c>
      <c r="U247" s="17">
        <v>4080</v>
      </c>
      <c r="V247" s="18">
        <v>0.1</v>
      </c>
      <c r="W247" s="18">
        <v>0.1</v>
      </c>
      <c r="X247" s="17" t="s">
        <v>2057</v>
      </c>
      <c r="Z247" s="17">
        <f t="shared" si="20"/>
        <v>1053</v>
      </c>
      <c r="AA247" s="17">
        <v>0</v>
      </c>
      <c r="AB247" s="17">
        <v>0</v>
      </c>
      <c r="AC247" s="17">
        <v>0</v>
      </c>
      <c r="AD247" s="17">
        <v>0</v>
      </c>
      <c r="AE247" s="17">
        <v>0</v>
      </c>
      <c r="AF247" s="17">
        <v>0</v>
      </c>
      <c r="AG247" s="17">
        <v>0</v>
      </c>
      <c r="AH247" s="17">
        <v>0</v>
      </c>
      <c r="AI247" s="17">
        <v>0</v>
      </c>
      <c r="AJ247" s="14" t="str">
        <f t="shared" si="21"/>
        <v>1053,0,0,0,0,0,0,0,0,0</v>
      </c>
      <c r="AK247" s="18" t="s">
        <v>9817</v>
      </c>
      <c r="AL247" s="18" t="s">
        <v>2015</v>
      </c>
      <c r="AQ247" s="17">
        <v>0</v>
      </c>
      <c r="AR247" s="17">
        <v>25</v>
      </c>
      <c r="AS247" s="17">
        <v>0</v>
      </c>
      <c r="AV247" s="13"/>
    </row>
    <row r="248" spans="1:48" x14ac:dyDescent="0.2">
      <c r="A248" s="17">
        <v>246</v>
      </c>
      <c r="B248" t="s">
        <v>6931</v>
      </c>
      <c r="C248" s="17">
        <v>1054</v>
      </c>
      <c r="D248" t="s">
        <v>271</v>
      </c>
      <c r="E248" t="s">
        <v>10701</v>
      </c>
      <c r="F248" s="17" t="str">
        <f t="shared" si="18"/>
        <v>BLAZOOD</v>
      </c>
      <c r="G248" s="17" t="s">
        <v>177</v>
      </c>
      <c r="H248" s="17" t="s">
        <v>180</v>
      </c>
      <c r="I248" s="18" t="s">
        <v>4582</v>
      </c>
      <c r="J248" s="90" t="s">
        <v>5413</v>
      </c>
      <c r="K248" s="18" t="s">
        <v>5414</v>
      </c>
      <c r="L248" s="18">
        <v>0</v>
      </c>
      <c r="M248" s="18" t="s">
        <v>10964</v>
      </c>
      <c r="N248" s="18">
        <v>255</v>
      </c>
      <c r="O248" s="18">
        <v>70</v>
      </c>
      <c r="P248" s="18" t="s">
        <v>3744</v>
      </c>
      <c r="R248" s="18" t="s">
        <v>10660</v>
      </c>
      <c r="S248" s="18" t="s">
        <v>2060</v>
      </c>
      <c r="T248" s="17" t="s">
        <v>2023</v>
      </c>
      <c r="U248" s="17">
        <v>4080</v>
      </c>
      <c r="V248" s="18">
        <v>0.1</v>
      </c>
      <c r="W248" s="18">
        <v>0.1</v>
      </c>
      <c r="X248" s="17" t="s">
        <v>2057</v>
      </c>
      <c r="Z248" s="17">
        <f t="shared" si="20"/>
        <v>1054</v>
      </c>
      <c r="AA248" s="17">
        <v>0</v>
      </c>
      <c r="AB248" s="17">
        <v>0</v>
      </c>
      <c r="AC248" s="17">
        <v>0</v>
      </c>
      <c r="AD248" s="17">
        <v>0</v>
      </c>
      <c r="AE248" s="17">
        <v>0</v>
      </c>
      <c r="AF248" s="17">
        <v>0</v>
      </c>
      <c r="AG248" s="17">
        <v>0</v>
      </c>
      <c r="AH248" s="17">
        <v>0</v>
      </c>
      <c r="AI248" s="17">
        <v>0</v>
      </c>
      <c r="AJ248" s="14" t="str">
        <f t="shared" si="21"/>
        <v>1054,0,0,0,0,0,0,0,0,0</v>
      </c>
      <c r="AK248" s="18" t="s">
        <v>9817</v>
      </c>
      <c r="AL248" s="18" t="s">
        <v>2015</v>
      </c>
      <c r="AQ248" s="17">
        <v>0</v>
      </c>
      <c r="AR248" s="17">
        <v>25</v>
      </c>
      <c r="AS248" s="17">
        <v>0</v>
      </c>
      <c r="AV248" s="13"/>
    </row>
    <row r="249" spans="1:48" x14ac:dyDescent="0.2">
      <c r="A249" s="17">
        <v>247</v>
      </c>
      <c r="B249" t="s">
        <v>6931</v>
      </c>
      <c r="C249" s="17">
        <v>1055</v>
      </c>
      <c r="D249" t="s">
        <v>10698</v>
      </c>
      <c r="E249" t="s">
        <v>10700</v>
      </c>
      <c r="F249" s="17" t="str">
        <f t="shared" si="18"/>
        <v>FLOZEN</v>
      </c>
      <c r="G249" s="17" t="s">
        <v>169</v>
      </c>
      <c r="H249" s="17" t="s">
        <v>163</v>
      </c>
      <c r="I249" s="18" t="s">
        <v>4582</v>
      </c>
      <c r="J249" s="90" t="s">
        <v>5413</v>
      </c>
      <c r="K249" s="18" t="s">
        <v>5414</v>
      </c>
      <c r="L249" s="18">
        <v>0</v>
      </c>
      <c r="M249" s="18" t="s">
        <v>10964</v>
      </c>
      <c r="N249" s="18">
        <v>255</v>
      </c>
      <c r="O249" s="18">
        <v>70</v>
      </c>
      <c r="P249" s="18" t="s">
        <v>3744</v>
      </c>
      <c r="R249" s="18" t="s">
        <v>10660</v>
      </c>
      <c r="S249" s="18" t="s">
        <v>2060</v>
      </c>
      <c r="T249" s="17" t="s">
        <v>2023</v>
      </c>
      <c r="U249" s="17">
        <v>4080</v>
      </c>
      <c r="V249" s="18">
        <v>0.1</v>
      </c>
      <c r="W249" s="18">
        <v>0.1</v>
      </c>
      <c r="X249" s="17" t="s">
        <v>2057</v>
      </c>
      <c r="Z249" s="17">
        <f t="shared" si="20"/>
        <v>1055</v>
      </c>
      <c r="AA249" s="17">
        <v>0</v>
      </c>
      <c r="AB249" s="17">
        <v>0</v>
      </c>
      <c r="AC249" s="17">
        <v>0</v>
      </c>
      <c r="AD249" s="17">
        <v>0</v>
      </c>
      <c r="AE249" s="17">
        <v>0</v>
      </c>
      <c r="AF249" s="17">
        <v>0</v>
      </c>
      <c r="AG249" s="17">
        <v>0</v>
      </c>
      <c r="AH249" s="17">
        <v>0</v>
      </c>
      <c r="AI249" s="17">
        <v>0</v>
      </c>
      <c r="AJ249" s="14" t="str">
        <f t="shared" si="21"/>
        <v>1055,0,0,0,0,0,0,0,0,0</v>
      </c>
      <c r="AK249" s="18" t="s">
        <v>9817</v>
      </c>
      <c r="AL249" s="18" t="s">
        <v>2015</v>
      </c>
      <c r="AQ249" s="17">
        <v>0</v>
      </c>
      <c r="AR249" s="17">
        <v>25</v>
      </c>
      <c r="AS249" s="17">
        <v>0</v>
      </c>
      <c r="AV249" s="13"/>
    </row>
    <row r="250" spans="1:48" x14ac:dyDescent="0.2">
      <c r="A250" s="17">
        <v>248</v>
      </c>
      <c r="B250" t="s">
        <v>6931</v>
      </c>
      <c r="C250" s="17">
        <v>1056</v>
      </c>
      <c r="D250" t="s">
        <v>9586</v>
      </c>
      <c r="E250" t="s">
        <v>10699</v>
      </c>
      <c r="F250" s="17" t="str">
        <f t="shared" si="18"/>
        <v>TRANCETULA</v>
      </c>
      <c r="G250" s="17" t="s">
        <v>169</v>
      </c>
      <c r="H250" s="17" t="s">
        <v>185</v>
      </c>
      <c r="I250" s="18" t="s">
        <v>4582</v>
      </c>
      <c r="J250" s="90" t="s">
        <v>5413</v>
      </c>
      <c r="K250" s="18" t="s">
        <v>5414</v>
      </c>
      <c r="L250" s="18">
        <v>0</v>
      </c>
      <c r="M250" s="18" t="s">
        <v>10964</v>
      </c>
      <c r="N250" s="18">
        <v>255</v>
      </c>
      <c r="O250" s="18">
        <v>70</v>
      </c>
      <c r="P250" s="18" t="s">
        <v>3744</v>
      </c>
      <c r="R250" s="18" t="s">
        <v>10660</v>
      </c>
      <c r="S250" s="18" t="s">
        <v>2060</v>
      </c>
      <c r="T250" s="17" t="s">
        <v>2023</v>
      </c>
      <c r="U250" s="17">
        <v>4080</v>
      </c>
      <c r="V250" s="18">
        <v>0.1</v>
      </c>
      <c r="W250" s="18">
        <v>0.1</v>
      </c>
      <c r="X250" s="17" t="s">
        <v>2057</v>
      </c>
      <c r="Z250" s="17">
        <f t="shared" si="20"/>
        <v>1056</v>
      </c>
      <c r="AA250" s="17">
        <v>0</v>
      </c>
      <c r="AB250" s="17">
        <v>0</v>
      </c>
      <c r="AC250" s="17">
        <v>0</v>
      </c>
      <c r="AD250" s="17">
        <v>0</v>
      </c>
      <c r="AE250" s="17">
        <v>0</v>
      </c>
      <c r="AF250" s="17">
        <v>0</v>
      </c>
      <c r="AG250" s="17">
        <v>0</v>
      </c>
      <c r="AH250" s="17">
        <v>0</v>
      </c>
      <c r="AI250" s="17">
        <v>0</v>
      </c>
      <c r="AJ250" s="14" t="str">
        <f t="shared" si="21"/>
        <v>1056,0,0,0,0,0,0,0,0,0</v>
      </c>
      <c r="AK250" s="18" t="s">
        <v>9817</v>
      </c>
      <c r="AL250" s="18" t="s">
        <v>2015</v>
      </c>
      <c r="AQ250" s="17">
        <v>0</v>
      </c>
      <c r="AR250" s="17">
        <v>25</v>
      </c>
      <c r="AS250" s="17">
        <v>0</v>
      </c>
      <c r="AV250" s="13"/>
    </row>
    <row r="251" spans="1:48" x14ac:dyDescent="0.2">
      <c r="A251" s="17">
        <v>249</v>
      </c>
      <c r="B251" t="s">
        <v>6931</v>
      </c>
      <c r="C251" s="17">
        <v>1057</v>
      </c>
      <c r="D251" t="s">
        <v>7213</v>
      </c>
      <c r="E251" t="s">
        <v>10705</v>
      </c>
      <c r="F251" s="17" t="str">
        <f t="shared" si="18"/>
        <v>OBSCURIO</v>
      </c>
      <c r="G251" s="17" t="s">
        <v>169</v>
      </c>
      <c r="H251" s="17" t="s">
        <v>189</v>
      </c>
      <c r="I251" s="18" t="s">
        <v>4582</v>
      </c>
      <c r="J251" s="90" t="s">
        <v>5413</v>
      </c>
      <c r="K251" s="18" t="s">
        <v>5414</v>
      </c>
      <c r="L251" s="18">
        <v>0</v>
      </c>
      <c r="M251" s="18" t="s">
        <v>10964</v>
      </c>
      <c r="N251" s="18">
        <v>255</v>
      </c>
      <c r="O251" s="18">
        <v>70</v>
      </c>
      <c r="P251" s="18" t="s">
        <v>3744</v>
      </c>
      <c r="R251" s="18" t="s">
        <v>10660</v>
      </c>
      <c r="S251" s="18" t="s">
        <v>2060</v>
      </c>
      <c r="T251" s="17" t="s">
        <v>2023</v>
      </c>
      <c r="U251" s="17">
        <v>4080</v>
      </c>
      <c r="V251" s="18">
        <v>0.1</v>
      </c>
      <c r="W251" s="18">
        <v>0.1</v>
      </c>
      <c r="X251" s="17" t="s">
        <v>2057</v>
      </c>
      <c r="Z251" s="17">
        <f t="shared" si="20"/>
        <v>1057</v>
      </c>
      <c r="AA251" s="17">
        <v>0</v>
      </c>
      <c r="AB251" s="17">
        <v>0</v>
      </c>
      <c r="AC251" s="17">
        <v>0</v>
      </c>
      <c r="AD251" s="17">
        <v>0</v>
      </c>
      <c r="AE251" s="17">
        <v>0</v>
      </c>
      <c r="AF251" s="17">
        <v>0</v>
      </c>
      <c r="AG251" s="17">
        <v>0</v>
      </c>
      <c r="AH251" s="17">
        <v>0</v>
      </c>
      <c r="AI251" s="17">
        <v>0</v>
      </c>
      <c r="AJ251" s="14" t="str">
        <f t="shared" si="21"/>
        <v>1057,0,0,0,0,0,0,0,0,0</v>
      </c>
      <c r="AK251" s="18" t="s">
        <v>9817</v>
      </c>
      <c r="AL251" s="18" t="s">
        <v>2015</v>
      </c>
      <c r="AQ251" s="17">
        <v>0</v>
      </c>
      <c r="AR251" s="17">
        <v>25</v>
      </c>
      <c r="AS251" s="17">
        <v>0</v>
      </c>
      <c r="AV251" s="13"/>
    </row>
    <row r="252" spans="1:48" x14ac:dyDescent="0.2">
      <c r="A252" s="17">
        <v>250</v>
      </c>
      <c r="B252" t="s">
        <v>6931</v>
      </c>
      <c r="C252" s="17">
        <v>1058</v>
      </c>
      <c r="D252" t="s">
        <v>10702</v>
      </c>
      <c r="E252" t="s">
        <v>10704</v>
      </c>
      <c r="F252" s="17" t="str">
        <f t="shared" si="18"/>
        <v>BEELZERPION</v>
      </c>
      <c r="G252" s="17" t="s">
        <v>169</v>
      </c>
      <c r="H252" s="17" t="s">
        <v>188</v>
      </c>
      <c r="I252" s="18" t="s">
        <v>4582</v>
      </c>
      <c r="J252" s="90" t="s">
        <v>5413</v>
      </c>
      <c r="K252" s="18" t="s">
        <v>5414</v>
      </c>
      <c r="L252" s="18">
        <v>0</v>
      </c>
      <c r="M252" s="18" t="s">
        <v>10964</v>
      </c>
      <c r="N252" s="18">
        <v>255</v>
      </c>
      <c r="O252" s="18">
        <v>70</v>
      </c>
      <c r="P252" s="18" t="s">
        <v>3744</v>
      </c>
      <c r="R252" s="18" t="s">
        <v>10660</v>
      </c>
      <c r="S252" s="18" t="s">
        <v>2060</v>
      </c>
      <c r="T252" s="17" t="s">
        <v>2023</v>
      </c>
      <c r="U252" s="17">
        <v>4080</v>
      </c>
      <c r="V252" s="18">
        <v>0.1</v>
      </c>
      <c r="W252" s="18">
        <v>0.1</v>
      </c>
      <c r="X252" s="17" t="s">
        <v>2057</v>
      </c>
      <c r="Z252" s="17">
        <f t="shared" si="20"/>
        <v>1058</v>
      </c>
      <c r="AA252" s="17">
        <v>0</v>
      </c>
      <c r="AB252" s="17">
        <v>0</v>
      </c>
      <c r="AC252" s="17">
        <v>0</v>
      </c>
      <c r="AD252" s="17">
        <v>0</v>
      </c>
      <c r="AE252" s="17">
        <v>0</v>
      </c>
      <c r="AF252" s="17">
        <v>0</v>
      </c>
      <c r="AG252" s="17">
        <v>0</v>
      </c>
      <c r="AH252" s="17">
        <v>0</v>
      </c>
      <c r="AI252" s="17">
        <v>0</v>
      </c>
      <c r="AJ252" s="14" t="str">
        <f t="shared" si="21"/>
        <v>1058,0,0,0,0,0,0,0,0,0</v>
      </c>
      <c r="AK252" s="18" t="s">
        <v>9817</v>
      </c>
      <c r="AL252" s="18" t="s">
        <v>2015</v>
      </c>
      <c r="AQ252" s="17">
        <v>0</v>
      </c>
      <c r="AR252" s="17">
        <v>25</v>
      </c>
      <c r="AS252" s="17">
        <v>0</v>
      </c>
      <c r="AV252" s="13"/>
    </row>
    <row r="253" spans="1:48" x14ac:dyDescent="0.2">
      <c r="A253" s="17">
        <v>251</v>
      </c>
      <c r="B253" t="s">
        <v>6931</v>
      </c>
      <c r="C253" s="17">
        <v>1059</v>
      </c>
      <c r="D253" t="s">
        <v>150</v>
      </c>
      <c r="E253" t="s">
        <v>198</v>
      </c>
      <c r="F253" s="17" t="str">
        <f t="shared" si="18"/>
        <v>XUEMAL</v>
      </c>
      <c r="G253" s="17" t="s">
        <v>177</v>
      </c>
      <c r="H253" s="17" t="s">
        <v>192</v>
      </c>
      <c r="I253" s="18" t="s">
        <v>4582</v>
      </c>
      <c r="J253" s="90" t="s">
        <v>5413</v>
      </c>
      <c r="K253" s="18" t="s">
        <v>5414</v>
      </c>
      <c r="L253" s="18">
        <v>0</v>
      </c>
      <c r="M253" s="18" t="s">
        <v>10964</v>
      </c>
      <c r="N253" s="18">
        <v>255</v>
      </c>
      <c r="O253" s="18">
        <v>70</v>
      </c>
      <c r="P253" s="18" t="s">
        <v>3744</v>
      </c>
      <c r="R253" s="18" t="s">
        <v>10660</v>
      </c>
      <c r="S253" s="18" t="s">
        <v>2060</v>
      </c>
      <c r="T253" s="17" t="s">
        <v>2023</v>
      </c>
      <c r="U253" s="17">
        <v>4080</v>
      </c>
      <c r="V253" s="18">
        <v>0.1</v>
      </c>
      <c r="W253" s="18">
        <v>0.1</v>
      </c>
      <c r="X253" s="17" t="s">
        <v>2057</v>
      </c>
      <c r="Z253" s="17">
        <f t="shared" si="20"/>
        <v>1059</v>
      </c>
      <c r="AA253" s="17">
        <v>0</v>
      </c>
      <c r="AB253" s="17">
        <v>0</v>
      </c>
      <c r="AC253" s="17">
        <v>0</v>
      </c>
      <c r="AD253" s="17">
        <v>0</v>
      </c>
      <c r="AE253" s="17">
        <v>0</v>
      </c>
      <c r="AF253" s="17">
        <v>0</v>
      </c>
      <c r="AG253" s="17">
        <v>0</v>
      </c>
      <c r="AH253" s="17">
        <v>0</v>
      </c>
      <c r="AI253" s="17">
        <v>0</v>
      </c>
      <c r="AJ253" s="14" t="str">
        <f t="shared" si="21"/>
        <v>1059,0,0,0,0,0,0,0,0,0</v>
      </c>
      <c r="AK253" s="18" t="s">
        <v>9817</v>
      </c>
      <c r="AL253" s="18" t="s">
        <v>2015</v>
      </c>
      <c r="AQ253" s="17">
        <v>0</v>
      </c>
      <c r="AR253" s="17">
        <v>25</v>
      </c>
      <c r="AS253" s="17">
        <v>0</v>
      </c>
      <c r="AV253" s="13"/>
    </row>
    <row r="254" spans="1:48" x14ac:dyDescent="0.2">
      <c r="A254" s="17">
        <v>252</v>
      </c>
      <c r="B254" t="s">
        <v>6931</v>
      </c>
      <c r="C254" s="17">
        <v>1060</v>
      </c>
      <c r="D254" t="s">
        <v>149</v>
      </c>
      <c r="E254" t="s">
        <v>10986</v>
      </c>
      <c r="F254" s="17" t="str">
        <f t="shared" si="18"/>
        <v>CHIATACA</v>
      </c>
      <c r="G254" s="17" t="s">
        <v>187</v>
      </c>
      <c r="H254" s="17" t="s">
        <v>192</v>
      </c>
      <c r="I254" s="18" t="s">
        <v>4582</v>
      </c>
      <c r="J254" s="90" t="s">
        <v>5413</v>
      </c>
      <c r="K254" s="18" t="s">
        <v>5414</v>
      </c>
      <c r="L254" s="18">
        <v>0</v>
      </c>
      <c r="M254" s="18" t="s">
        <v>10964</v>
      </c>
      <c r="N254" s="18">
        <v>255</v>
      </c>
      <c r="O254" s="18">
        <v>70</v>
      </c>
      <c r="P254" s="18" t="s">
        <v>3744</v>
      </c>
      <c r="R254" s="18" t="s">
        <v>10660</v>
      </c>
      <c r="S254" s="18" t="s">
        <v>2060</v>
      </c>
      <c r="T254" s="17" t="s">
        <v>2023</v>
      </c>
      <c r="U254" s="17">
        <v>4080</v>
      </c>
      <c r="V254" s="18">
        <v>0.1</v>
      </c>
      <c r="W254" s="18">
        <v>0.1</v>
      </c>
      <c r="X254" s="17" t="s">
        <v>2057</v>
      </c>
      <c r="Z254" s="17">
        <f t="shared" si="20"/>
        <v>1060</v>
      </c>
      <c r="AA254" s="17">
        <v>0</v>
      </c>
      <c r="AB254" s="17">
        <v>0</v>
      </c>
      <c r="AC254" s="17">
        <v>0</v>
      </c>
      <c r="AD254" s="17">
        <v>0</v>
      </c>
      <c r="AE254" s="17">
        <v>0</v>
      </c>
      <c r="AF254" s="17">
        <v>0</v>
      </c>
      <c r="AG254" s="17">
        <v>0</v>
      </c>
      <c r="AH254" s="17">
        <v>0</v>
      </c>
      <c r="AI254" s="17">
        <v>0</v>
      </c>
      <c r="AJ254" s="14" t="str">
        <f t="shared" si="21"/>
        <v>1060,0,0,0,0,0,0,0,0,0</v>
      </c>
      <c r="AK254" s="18" t="s">
        <v>9817</v>
      </c>
      <c r="AL254" s="18" t="s">
        <v>2015</v>
      </c>
      <c r="AQ254" s="17">
        <v>0</v>
      </c>
      <c r="AR254" s="17">
        <v>25</v>
      </c>
      <c r="AS254" s="17">
        <v>0</v>
      </c>
      <c r="AV254" s="13"/>
    </row>
    <row r="255" spans="1:48" x14ac:dyDescent="0.2">
      <c r="A255" s="17">
        <v>253</v>
      </c>
      <c r="B255" t="s">
        <v>6931</v>
      </c>
      <c r="C255" s="17">
        <v>1061</v>
      </c>
      <c r="D255" t="s">
        <v>230</v>
      </c>
      <c r="E255" t="s">
        <v>201</v>
      </c>
      <c r="F255" s="17" t="str">
        <f t="shared" si="18"/>
        <v>NIAGUA</v>
      </c>
      <c r="G255" s="17" t="s">
        <v>189</v>
      </c>
      <c r="H255" s="17" t="s">
        <v>192</v>
      </c>
      <c r="I255" s="18" t="s">
        <v>4582</v>
      </c>
      <c r="J255" s="90" t="s">
        <v>5413</v>
      </c>
      <c r="K255" s="18" t="s">
        <v>5414</v>
      </c>
      <c r="L255" s="18">
        <v>0</v>
      </c>
      <c r="M255" s="18" t="s">
        <v>10964</v>
      </c>
      <c r="N255" s="18">
        <v>255</v>
      </c>
      <c r="O255" s="18">
        <v>70</v>
      </c>
      <c r="P255" s="18" t="s">
        <v>3744</v>
      </c>
      <c r="R255" s="18" t="s">
        <v>10660</v>
      </c>
      <c r="S255" s="18" t="s">
        <v>2060</v>
      </c>
      <c r="T255" s="17" t="s">
        <v>2023</v>
      </c>
      <c r="U255" s="17">
        <v>4080</v>
      </c>
      <c r="V255" s="18">
        <v>0.1</v>
      </c>
      <c r="W255" s="18">
        <v>0.1</v>
      </c>
      <c r="X255" s="17" t="s">
        <v>2057</v>
      </c>
      <c r="Z255" s="17">
        <f t="shared" si="20"/>
        <v>1061</v>
      </c>
      <c r="AA255" s="17">
        <v>0</v>
      </c>
      <c r="AB255" s="17">
        <v>0</v>
      </c>
      <c r="AC255" s="17">
        <v>0</v>
      </c>
      <c r="AD255" s="17">
        <v>0</v>
      </c>
      <c r="AE255" s="17">
        <v>0</v>
      </c>
      <c r="AF255" s="17">
        <v>0</v>
      </c>
      <c r="AG255" s="17">
        <v>0</v>
      </c>
      <c r="AH255" s="17">
        <v>0</v>
      </c>
      <c r="AI255" s="17">
        <v>0</v>
      </c>
      <c r="AJ255" s="14" t="str">
        <f t="shared" si="21"/>
        <v>1061,0,0,0,0,0,0,0,0,0</v>
      </c>
      <c r="AK255" s="18" t="s">
        <v>9817</v>
      </c>
      <c r="AL255" s="18" t="s">
        <v>2015</v>
      </c>
      <c r="AQ255" s="17">
        <v>0</v>
      </c>
      <c r="AR255" s="17">
        <v>25</v>
      </c>
      <c r="AS255" s="17">
        <v>0</v>
      </c>
      <c r="AV255" s="13"/>
    </row>
    <row r="256" spans="1:48" x14ac:dyDescent="0.2">
      <c r="A256" s="17">
        <v>254</v>
      </c>
      <c r="B256" t="s">
        <v>6931</v>
      </c>
      <c r="C256" s="17">
        <v>1062</v>
      </c>
      <c r="D256" t="s">
        <v>146</v>
      </c>
      <c r="E256" t="s">
        <v>10676</v>
      </c>
      <c r="F256" s="17" t="str">
        <f t="shared" si="18"/>
        <v>BAKUE</v>
      </c>
      <c r="G256" s="17" t="s">
        <v>178</v>
      </c>
      <c r="H256" s="17" t="s">
        <v>192</v>
      </c>
      <c r="I256" s="18" t="s">
        <v>4582</v>
      </c>
      <c r="J256" s="90" t="s">
        <v>5413</v>
      </c>
      <c r="K256" s="18" t="s">
        <v>5414</v>
      </c>
      <c r="L256" s="18">
        <v>0</v>
      </c>
      <c r="M256" s="18" t="s">
        <v>10964</v>
      </c>
      <c r="N256" s="18">
        <v>255</v>
      </c>
      <c r="O256" s="18">
        <v>70</v>
      </c>
      <c r="P256" s="18" t="s">
        <v>3744</v>
      </c>
      <c r="R256" s="18" t="s">
        <v>10660</v>
      </c>
      <c r="S256" s="18" t="s">
        <v>2060</v>
      </c>
      <c r="T256" s="17" t="s">
        <v>2023</v>
      </c>
      <c r="U256" s="17">
        <v>4080</v>
      </c>
      <c r="V256" s="18">
        <v>0.1</v>
      </c>
      <c r="W256" s="18">
        <v>0.1</v>
      </c>
      <c r="X256" s="17" t="s">
        <v>2057</v>
      </c>
      <c r="Z256" s="17">
        <f t="shared" si="20"/>
        <v>1062</v>
      </c>
      <c r="AA256" s="17">
        <v>0</v>
      </c>
      <c r="AB256" s="17">
        <v>0</v>
      </c>
      <c r="AC256" s="17">
        <v>0</v>
      </c>
      <c r="AD256" s="17">
        <v>0</v>
      </c>
      <c r="AE256" s="17">
        <v>0</v>
      </c>
      <c r="AF256" s="17">
        <v>0</v>
      </c>
      <c r="AG256" s="17">
        <v>0</v>
      </c>
      <c r="AH256" s="17">
        <v>0</v>
      </c>
      <c r="AI256" s="17">
        <v>0</v>
      </c>
      <c r="AJ256" s="14" t="str">
        <f t="shared" si="21"/>
        <v>1062,0,0,0,0,0,0,0,0,0</v>
      </c>
      <c r="AK256" s="18" t="s">
        <v>9817</v>
      </c>
      <c r="AL256" s="18" t="s">
        <v>2015</v>
      </c>
      <c r="AQ256" s="17">
        <v>0</v>
      </c>
      <c r="AR256" s="17">
        <v>25</v>
      </c>
      <c r="AS256" s="17">
        <v>0</v>
      </c>
      <c r="AV256" s="13"/>
    </row>
    <row r="257" spans="1:48" x14ac:dyDescent="0.2">
      <c r="A257" s="17">
        <v>255</v>
      </c>
      <c r="B257" t="s">
        <v>6931</v>
      </c>
      <c r="C257" s="17">
        <v>1063</v>
      </c>
      <c r="D257" t="s">
        <v>147</v>
      </c>
      <c r="E257" t="s">
        <v>10987</v>
      </c>
      <c r="F257" s="17" t="str">
        <f t="shared" si="18"/>
        <v>NEMCATOA</v>
      </c>
      <c r="G257" s="17" t="s">
        <v>182</v>
      </c>
      <c r="H257" s="17" t="s">
        <v>192</v>
      </c>
      <c r="I257" s="18" t="s">
        <v>4582</v>
      </c>
      <c r="J257" s="90" t="s">
        <v>5413</v>
      </c>
      <c r="K257" s="18" t="s">
        <v>5414</v>
      </c>
      <c r="L257" s="18">
        <v>0</v>
      </c>
      <c r="M257" s="18" t="s">
        <v>10964</v>
      </c>
      <c r="N257" s="18">
        <v>255</v>
      </c>
      <c r="O257" s="18">
        <v>70</v>
      </c>
      <c r="P257" s="18" t="s">
        <v>3744</v>
      </c>
      <c r="R257" s="18" t="s">
        <v>10660</v>
      </c>
      <c r="S257" s="18" t="s">
        <v>2060</v>
      </c>
      <c r="T257" s="17" t="s">
        <v>2023</v>
      </c>
      <c r="U257" s="17">
        <v>4080</v>
      </c>
      <c r="V257" s="18">
        <v>0.1</v>
      </c>
      <c r="W257" s="18">
        <v>0.1</v>
      </c>
      <c r="X257" s="17" t="s">
        <v>2057</v>
      </c>
      <c r="Z257" s="17">
        <f t="shared" si="20"/>
        <v>1063</v>
      </c>
      <c r="AA257" s="17">
        <v>0</v>
      </c>
      <c r="AB257" s="17">
        <v>0</v>
      </c>
      <c r="AC257" s="17">
        <v>0</v>
      </c>
      <c r="AD257" s="17">
        <v>0</v>
      </c>
      <c r="AE257" s="17">
        <v>0</v>
      </c>
      <c r="AF257" s="17">
        <v>0</v>
      </c>
      <c r="AG257" s="17">
        <v>0</v>
      </c>
      <c r="AH257" s="17">
        <v>0</v>
      </c>
      <c r="AI257" s="17">
        <v>0</v>
      </c>
      <c r="AJ257" s="14" t="str">
        <f t="shared" si="21"/>
        <v>1063,0,0,0,0,0,0,0,0,0</v>
      </c>
      <c r="AK257" s="18" t="s">
        <v>9817</v>
      </c>
      <c r="AL257" s="18" t="s">
        <v>2015</v>
      </c>
      <c r="AQ257" s="17">
        <v>0</v>
      </c>
      <c r="AR257" s="17">
        <v>25</v>
      </c>
      <c r="AS257" s="17">
        <v>0</v>
      </c>
      <c r="AV257" s="13"/>
    </row>
    <row r="258" spans="1:48" x14ac:dyDescent="0.2">
      <c r="A258" s="17">
        <v>256</v>
      </c>
      <c r="B258" t="s">
        <v>6931</v>
      </c>
      <c r="C258" s="17">
        <v>1064</v>
      </c>
      <c r="D258" t="s">
        <v>7051</v>
      </c>
      <c r="E258" t="s">
        <v>202</v>
      </c>
      <c r="F258" s="17" t="str">
        <f t="shared" si="18"/>
        <v>ZAFIBA</v>
      </c>
      <c r="G258" s="17" t="s">
        <v>191</v>
      </c>
      <c r="H258" s="17" t="s">
        <v>192</v>
      </c>
      <c r="I258" s="18" t="s">
        <v>4582</v>
      </c>
      <c r="J258" s="90" t="s">
        <v>5413</v>
      </c>
      <c r="K258" s="18" t="s">
        <v>5414</v>
      </c>
      <c r="L258" s="18">
        <v>0</v>
      </c>
      <c r="M258" s="18" t="s">
        <v>10964</v>
      </c>
      <c r="N258" s="18">
        <v>255</v>
      </c>
      <c r="O258" s="18">
        <v>70</v>
      </c>
      <c r="P258" s="18" t="s">
        <v>3744</v>
      </c>
      <c r="R258" s="18" t="s">
        <v>10660</v>
      </c>
      <c r="S258" s="18" t="s">
        <v>2060</v>
      </c>
      <c r="T258" s="17" t="s">
        <v>2023</v>
      </c>
      <c r="U258" s="17">
        <v>4080</v>
      </c>
      <c r="V258" s="18">
        <v>0.1</v>
      </c>
      <c r="W258" s="18">
        <v>0.1</v>
      </c>
      <c r="X258" s="17" t="s">
        <v>2057</v>
      </c>
      <c r="Z258" s="17">
        <f t="shared" si="20"/>
        <v>1064</v>
      </c>
      <c r="AA258" s="17">
        <v>0</v>
      </c>
      <c r="AB258" s="17">
        <v>0</v>
      </c>
      <c r="AC258" s="17">
        <v>0</v>
      </c>
      <c r="AD258" s="17">
        <v>0</v>
      </c>
      <c r="AE258" s="17">
        <v>0</v>
      </c>
      <c r="AF258" s="17">
        <v>0</v>
      </c>
      <c r="AG258" s="17">
        <v>0</v>
      </c>
      <c r="AH258" s="17">
        <v>0</v>
      </c>
      <c r="AI258" s="17">
        <v>0</v>
      </c>
      <c r="AJ258" s="14" t="str">
        <f t="shared" si="21"/>
        <v>1064,0,0,0,0,0,0,0,0,0</v>
      </c>
      <c r="AK258" s="18" t="s">
        <v>9817</v>
      </c>
      <c r="AL258" s="18" t="s">
        <v>2015</v>
      </c>
      <c r="AQ258" s="17">
        <v>0</v>
      </c>
      <c r="AR258" s="17">
        <v>25</v>
      </c>
      <c r="AS258" s="17">
        <v>0</v>
      </c>
      <c r="AV258" s="13"/>
    </row>
    <row r="259" spans="1:48" x14ac:dyDescent="0.2">
      <c r="A259" s="17">
        <v>257</v>
      </c>
      <c r="B259" t="s">
        <v>6931</v>
      </c>
      <c r="C259" s="17">
        <v>1065</v>
      </c>
      <c r="D259" s="17" t="s">
        <v>9614</v>
      </c>
      <c r="E259" t="s">
        <v>10703</v>
      </c>
      <c r="F259" s="17" t="str">
        <f t="shared" si="18"/>
        <v>LEEPRUCK</v>
      </c>
      <c r="G259" s="17" t="s">
        <v>191</v>
      </c>
      <c r="H259" s="17" t="s">
        <v>187</v>
      </c>
      <c r="I259" s="18" t="s">
        <v>4582</v>
      </c>
      <c r="J259" s="90" t="s">
        <v>5413</v>
      </c>
      <c r="K259" s="18" t="s">
        <v>5414</v>
      </c>
      <c r="L259" s="18">
        <v>0</v>
      </c>
      <c r="M259" s="18" t="s">
        <v>10964</v>
      </c>
      <c r="N259" s="18">
        <v>255</v>
      </c>
      <c r="O259" s="18">
        <v>70</v>
      </c>
      <c r="P259" s="18" t="s">
        <v>3744</v>
      </c>
      <c r="R259" s="18" t="s">
        <v>10660</v>
      </c>
      <c r="S259" s="18" t="s">
        <v>2060</v>
      </c>
      <c r="T259" s="17" t="s">
        <v>2023</v>
      </c>
      <c r="U259" s="17">
        <v>4080</v>
      </c>
      <c r="V259" s="18">
        <v>0.1</v>
      </c>
      <c r="W259" s="18">
        <v>0.1</v>
      </c>
      <c r="X259" s="17" t="s">
        <v>2057</v>
      </c>
      <c r="Z259" s="17">
        <f t="shared" si="20"/>
        <v>1065</v>
      </c>
      <c r="AA259" s="17">
        <v>0</v>
      </c>
      <c r="AB259" s="17">
        <v>0</v>
      </c>
      <c r="AC259" s="17">
        <v>0</v>
      </c>
      <c r="AD259" s="17">
        <v>0</v>
      </c>
      <c r="AE259" s="17">
        <v>0</v>
      </c>
      <c r="AF259" s="17">
        <v>0</v>
      </c>
      <c r="AG259" s="17">
        <v>0</v>
      </c>
      <c r="AH259" s="17">
        <v>0</v>
      </c>
      <c r="AI259" s="17">
        <v>0</v>
      </c>
      <c r="AJ259" s="14" t="str">
        <f t="shared" si="21"/>
        <v>1065,0,0,0,0,0,0,0,0,0</v>
      </c>
      <c r="AK259" s="18" t="s">
        <v>9817</v>
      </c>
      <c r="AL259" s="18" t="s">
        <v>2015</v>
      </c>
      <c r="AQ259" s="17">
        <v>0</v>
      </c>
      <c r="AR259" s="17">
        <v>25</v>
      </c>
      <c r="AS259" s="17">
        <v>0</v>
      </c>
      <c r="AV259" s="13"/>
    </row>
    <row r="260" spans="1:48" x14ac:dyDescent="0.2">
      <c r="A260" s="17">
        <v>258</v>
      </c>
      <c r="B260" t="s">
        <v>6931</v>
      </c>
      <c r="C260" s="17">
        <v>1066</v>
      </c>
      <c r="D260" s="17" t="s">
        <v>10781</v>
      </c>
      <c r="E260" t="s">
        <v>10741</v>
      </c>
      <c r="F260" s="17" t="str">
        <f t="shared" si="18"/>
        <v>BUNNIN</v>
      </c>
      <c r="G260" s="17" t="s">
        <v>176</v>
      </c>
      <c r="H260" s="17" t="s">
        <v>187</v>
      </c>
      <c r="I260" s="18" t="s">
        <v>4582</v>
      </c>
      <c r="J260" s="90" t="s">
        <v>5413</v>
      </c>
      <c r="K260" s="18" t="s">
        <v>5414</v>
      </c>
      <c r="L260" s="18">
        <v>0</v>
      </c>
      <c r="M260" s="18" t="s">
        <v>10964</v>
      </c>
      <c r="N260" s="18">
        <v>255</v>
      </c>
      <c r="O260" s="18">
        <v>70</v>
      </c>
      <c r="P260" s="18" t="s">
        <v>3744</v>
      </c>
      <c r="R260" s="18" t="s">
        <v>10660</v>
      </c>
      <c r="S260" s="18" t="s">
        <v>2060</v>
      </c>
      <c r="T260" s="17" t="s">
        <v>2023</v>
      </c>
      <c r="U260" s="17">
        <v>4080</v>
      </c>
      <c r="V260" s="18">
        <v>0.1</v>
      </c>
      <c r="W260" s="18">
        <v>0.1</v>
      </c>
      <c r="X260" s="17" t="s">
        <v>2057</v>
      </c>
      <c r="Z260" s="17">
        <f t="shared" si="20"/>
        <v>1066</v>
      </c>
      <c r="AA260" s="17">
        <v>0</v>
      </c>
      <c r="AB260" s="17">
        <v>0</v>
      </c>
      <c r="AC260" s="17">
        <v>0</v>
      </c>
      <c r="AD260" s="17">
        <v>0</v>
      </c>
      <c r="AE260" s="17">
        <v>0</v>
      </c>
      <c r="AF260" s="17">
        <v>0</v>
      </c>
      <c r="AG260" s="17">
        <v>0</v>
      </c>
      <c r="AH260" s="17">
        <v>0</v>
      </c>
      <c r="AI260" s="17">
        <v>0</v>
      </c>
      <c r="AJ260" s="14" t="str">
        <f t="shared" si="21"/>
        <v>1066,0,0,0,0,0,0,0,0,0</v>
      </c>
      <c r="AK260" s="18" t="s">
        <v>9817</v>
      </c>
      <c r="AL260" s="18" t="s">
        <v>2015</v>
      </c>
      <c r="AQ260" s="17">
        <v>0</v>
      </c>
      <c r="AR260" s="17">
        <v>25</v>
      </c>
      <c r="AS260" s="17">
        <v>0</v>
      </c>
      <c r="AV260" s="13"/>
    </row>
    <row r="261" spans="1:48" x14ac:dyDescent="0.2">
      <c r="A261" s="17">
        <v>259</v>
      </c>
      <c r="B261" t="s">
        <v>6931</v>
      </c>
      <c r="C261" s="17">
        <v>1067</v>
      </c>
      <c r="D261" s="17" t="s">
        <v>10678</v>
      </c>
      <c r="E261" t="s">
        <v>10677</v>
      </c>
      <c r="F261" s="17" t="str">
        <f t="shared" si="18"/>
        <v>JORTUR</v>
      </c>
      <c r="G261" s="17" t="s">
        <v>177</v>
      </c>
      <c r="H261" s="17" t="s">
        <v>163</v>
      </c>
      <c r="I261" s="18" t="s">
        <v>4582</v>
      </c>
      <c r="J261" s="90" t="s">
        <v>5413</v>
      </c>
      <c r="K261" s="18" t="s">
        <v>5414</v>
      </c>
      <c r="L261" s="18">
        <v>0</v>
      </c>
      <c r="M261" s="18" t="s">
        <v>10964</v>
      </c>
      <c r="N261" s="18">
        <v>255</v>
      </c>
      <c r="O261" s="18">
        <v>70</v>
      </c>
      <c r="P261" s="18" t="s">
        <v>3744</v>
      </c>
      <c r="R261" s="18" t="s">
        <v>10660</v>
      </c>
      <c r="S261" s="18" t="s">
        <v>2060</v>
      </c>
      <c r="T261" s="17" t="s">
        <v>2023</v>
      </c>
      <c r="U261" s="17">
        <v>4080</v>
      </c>
      <c r="V261" s="18">
        <v>0.1</v>
      </c>
      <c r="W261" s="18">
        <v>0.1</v>
      </c>
      <c r="X261" s="17" t="s">
        <v>2057</v>
      </c>
      <c r="Z261" s="17">
        <f t="shared" si="20"/>
        <v>1067</v>
      </c>
      <c r="AA261" s="17">
        <v>0</v>
      </c>
      <c r="AB261" s="17">
        <v>0</v>
      </c>
      <c r="AC261" s="17">
        <v>0</v>
      </c>
      <c r="AD261" s="17">
        <v>0</v>
      </c>
      <c r="AE261" s="17">
        <v>0</v>
      </c>
      <c r="AF261" s="17">
        <v>0</v>
      </c>
      <c r="AG261" s="17">
        <v>0</v>
      </c>
      <c r="AH261" s="17">
        <v>0</v>
      </c>
      <c r="AI261" s="17">
        <v>0</v>
      </c>
      <c r="AJ261" s="14" t="str">
        <f t="shared" si="21"/>
        <v>1067,0,0,0,0,0,0,0,0,0</v>
      </c>
      <c r="AK261" s="18" t="s">
        <v>9817</v>
      </c>
      <c r="AL261" s="18" t="s">
        <v>2015</v>
      </c>
      <c r="AQ261" s="17">
        <v>0</v>
      </c>
      <c r="AR261" s="17">
        <v>25</v>
      </c>
      <c r="AS261" s="17">
        <v>0</v>
      </c>
      <c r="AV261" s="13"/>
    </row>
    <row r="262" spans="1:48" x14ac:dyDescent="0.2">
      <c r="AV262" s="13"/>
    </row>
    <row r="263" spans="1:48" x14ac:dyDescent="0.2">
      <c r="AV263" s="13"/>
    </row>
    <row r="264" spans="1:48" x14ac:dyDescent="0.2">
      <c r="AV264" s="13"/>
    </row>
    <row r="265" spans="1:48" x14ac:dyDescent="0.2">
      <c r="AV265" s="13"/>
    </row>
    <row r="266" spans="1:48" x14ac:dyDescent="0.2">
      <c r="AV266" s="13"/>
    </row>
    <row r="267" spans="1:48" x14ac:dyDescent="0.2">
      <c r="AV267" s="13"/>
    </row>
    <row r="268" spans="1:48" x14ac:dyDescent="0.2">
      <c r="AV268" s="13"/>
    </row>
    <row r="269" spans="1:48" x14ac:dyDescent="0.2">
      <c r="AV269" s="13"/>
    </row>
    <row r="270" spans="1:48" x14ac:dyDescent="0.2">
      <c r="AV270" s="13"/>
    </row>
    <row r="271" spans="1:48" x14ac:dyDescent="0.2">
      <c r="AV271" s="13"/>
    </row>
    <row r="272" spans="1:48" x14ac:dyDescent="0.2">
      <c r="AV272" s="13"/>
    </row>
    <row r="273" spans="48:48" x14ac:dyDescent="0.2">
      <c r="AV273" s="13"/>
    </row>
    <row r="274" spans="48:48" x14ac:dyDescent="0.2">
      <c r="AV274" s="13"/>
    </row>
    <row r="275" spans="48:48" x14ac:dyDescent="0.2">
      <c r="AV275" s="13"/>
    </row>
    <row r="276" spans="48:48" x14ac:dyDescent="0.2">
      <c r="AV276" s="13"/>
    </row>
    <row r="277" spans="48:48" x14ac:dyDescent="0.2">
      <c r="AV277" s="13"/>
    </row>
    <row r="278" spans="48:48" x14ac:dyDescent="0.2">
      <c r="AV278" s="13"/>
    </row>
    <row r="279" spans="48:48" x14ac:dyDescent="0.2">
      <c r="AV279" s="13"/>
    </row>
    <row r="280" spans="48:48" x14ac:dyDescent="0.2">
      <c r="AV280" s="13"/>
    </row>
    <row r="281" spans="48:48" x14ac:dyDescent="0.2">
      <c r="AV281" s="13"/>
    </row>
    <row r="282" spans="48:48" x14ac:dyDescent="0.2">
      <c r="AV282" s="13"/>
    </row>
    <row r="283" spans="48:48" x14ac:dyDescent="0.2">
      <c r="AV283" s="13"/>
    </row>
    <row r="284" spans="48:48" x14ac:dyDescent="0.2">
      <c r="AV284" s="13"/>
    </row>
    <row r="285" spans="48:48" x14ac:dyDescent="0.2">
      <c r="AV285" s="13"/>
    </row>
    <row r="286" spans="48:48" x14ac:dyDescent="0.2">
      <c r="AV286" s="13"/>
    </row>
    <row r="287" spans="48:48" x14ac:dyDescent="0.2">
      <c r="AV287" s="13"/>
    </row>
    <row r="288" spans="48:48" x14ac:dyDescent="0.2">
      <c r="AV288" s="13"/>
    </row>
    <row r="289" spans="48:48" x14ac:dyDescent="0.2">
      <c r="AV289" s="13"/>
    </row>
    <row r="290" spans="48:48" x14ac:dyDescent="0.2">
      <c r="AV290" s="13"/>
    </row>
    <row r="291" spans="48:48" x14ac:dyDescent="0.2">
      <c r="AV291" s="13"/>
    </row>
    <row r="292" spans="48:48" x14ac:dyDescent="0.2">
      <c r="AV292" s="13"/>
    </row>
    <row r="293" spans="48:48" x14ac:dyDescent="0.2">
      <c r="AV293" s="13"/>
    </row>
    <row r="294" spans="48:48" x14ac:dyDescent="0.2">
      <c r="AV294" s="13"/>
    </row>
    <row r="295" spans="48:48" x14ac:dyDescent="0.2">
      <c r="AV295" s="13"/>
    </row>
    <row r="296" spans="48:48" x14ac:dyDescent="0.2">
      <c r="AV296" s="13"/>
    </row>
    <row r="297" spans="48:48" x14ac:dyDescent="0.2">
      <c r="AV297" s="13"/>
    </row>
    <row r="298" spans="48:48" x14ac:dyDescent="0.2">
      <c r="AV298" s="13"/>
    </row>
    <row r="299" spans="48:48" x14ac:dyDescent="0.2">
      <c r="AV299" s="13"/>
    </row>
    <row r="300" spans="48:48" x14ac:dyDescent="0.2">
      <c r="AV300" s="13"/>
    </row>
    <row r="301" spans="48:48" x14ac:dyDescent="0.2">
      <c r="AV301" s="13"/>
    </row>
    <row r="302" spans="48:48" x14ac:dyDescent="0.2">
      <c r="AV302" s="13"/>
    </row>
    <row r="303" spans="48:48" x14ac:dyDescent="0.2">
      <c r="AV303" s="13"/>
    </row>
    <row r="304" spans="48:48" x14ac:dyDescent="0.2">
      <c r="AV304" s="13"/>
    </row>
    <row r="305" spans="48:48" x14ac:dyDescent="0.2">
      <c r="AV305" s="13"/>
    </row>
    <row r="306" spans="48:48" x14ac:dyDescent="0.2">
      <c r="AV306" s="13"/>
    </row>
    <row r="307" spans="48:48" x14ac:dyDescent="0.2">
      <c r="AV307" s="13"/>
    </row>
    <row r="308" spans="48:48" x14ac:dyDescent="0.2">
      <c r="AV308" s="13"/>
    </row>
    <row r="309" spans="48:48" x14ac:dyDescent="0.2">
      <c r="AV309" s="13"/>
    </row>
    <row r="310" spans="48:48" x14ac:dyDescent="0.2">
      <c r="AV310" s="13"/>
    </row>
    <row r="311" spans="48:48" x14ac:dyDescent="0.2">
      <c r="AV311" s="13"/>
    </row>
    <row r="312" spans="48:48" x14ac:dyDescent="0.2">
      <c r="AV312" s="13"/>
    </row>
    <row r="313" spans="48:48" x14ac:dyDescent="0.2">
      <c r="AV313" s="13"/>
    </row>
    <row r="314" spans="48:48" x14ac:dyDescent="0.2">
      <c r="AV314" s="13"/>
    </row>
    <row r="315" spans="48:48" x14ac:dyDescent="0.2">
      <c r="AV315" s="13"/>
    </row>
    <row r="316" spans="48:48" x14ac:dyDescent="0.2">
      <c r="AV316" s="13"/>
    </row>
    <row r="317" spans="48:48" x14ac:dyDescent="0.2">
      <c r="AV317" s="13"/>
    </row>
    <row r="318" spans="48:48" x14ac:dyDescent="0.2">
      <c r="AV318" s="13"/>
    </row>
    <row r="319" spans="48:48" x14ac:dyDescent="0.2">
      <c r="AV319" s="13"/>
    </row>
    <row r="320" spans="48:48" x14ac:dyDescent="0.2">
      <c r="AV320" s="13"/>
    </row>
    <row r="321" spans="48:48" x14ac:dyDescent="0.2">
      <c r="AV321" s="13"/>
    </row>
    <row r="322" spans="48:48" x14ac:dyDescent="0.2">
      <c r="AV322" s="13"/>
    </row>
    <row r="323" spans="48:48" x14ac:dyDescent="0.2">
      <c r="AV323" s="13"/>
    </row>
    <row r="324" spans="48:48" x14ac:dyDescent="0.2">
      <c r="AV324" s="13"/>
    </row>
    <row r="325" spans="48:48" x14ac:dyDescent="0.2">
      <c r="AV325" s="13"/>
    </row>
    <row r="326" spans="48:48" x14ac:dyDescent="0.2">
      <c r="AV326" s="13"/>
    </row>
    <row r="327" spans="48:48" x14ac:dyDescent="0.2">
      <c r="AV327" s="13"/>
    </row>
    <row r="328" spans="48:48" x14ac:dyDescent="0.2">
      <c r="AV328" s="13"/>
    </row>
    <row r="329" spans="48:48" x14ac:dyDescent="0.2">
      <c r="AV329" s="13"/>
    </row>
    <row r="330" spans="48:48" x14ac:dyDescent="0.2">
      <c r="AV330" s="13"/>
    </row>
    <row r="331" spans="48:48" x14ac:dyDescent="0.2">
      <c r="AV331" s="13"/>
    </row>
    <row r="332" spans="48:48" x14ac:dyDescent="0.2">
      <c r="AV332" s="13"/>
    </row>
    <row r="333" spans="48:48" x14ac:dyDescent="0.2">
      <c r="AV333" s="13"/>
    </row>
    <row r="334" spans="48:48" x14ac:dyDescent="0.2">
      <c r="AV334" s="13"/>
    </row>
    <row r="335" spans="48:48" x14ac:dyDescent="0.2">
      <c r="AV335" s="13"/>
    </row>
    <row r="336" spans="48:48" x14ac:dyDescent="0.2">
      <c r="AV336" s="13"/>
    </row>
    <row r="337" spans="48:48" x14ac:dyDescent="0.2">
      <c r="AV337" s="13"/>
    </row>
    <row r="338" spans="48:48" x14ac:dyDescent="0.2">
      <c r="AV338" s="13"/>
    </row>
    <row r="339" spans="48:48" x14ac:dyDescent="0.2">
      <c r="AV339" s="13"/>
    </row>
    <row r="340" spans="48:48" x14ac:dyDescent="0.2">
      <c r="AV340" s="13"/>
    </row>
    <row r="341" spans="48:48" x14ac:dyDescent="0.2">
      <c r="AV341" s="13"/>
    </row>
    <row r="342" spans="48:48" x14ac:dyDescent="0.2">
      <c r="AV342" s="13"/>
    </row>
    <row r="343" spans="48:48" x14ac:dyDescent="0.2">
      <c r="AV343" s="13"/>
    </row>
    <row r="344" spans="48:48" x14ac:dyDescent="0.2">
      <c r="AV344" s="13"/>
    </row>
    <row r="345" spans="48:48" x14ac:dyDescent="0.2">
      <c r="AV345" s="13"/>
    </row>
    <row r="346" spans="48:48" x14ac:dyDescent="0.2">
      <c r="AV346" s="13"/>
    </row>
    <row r="347" spans="48:48" x14ac:dyDescent="0.2">
      <c r="AV347" s="13"/>
    </row>
    <row r="348" spans="48:48" x14ac:dyDescent="0.2">
      <c r="AV348" s="13"/>
    </row>
    <row r="349" spans="48:48" x14ac:dyDescent="0.2">
      <c r="AV349" s="13"/>
    </row>
    <row r="350" spans="48:48" x14ac:dyDescent="0.2">
      <c r="AV350" s="13"/>
    </row>
    <row r="351" spans="48:48" x14ac:dyDescent="0.2">
      <c r="AV351" s="13"/>
    </row>
    <row r="352" spans="48:48" x14ac:dyDescent="0.2">
      <c r="AV352" s="13"/>
    </row>
    <row r="353" spans="48:48" x14ac:dyDescent="0.2">
      <c r="AV353" s="13"/>
    </row>
    <row r="354" spans="48:48" x14ac:dyDescent="0.2">
      <c r="AV354" s="13"/>
    </row>
    <row r="355" spans="48:48" x14ac:dyDescent="0.2">
      <c r="AV355" s="13"/>
    </row>
    <row r="356" spans="48:48" x14ac:dyDescent="0.2">
      <c r="AV356" s="13"/>
    </row>
    <row r="357" spans="48:48" x14ac:dyDescent="0.2">
      <c r="AV357" s="13"/>
    </row>
    <row r="358" spans="48:48" x14ac:dyDescent="0.2">
      <c r="AV358" s="13"/>
    </row>
    <row r="359" spans="48:48" x14ac:dyDescent="0.2">
      <c r="AV359" s="13"/>
    </row>
    <row r="360" spans="48:48" x14ac:dyDescent="0.2">
      <c r="AV360" s="13"/>
    </row>
    <row r="361" spans="48:48" x14ac:dyDescent="0.2">
      <c r="AV361" s="13"/>
    </row>
    <row r="362" spans="48:48" x14ac:dyDescent="0.2">
      <c r="AV362" s="13"/>
    </row>
    <row r="363" spans="48:48" x14ac:dyDescent="0.2">
      <c r="AV363" s="13"/>
    </row>
    <row r="364" spans="48:48" x14ac:dyDescent="0.2">
      <c r="AV364" s="13"/>
    </row>
    <row r="365" spans="48:48" x14ac:dyDescent="0.2">
      <c r="AV365" s="13"/>
    </row>
    <row r="366" spans="48:48" x14ac:dyDescent="0.2">
      <c r="AV366" s="13"/>
    </row>
    <row r="367" spans="48:48" x14ac:dyDescent="0.2">
      <c r="AV367" s="13"/>
    </row>
    <row r="368" spans="48:48" x14ac:dyDescent="0.2">
      <c r="AV368" s="13"/>
    </row>
    <row r="369" spans="48:48" x14ac:dyDescent="0.2">
      <c r="AV369" s="13"/>
    </row>
    <row r="370" spans="48:48" x14ac:dyDescent="0.2">
      <c r="AV370" s="13"/>
    </row>
    <row r="371" spans="48:48" x14ac:dyDescent="0.2">
      <c r="AV371" s="13"/>
    </row>
    <row r="372" spans="48:48" x14ac:dyDescent="0.2">
      <c r="AV372" s="13"/>
    </row>
    <row r="373" spans="48:48" x14ac:dyDescent="0.2">
      <c r="AV373" s="13"/>
    </row>
    <row r="374" spans="48:48" x14ac:dyDescent="0.2">
      <c r="AV374" s="13"/>
    </row>
    <row r="375" spans="48:48" x14ac:dyDescent="0.2">
      <c r="AV375" s="13"/>
    </row>
    <row r="376" spans="48:48" x14ac:dyDescent="0.2">
      <c r="AV376" s="13"/>
    </row>
    <row r="377" spans="48:48" x14ac:dyDescent="0.2">
      <c r="AV377" s="13"/>
    </row>
    <row r="378" spans="48:48" x14ac:dyDescent="0.2">
      <c r="AV378" s="13"/>
    </row>
    <row r="379" spans="48:48" x14ac:dyDescent="0.2">
      <c r="AV379" s="13"/>
    </row>
    <row r="380" spans="48:48" x14ac:dyDescent="0.2">
      <c r="AV380" s="13"/>
    </row>
    <row r="381" spans="48:48" x14ac:dyDescent="0.2">
      <c r="AV381" s="13"/>
    </row>
    <row r="382" spans="48:48" x14ac:dyDescent="0.2">
      <c r="AV382" s="13"/>
    </row>
    <row r="383" spans="48:48" x14ac:dyDescent="0.2">
      <c r="AV383" s="13"/>
    </row>
    <row r="384" spans="48:48" x14ac:dyDescent="0.2">
      <c r="AV384" s="13"/>
    </row>
    <row r="385" spans="48:48" x14ac:dyDescent="0.2">
      <c r="AV385" s="13"/>
    </row>
    <row r="386" spans="48:48" x14ac:dyDescent="0.2">
      <c r="AV386" s="13"/>
    </row>
    <row r="387" spans="48:48" x14ac:dyDescent="0.2">
      <c r="AV387" s="13"/>
    </row>
    <row r="388" spans="48:48" x14ac:dyDescent="0.2">
      <c r="AV388" s="13"/>
    </row>
    <row r="389" spans="48:48" x14ac:dyDescent="0.2">
      <c r="AV389" s="13"/>
    </row>
    <row r="390" spans="48:48" x14ac:dyDescent="0.2">
      <c r="AV390" s="13"/>
    </row>
    <row r="391" spans="48:48" x14ac:dyDescent="0.2">
      <c r="AV391" s="13"/>
    </row>
    <row r="392" spans="48:48" x14ac:dyDescent="0.2">
      <c r="AV392" s="13"/>
    </row>
    <row r="393" spans="48:48" x14ac:dyDescent="0.2">
      <c r="AV393" s="13"/>
    </row>
    <row r="394" spans="48:48" x14ac:dyDescent="0.2">
      <c r="AV394" s="13"/>
    </row>
    <row r="395" spans="48:48" x14ac:dyDescent="0.2">
      <c r="AV395" s="13"/>
    </row>
    <row r="396" spans="48:48" x14ac:dyDescent="0.2">
      <c r="AV396" s="13"/>
    </row>
    <row r="397" spans="48:48" x14ac:dyDescent="0.2">
      <c r="AV397" s="13"/>
    </row>
    <row r="398" spans="48:48" x14ac:dyDescent="0.2">
      <c r="AV398" s="13"/>
    </row>
    <row r="399" spans="48:48" x14ac:dyDescent="0.2">
      <c r="AV399" s="13"/>
    </row>
    <row r="400" spans="48:48" x14ac:dyDescent="0.2">
      <c r="AV400" s="13"/>
    </row>
    <row r="401" spans="48:48" x14ac:dyDescent="0.2">
      <c r="AV401" s="13"/>
    </row>
    <row r="402" spans="48:48" x14ac:dyDescent="0.2">
      <c r="AV402" s="13"/>
    </row>
    <row r="403" spans="48:48" x14ac:dyDescent="0.2">
      <c r="AV403" s="13"/>
    </row>
    <row r="404" spans="48:48" x14ac:dyDescent="0.2">
      <c r="AV404" s="13"/>
    </row>
    <row r="405" spans="48:48" x14ac:dyDescent="0.2">
      <c r="AV405" s="13"/>
    </row>
    <row r="406" spans="48:48" x14ac:dyDescent="0.2">
      <c r="AV406" s="13"/>
    </row>
    <row r="407" spans="48:48" x14ac:dyDescent="0.2">
      <c r="AV407" s="13"/>
    </row>
    <row r="408" spans="48:48" x14ac:dyDescent="0.2">
      <c r="AV408" s="13"/>
    </row>
    <row r="409" spans="48:48" x14ac:dyDescent="0.2">
      <c r="AV409" s="13"/>
    </row>
    <row r="410" spans="48:48" x14ac:dyDescent="0.2">
      <c r="AV410" s="13"/>
    </row>
    <row r="411" spans="48:48" x14ac:dyDescent="0.2">
      <c r="AV411" s="13"/>
    </row>
    <row r="412" spans="48:48" x14ac:dyDescent="0.2">
      <c r="AV412" s="13"/>
    </row>
    <row r="413" spans="48:48" x14ac:dyDescent="0.2">
      <c r="AV413" s="13"/>
    </row>
    <row r="414" spans="48:48" x14ac:dyDescent="0.2">
      <c r="AV414" s="13"/>
    </row>
    <row r="415" spans="48:48" x14ac:dyDescent="0.2">
      <c r="AV415" s="13"/>
    </row>
    <row r="416" spans="48:48" x14ac:dyDescent="0.2">
      <c r="AV416" s="13"/>
    </row>
    <row r="417" spans="48:48" x14ac:dyDescent="0.2">
      <c r="AV417" s="13"/>
    </row>
    <row r="418" spans="48:48" x14ac:dyDescent="0.2">
      <c r="AV418" s="13"/>
    </row>
    <row r="419" spans="48:48" x14ac:dyDescent="0.2">
      <c r="AV419" s="13"/>
    </row>
    <row r="420" spans="48:48" x14ac:dyDescent="0.2">
      <c r="AV420" s="13"/>
    </row>
    <row r="421" spans="48:48" x14ac:dyDescent="0.2">
      <c r="AV421" s="13"/>
    </row>
    <row r="422" spans="48:48" x14ac:dyDescent="0.2">
      <c r="AV422" s="13"/>
    </row>
    <row r="423" spans="48:48" x14ac:dyDescent="0.2">
      <c r="AV423" s="13"/>
    </row>
    <row r="424" spans="48:48" x14ac:dyDescent="0.2">
      <c r="AV424" s="13"/>
    </row>
    <row r="425" spans="48:48" x14ac:dyDescent="0.2">
      <c r="AV425" s="13"/>
    </row>
    <row r="426" spans="48:48" x14ac:dyDescent="0.2">
      <c r="AV426" s="13"/>
    </row>
    <row r="427" spans="48:48" x14ac:dyDescent="0.2">
      <c r="AV427" s="13"/>
    </row>
    <row r="428" spans="48:48" x14ac:dyDescent="0.2">
      <c r="AV428" s="13"/>
    </row>
    <row r="429" spans="48:48" x14ac:dyDescent="0.2">
      <c r="AV429" s="13"/>
    </row>
    <row r="430" spans="48:48" x14ac:dyDescent="0.2">
      <c r="AV430" s="13"/>
    </row>
    <row r="431" spans="48:48" x14ac:dyDescent="0.2">
      <c r="AV431" s="13"/>
    </row>
    <row r="432" spans="48:48" x14ac:dyDescent="0.2">
      <c r="AV432" s="13"/>
    </row>
    <row r="433" spans="48:48" x14ac:dyDescent="0.2">
      <c r="AV433" s="13"/>
    </row>
    <row r="434" spans="48:48" x14ac:dyDescent="0.2">
      <c r="AV434" s="13"/>
    </row>
    <row r="435" spans="48:48" x14ac:dyDescent="0.2">
      <c r="AV435" s="13"/>
    </row>
    <row r="436" spans="48:48" x14ac:dyDescent="0.2">
      <c r="AV436" s="13"/>
    </row>
    <row r="437" spans="48:48" x14ac:dyDescent="0.2">
      <c r="AV437" s="13"/>
    </row>
    <row r="438" spans="48:48" x14ac:dyDescent="0.2">
      <c r="AV438" s="13"/>
    </row>
    <row r="439" spans="48:48" x14ac:dyDescent="0.2">
      <c r="AV439" s="13"/>
    </row>
    <row r="440" spans="48:48" x14ac:dyDescent="0.2">
      <c r="AV440" s="13"/>
    </row>
    <row r="441" spans="48:48" x14ac:dyDescent="0.2">
      <c r="AV441" s="13"/>
    </row>
    <row r="442" spans="48:48" x14ac:dyDescent="0.2">
      <c r="AV442" s="13"/>
    </row>
    <row r="443" spans="48:48" x14ac:dyDescent="0.2">
      <c r="AV443" s="13"/>
    </row>
    <row r="444" spans="48:48" x14ac:dyDescent="0.2">
      <c r="AV444" s="13"/>
    </row>
    <row r="445" spans="48:48" x14ac:dyDescent="0.2">
      <c r="AV445" s="13"/>
    </row>
    <row r="446" spans="48:48" x14ac:dyDescent="0.2">
      <c r="AV446" s="13"/>
    </row>
    <row r="447" spans="48:48" x14ac:dyDescent="0.2">
      <c r="AV447" s="13"/>
    </row>
    <row r="448" spans="48:48" x14ac:dyDescent="0.2">
      <c r="AV448" s="13"/>
    </row>
    <row r="449" spans="48:48" x14ac:dyDescent="0.2">
      <c r="AV449" s="13"/>
    </row>
    <row r="450" spans="48:48" x14ac:dyDescent="0.2">
      <c r="AV450" s="13"/>
    </row>
    <row r="451" spans="48:48" x14ac:dyDescent="0.2">
      <c r="AV451" s="13"/>
    </row>
    <row r="452" spans="48:48" x14ac:dyDescent="0.2">
      <c r="AV452" s="13"/>
    </row>
    <row r="453" spans="48:48" x14ac:dyDescent="0.2">
      <c r="AV453" s="13"/>
    </row>
    <row r="454" spans="48:48" x14ac:dyDescent="0.2">
      <c r="AV454" s="13"/>
    </row>
    <row r="455" spans="48:48" x14ac:dyDescent="0.2">
      <c r="AV455" s="13"/>
    </row>
    <row r="456" spans="48:48" x14ac:dyDescent="0.2">
      <c r="AV456" s="13"/>
    </row>
    <row r="457" spans="48:48" x14ac:dyDescent="0.2">
      <c r="AV457" s="13"/>
    </row>
    <row r="458" spans="48:48" x14ac:dyDescent="0.2">
      <c r="AV458" s="13"/>
    </row>
    <row r="459" spans="48:48" x14ac:dyDescent="0.2">
      <c r="AV459" s="13"/>
    </row>
    <row r="460" spans="48:48" x14ac:dyDescent="0.2">
      <c r="AV460" s="13"/>
    </row>
    <row r="461" spans="48:48" x14ac:dyDescent="0.2">
      <c r="AV461" s="13"/>
    </row>
    <row r="462" spans="48:48" x14ac:dyDescent="0.2">
      <c r="AV462" s="13"/>
    </row>
    <row r="463" spans="48:48" x14ac:dyDescent="0.2">
      <c r="AV463" s="13"/>
    </row>
    <row r="464" spans="48:48" x14ac:dyDescent="0.2">
      <c r="AV464" s="13"/>
    </row>
    <row r="465" spans="48:48" x14ac:dyDescent="0.2">
      <c r="AV465" s="13"/>
    </row>
    <row r="466" spans="48:48" x14ac:dyDescent="0.2">
      <c r="AV466" s="13"/>
    </row>
    <row r="467" spans="48:48" x14ac:dyDescent="0.2">
      <c r="AV467" s="13"/>
    </row>
    <row r="468" spans="48:48" x14ac:dyDescent="0.2">
      <c r="AV468" s="13"/>
    </row>
    <row r="469" spans="48:48" x14ac:dyDescent="0.2">
      <c r="AV469" s="13"/>
    </row>
    <row r="470" spans="48:48" x14ac:dyDescent="0.2">
      <c r="AV470" s="13"/>
    </row>
    <row r="471" spans="48:48" x14ac:dyDescent="0.2">
      <c r="AV471" s="13"/>
    </row>
    <row r="472" spans="48:48" x14ac:dyDescent="0.2">
      <c r="AV472" s="13"/>
    </row>
    <row r="473" spans="48:48" x14ac:dyDescent="0.2">
      <c r="AV473" s="13"/>
    </row>
    <row r="474" spans="48:48" x14ac:dyDescent="0.2">
      <c r="AV474" s="13"/>
    </row>
    <row r="475" spans="48:48" x14ac:dyDescent="0.2">
      <c r="AV475" s="13"/>
    </row>
    <row r="476" spans="48:48" x14ac:dyDescent="0.2">
      <c r="AV476" s="13"/>
    </row>
    <row r="477" spans="48:48" x14ac:dyDescent="0.2">
      <c r="AV477" s="13"/>
    </row>
    <row r="478" spans="48:48" x14ac:dyDescent="0.2">
      <c r="AV478" s="13"/>
    </row>
    <row r="479" spans="48:48" x14ac:dyDescent="0.2">
      <c r="AV479" s="13"/>
    </row>
    <row r="480" spans="48:48" x14ac:dyDescent="0.2">
      <c r="AV480" s="13"/>
    </row>
    <row r="481" spans="48:48" x14ac:dyDescent="0.2">
      <c r="AV481" s="13"/>
    </row>
    <row r="482" spans="48:48" x14ac:dyDescent="0.2">
      <c r="AV482" s="13"/>
    </row>
    <row r="483" spans="48:48" x14ac:dyDescent="0.2">
      <c r="AV483" s="13"/>
    </row>
    <row r="484" spans="48:48" x14ac:dyDescent="0.2">
      <c r="AV484" s="13"/>
    </row>
    <row r="485" spans="48:48" x14ac:dyDescent="0.2">
      <c r="AV485" s="13"/>
    </row>
    <row r="486" spans="48:48" x14ac:dyDescent="0.2">
      <c r="AV486" s="13"/>
    </row>
    <row r="487" spans="48:48" x14ac:dyDescent="0.2">
      <c r="AV487" s="13"/>
    </row>
    <row r="488" spans="48:48" x14ac:dyDescent="0.2">
      <c r="AV488" s="13"/>
    </row>
    <row r="489" spans="48:48" x14ac:dyDescent="0.2">
      <c r="AV489" s="13"/>
    </row>
    <row r="490" spans="48:48" x14ac:dyDescent="0.2">
      <c r="AV490" s="13"/>
    </row>
    <row r="491" spans="48:48" x14ac:dyDescent="0.2">
      <c r="AV491" s="13"/>
    </row>
    <row r="492" spans="48:48" x14ac:dyDescent="0.2">
      <c r="AV492" s="13"/>
    </row>
    <row r="493" spans="48:48" x14ac:dyDescent="0.2">
      <c r="AV493" s="13"/>
    </row>
    <row r="494" spans="48:48" x14ac:dyDescent="0.2">
      <c r="AV494" s="13"/>
    </row>
    <row r="495" spans="48:48" x14ac:dyDescent="0.2">
      <c r="AV495" s="13"/>
    </row>
    <row r="496" spans="48:48" x14ac:dyDescent="0.2">
      <c r="AV496" s="13"/>
    </row>
    <row r="497" spans="48:48" x14ac:dyDescent="0.2">
      <c r="AV497" s="13"/>
    </row>
    <row r="498" spans="48:48" x14ac:dyDescent="0.2">
      <c r="AV498" s="13"/>
    </row>
    <row r="499" spans="48:48" x14ac:dyDescent="0.2">
      <c r="AV499" s="13"/>
    </row>
    <row r="500" spans="48:48" x14ac:dyDescent="0.2">
      <c r="AV500" s="13"/>
    </row>
    <row r="501" spans="48:48" x14ac:dyDescent="0.2">
      <c r="AV501" s="13"/>
    </row>
    <row r="502" spans="48:48" x14ac:dyDescent="0.2">
      <c r="AV502" s="13"/>
    </row>
    <row r="503" spans="48:48" x14ac:dyDescent="0.2">
      <c r="AV503" s="13"/>
    </row>
    <row r="504" spans="48:48" x14ac:dyDescent="0.2">
      <c r="AV504" s="13"/>
    </row>
    <row r="505" spans="48:48" x14ac:dyDescent="0.2">
      <c r="AV505" s="13"/>
    </row>
    <row r="506" spans="48:48" x14ac:dyDescent="0.2">
      <c r="AV506" s="13"/>
    </row>
    <row r="507" spans="48:48" x14ac:dyDescent="0.2">
      <c r="AV507" s="13"/>
    </row>
    <row r="508" spans="48:48" x14ac:dyDescent="0.2">
      <c r="AV508" s="13"/>
    </row>
    <row r="509" spans="48:48" x14ac:dyDescent="0.2">
      <c r="AV509" s="13"/>
    </row>
    <row r="510" spans="48:48" x14ac:dyDescent="0.2">
      <c r="AV510" s="13"/>
    </row>
    <row r="511" spans="48:48" x14ac:dyDescent="0.2">
      <c r="AV511" s="13"/>
    </row>
    <row r="512" spans="48:48" x14ac:dyDescent="0.2">
      <c r="AV512" s="13"/>
    </row>
    <row r="513" spans="48:48" x14ac:dyDescent="0.2">
      <c r="AV513" s="13"/>
    </row>
    <row r="514" spans="48:48" x14ac:dyDescent="0.2">
      <c r="AV514" s="13"/>
    </row>
    <row r="515" spans="48:48" x14ac:dyDescent="0.2">
      <c r="AV515" s="13"/>
    </row>
    <row r="516" spans="48:48" x14ac:dyDescent="0.2">
      <c r="AV516" s="13"/>
    </row>
    <row r="517" spans="48:48" x14ac:dyDescent="0.2">
      <c r="AV517" s="13"/>
    </row>
    <row r="518" spans="48:48" x14ac:dyDescent="0.2">
      <c r="AV518" s="13"/>
    </row>
    <row r="519" spans="48:48" x14ac:dyDescent="0.2">
      <c r="AV519" s="13"/>
    </row>
    <row r="520" spans="48:48" x14ac:dyDescent="0.2">
      <c r="AV520" s="13"/>
    </row>
    <row r="521" spans="48:48" x14ac:dyDescent="0.2">
      <c r="AV521" s="13"/>
    </row>
    <row r="522" spans="48:48" x14ac:dyDescent="0.2">
      <c r="AV522" s="13"/>
    </row>
    <row r="523" spans="48:48" x14ac:dyDescent="0.2">
      <c r="AV523" s="13"/>
    </row>
    <row r="524" spans="48:48" x14ac:dyDescent="0.2">
      <c r="AV524" s="13"/>
    </row>
    <row r="525" spans="48:48" x14ac:dyDescent="0.2">
      <c r="AV525" s="13"/>
    </row>
    <row r="526" spans="48:48" x14ac:dyDescent="0.2">
      <c r="AV526" s="13"/>
    </row>
    <row r="527" spans="48:48" x14ac:dyDescent="0.2">
      <c r="AV527" s="13"/>
    </row>
    <row r="528" spans="48:48" x14ac:dyDescent="0.2">
      <c r="AV528" s="13"/>
    </row>
    <row r="529" spans="48:48" x14ac:dyDescent="0.2">
      <c r="AV529" s="13"/>
    </row>
    <row r="530" spans="48:48" x14ac:dyDescent="0.2">
      <c r="AV530" s="13"/>
    </row>
    <row r="531" spans="48:48" x14ac:dyDescent="0.2">
      <c r="AV531" s="13"/>
    </row>
    <row r="532" spans="48:48" x14ac:dyDescent="0.2">
      <c r="AV532" s="13"/>
    </row>
    <row r="533" spans="48:48" x14ac:dyDescent="0.2">
      <c r="AV533" s="13"/>
    </row>
    <row r="534" spans="48:48" x14ac:dyDescent="0.2">
      <c r="AV534" s="13"/>
    </row>
    <row r="535" spans="48:48" x14ac:dyDescent="0.2">
      <c r="AV535" s="13"/>
    </row>
    <row r="536" spans="48:48" x14ac:dyDescent="0.2">
      <c r="AV536" s="13"/>
    </row>
    <row r="537" spans="48:48" x14ac:dyDescent="0.2">
      <c r="AV537" s="13"/>
    </row>
    <row r="538" spans="48:48" x14ac:dyDescent="0.2">
      <c r="AV538" s="13"/>
    </row>
    <row r="539" spans="48:48" x14ac:dyDescent="0.2">
      <c r="AV539" s="13"/>
    </row>
    <row r="540" spans="48:48" x14ac:dyDescent="0.2">
      <c r="AV540" s="13"/>
    </row>
    <row r="541" spans="48:48" x14ac:dyDescent="0.2">
      <c r="AV541" s="13"/>
    </row>
    <row r="542" spans="48:48" x14ac:dyDescent="0.2">
      <c r="AV542" s="13"/>
    </row>
    <row r="543" spans="48:48" x14ac:dyDescent="0.2">
      <c r="AV543" s="13"/>
    </row>
    <row r="544" spans="48:48" x14ac:dyDescent="0.2">
      <c r="AV544" s="13"/>
    </row>
    <row r="545" spans="48:48" x14ac:dyDescent="0.2">
      <c r="AV545" s="13"/>
    </row>
    <row r="546" spans="48:48" x14ac:dyDescent="0.2">
      <c r="AV546" s="13"/>
    </row>
    <row r="547" spans="48:48" x14ac:dyDescent="0.2">
      <c r="AV547" s="13"/>
    </row>
    <row r="548" spans="48:48" x14ac:dyDescent="0.2">
      <c r="AV548" s="13"/>
    </row>
    <row r="549" spans="48:48" x14ac:dyDescent="0.2">
      <c r="AV549" s="13"/>
    </row>
    <row r="550" spans="48:48" x14ac:dyDescent="0.2">
      <c r="AV550" s="13"/>
    </row>
    <row r="551" spans="48:48" x14ac:dyDescent="0.2">
      <c r="AV551" s="13"/>
    </row>
    <row r="552" spans="48:48" x14ac:dyDescent="0.2">
      <c r="AV552" s="13"/>
    </row>
    <row r="553" spans="48:48" x14ac:dyDescent="0.2">
      <c r="AV553" s="13"/>
    </row>
    <row r="554" spans="48:48" x14ac:dyDescent="0.2">
      <c r="AV554" s="13"/>
    </row>
    <row r="555" spans="48:48" x14ac:dyDescent="0.2">
      <c r="AV555" s="13"/>
    </row>
    <row r="556" spans="48:48" x14ac:dyDescent="0.2">
      <c r="AV556" s="13"/>
    </row>
    <row r="557" spans="48:48" x14ac:dyDescent="0.2">
      <c r="AV557" s="13"/>
    </row>
    <row r="558" spans="48:48" x14ac:dyDescent="0.2">
      <c r="AV558" s="13"/>
    </row>
    <row r="559" spans="48:48" x14ac:dyDescent="0.2">
      <c r="AV559" s="13"/>
    </row>
    <row r="560" spans="48:48" x14ac:dyDescent="0.2">
      <c r="AV560" s="13"/>
    </row>
    <row r="561" spans="48:48" x14ac:dyDescent="0.2">
      <c r="AV561" s="13"/>
    </row>
    <row r="562" spans="48:48" x14ac:dyDescent="0.2">
      <c r="AV562" s="13"/>
    </row>
    <row r="563" spans="48:48" x14ac:dyDescent="0.2">
      <c r="AV563" s="13"/>
    </row>
    <row r="564" spans="48:48" x14ac:dyDescent="0.2">
      <c r="AV564" s="13"/>
    </row>
    <row r="565" spans="48:48" x14ac:dyDescent="0.2">
      <c r="AV565" s="13"/>
    </row>
    <row r="566" spans="48:48" x14ac:dyDescent="0.2">
      <c r="AV566" s="13"/>
    </row>
    <row r="567" spans="48:48" x14ac:dyDescent="0.2">
      <c r="AV567" s="13"/>
    </row>
    <row r="568" spans="48:48" x14ac:dyDescent="0.2">
      <c r="AV568" s="13"/>
    </row>
    <row r="569" spans="48:48" x14ac:dyDescent="0.2">
      <c r="AV569" s="13"/>
    </row>
    <row r="570" spans="48:48" x14ac:dyDescent="0.2">
      <c r="AV570" s="13"/>
    </row>
    <row r="571" spans="48:48" x14ac:dyDescent="0.2">
      <c r="AV571" s="13"/>
    </row>
    <row r="572" spans="48:48" x14ac:dyDescent="0.2">
      <c r="AV572" s="13"/>
    </row>
    <row r="573" spans="48:48" x14ac:dyDescent="0.2">
      <c r="AV573" s="13"/>
    </row>
    <row r="574" spans="48:48" x14ac:dyDescent="0.2">
      <c r="AV574" s="13"/>
    </row>
    <row r="575" spans="48:48" x14ac:dyDescent="0.2">
      <c r="AV575" s="13"/>
    </row>
    <row r="576" spans="48:48" x14ac:dyDescent="0.2">
      <c r="AV576" s="13"/>
    </row>
    <row r="577" spans="48:48" x14ac:dyDescent="0.2">
      <c r="AV577" s="13"/>
    </row>
    <row r="578" spans="48:48" x14ac:dyDescent="0.2">
      <c r="AV578" s="13"/>
    </row>
    <row r="579" spans="48:48" x14ac:dyDescent="0.2">
      <c r="AV579" s="13"/>
    </row>
    <row r="580" spans="48:48" x14ac:dyDescent="0.2">
      <c r="AV580" s="13"/>
    </row>
    <row r="581" spans="48:48" x14ac:dyDescent="0.2">
      <c r="AV581" s="13"/>
    </row>
    <row r="582" spans="48:48" x14ac:dyDescent="0.2">
      <c r="AV582" s="13"/>
    </row>
    <row r="583" spans="48:48" x14ac:dyDescent="0.2">
      <c r="AV583" s="13"/>
    </row>
    <row r="584" spans="48:48" x14ac:dyDescent="0.2">
      <c r="AV584" s="13"/>
    </row>
    <row r="585" spans="48:48" x14ac:dyDescent="0.2">
      <c r="AV585" s="13"/>
    </row>
    <row r="586" spans="48:48" x14ac:dyDescent="0.2">
      <c r="AV586" s="13"/>
    </row>
    <row r="587" spans="48:48" x14ac:dyDescent="0.2">
      <c r="AV587" s="13"/>
    </row>
    <row r="588" spans="48:48" x14ac:dyDescent="0.2">
      <c r="AV588" s="13"/>
    </row>
    <row r="589" spans="48:48" x14ac:dyDescent="0.2">
      <c r="AV589" s="13"/>
    </row>
    <row r="590" spans="48:48" x14ac:dyDescent="0.2">
      <c r="AV590" s="13"/>
    </row>
    <row r="591" spans="48:48" x14ac:dyDescent="0.2">
      <c r="AV591" s="13"/>
    </row>
    <row r="592" spans="48:48" x14ac:dyDescent="0.2">
      <c r="AV592" s="13"/>
    </row>
    <row r="593" spans="48:48" x14ac:dyDescent="0.2">
      <c r="AV593" s="13"/>
    </row>
    <row r="594" spans="48:48" x14ac:dyDescent="0.2">
      <c r="AV594" s="13"/>
    </row>
    <row r="595" spans="48:48" x14ac:dyDescent="0.2">
      <c r="AV595" s="13"/>
    </row>
    <row r="596" spans="48:48" x14ac:dyDescent="0.2">
      <c r="AV596" s="13"/>
    </row>
    <row r="597" spans="48:48" x14ac:dyDescent="0.2">
      <c r="AV597" s="13"/>
    </row>
    <row r="598" spans="48:48" x14ac:dyDescent="0.2">
      <c r="AV598" s="13"/>
    </row>
    <row r="599" spans="48:48" x14ac:dyDescent="0.2">
      <c r="AV599" s="13"/>
    </row>
    <row r="600" spans="48:48" x14ac:dyDescent="0.2">
      <c r="AV600" s="13"/>
    </row>
    <row r="601" spans="48:48" x14ac:dyDescent="0.2">
      <c r="AV601" s="13"/>
    </row>
    <row r="602" spans="48:48" x14ac:dyDescent="0.2">
      <c r="AV602" s="13"/>
    </row>
    <row r="603" spans="48:48" x14ac:dyDescent="0.2">
      <c r="AV603" s="13"/>
    </row>
    <row r="604" spans="48:48" x14ac:dyDescent="0.2">
      <c r="AV604" s="13"/>
    </row>
    <row r="605" spans="48:48" x14ac:dyDescent="0.2">
      <c r="AV605" s="13"/>
    </row>
    <row r="606" spans="48:48" x14ac:dyDescent="0.2">
      <c r="AV606" s="13"/>
    </row>
    <row r="607" spans="48:48" x14ac:dyDescent="0.2">
      <c r="AV607" s="13"/>
    </row>
    <row r="608" spans="48:48" x14ac:dyDescent="0.2">
      <c r="AV608" s="13"/>
    </row>
    <row r="609" spans="48:48" x14ac:dyDescent="0.2">
      <c r="AV609" s="13"/>
    </row>
    <row r="610" spans="48:48" x14ac:dyDescent="0.2">
      <c r="AV610" s="13"/>
    </row>
    <row r="611" spans="48:48" x14ac:dyDescent="0.2">
      <c r="AV611" s="13"/>
    </row>
    <row r="612" spans="48:48" x14ac:dyDescent="0.2">
      <c r="AV612" s="13"/>
    </row>
    <row r="613" spans="48:48" x14ac:dyDescent="0.2">
      <c r="AV613" s="13"/>
    </row>
    <row r="614" spans="48:48" x14ac:dyDescent="0.2">
      <c r="AV614" s="13"/>
    </row>
    <row r="615" spans="48:48" x14ac:dyDescent="0.2">
      <c r="AV615" s="13"/>
    </row>
    <row r="616" spans="48:48" x14ac:dyDescent="0.2">
      <c r="AV616" s="13"/>
    </row>
    <row r="617" spans="48:48" x14ac:dyDescent="0.2">
      <c r="AV617" s="13"/>
    </row>
    <row r="618" spans="48:48" x14ac:dyDescent="0.2">
      <c r="AV618" s="13"/>
    </row>
    <row r="619" spans="48:48" x14ac:dyDescent="0.2">
      <c r="AV619" s="13"/>
    </row>
    <row r="620" spans="48:48" x14ac:dyDescent="0.2">
      <c r="AV620" s="13"/>
    </row>
    <row r="621" spans="48:48" x14ac:dyDescent="0.2">
      <c r="AV621" s="13"/>
    </row>
    <row r="622" spans="48:48" x14ac:dyDescent="0.2">
      <c r="AV622" s="13"/>
    </row>
    <row r="623" spans="48:48" x14ac:dyDescent="0.2">
      <c r="AV623" s="13"/>
    </row>
    <row r="624" spans="48:48" x14ac:dyDescent="0.2">
      <c r="AV624" s="13"/>
    </row>
    <row r="625" spans="48:48" x14ac:dyDescent="0.2">
      <c r="AV625" s="13"/>
    </row>
    <row r="626" spans="48:48" x14ac:dyDescent="0.2">
      <c r="AV626" s="13"/>
    </row>
    <row r="627" spans="48:48" x14ac:dyDescent="0.2">
      <c r="AV627" s="13"/>
    </row>
    <row r="628" spans="48:48" x14ac:dyDescent="0.2">
      <c r="AV628" s="13"/>
    </row>
    <row r="629" spans="48:48" x14ac:dyDescent="0.2">
      <c r="AV629" s="13"/>
    </row>
    <row r="630" spans="48:48" x14ac:dyDescent="0.2">
      <c r="AV630" s="13"/>
    </row>
    <row r="631" spans="48:48" x14ac:dyDescent="0.2">
      <c r="AV631" s="13"/>
    </row>
    <row r="632" spans="48:48" x14ac:dyDescent="0.2">
      <c r="AV632" s="13"/>
    </row>
    <row r="633" spans="48:48" x14ac:dyDescent="0.2">
      <c r="AV633" s="13"/>
    </row>
    <row r="634" spans="48:48" x14ac:dyDescent="0.2">
      <c r="AV634" s="13"/>
    </row>
    <row r="635" spans="48:48" x14ac:dyDescent="0.2">
      <c r="AV635" s="13"/>
    </row>
    <row r="636" spans="48:48" x14ac:dyDescent="0.2">
      <c r="AV636" s="13"/>
    </row>
    <row r="637" spans="48:48" x14ac:dyDescent="0.2">
      <c r="AV637" s="13"/>
    </row>
    <row r="638" spans="48:48" x14ac:dyDescent="0.2">
      <c r="AV638" s="13"/>
    </row>
    <row r="639" spans="48:48" x14ac:dyDescent="0.2">
      <c r="AV639" s="13"/>
    </row>
    <row r="640" spans="48:48" x14ac:dyDescent="0.2">
      <c r="AV640" s="13"/>
    </row>
    <row r="641" spans="48:48" x14ac:dyDescent="0.2">
      <c r="AV641" s="13"/>
    </row>
    <row r="642" spans="48:48" x14ac:dyDescent="0.2">
      <c r="AV642" s="13"/>
    </row>
    <row r="643" spans="48:48" x14ac:dyDescent="0.2">
      <c r="AV643" s="13"/>
    </row>
    <row r="644" spans="48:48" x14ac:dyDescent="0.2">
      <c r="AV644" s="13"/>
    </row>
    <row r="645" spans="48:48" x14ac:dyDescent="0.2">
      <c r="AV645" s="13"/>
    </row>
    <row r="646" spans="48:48" x14ac:dyDescent="0.2">
      <c r="AV646" s="13"/>
    </row>
    <row r="647" spans="48:48" x14ac:dyDescent="0.2">
      <c r="AV647" s="13"/>
    </row>
    <row r="648" spans="48:48" x14ac:dyDescent="0.2">
      <c r="AV648" s="13"/>
    </row>
    <row r="649" spans="48:48" x14ac:dyDescent="0.2">
      <c r="AV649" s="13"/>
    </row>
    <row r="650" spans="48:48" x14ac:dyDescent="0.2">
      <c r="AV650" s="13"/>
    </row>
    <row r="651" spans="48:48" x14ac:dyDescent="0.2">
      <c r="AV651" s="13"/>
    </row>
    <row r="652" spans="48:48" x14ac:dyDescent="0.2">
      <c r="AV652" s="13"/>
    </row>
    <row r="653" spans="48:48" x14ac:dyDescent="0.2">
      <c r="AV653" s="13"/>
    </row>
    <row r="654" spans="48:48" x14ac:dyDescent="0.2">
      <c r="AV654" s="13"/>
    </row>
    <row r="655" spans="48:48" x14ac:dyDescent="0.2">
      <c r="AV655" s="13"/>
    </row>
    <row r="656" spans="48:48" x14ac:dyDescent="0.2">
      <c r="AV656" s="13"/>
    </row>
    <row r="657" spans="48:48" x14ac:dyDescent="0.2">
      <c r="AV657" s="13"/>
    </row>
    <row r="658" spans="48:48" x14ac:dyDescent="0.2">
      <c r="AV658" s="13"/>
    </row>
    <row r="659" spans="48:48" x14ac:dyDescent="0.2">
      <c r="AV659" s="13"/>
    </row>
    <row r="660" spans="48:48" x14ac:dyDescent="0.2">
      <c r="AV660" s="13"/>
    </row>
    <row r="661" spans="48:48" x14ac:dyDescent="0.2">
      <c r="AV661" s="13"/>
    </row>
    <row r="662" spans="48:48" x14ac:dyDescent="0.2">
      <c r="AV662" s="13"/>
    </row>
    <row r="663" spans="48:48" x14ac:dyDescent="0.2">
      <c r="AV663" s="13"/>
    </row>
    <row r="664" spans="48:48" x14ac:dyDescent="0.2">
      <c r="AV664" s="13"/>
    </row>
    <row r="665" spans="48:48" x14ac:dyDescent="0.2">
      <c r="AV665" s="13"/>
    </row>
    <row r="666" spans="48:48" x14ac:dyDescent="0.2">
      <c r="AV666" s="13"/>
    </row>
    <row r="667" spans="48:48" x14ac:dyDescent="0.2">
      <c r="AV667" s="13"/>
    </row>
    <row r="668" spans="48:48" x14ac:dyDescent="0.2">
      <c r="AV668" s="13"/>
    </row>
    <row r="669" spans="48:48" x14ac:dyDescent="0.2">
      <c r="AV669" s="13"/>
    </row>
    <row r="670" spans="48:48" x14ac:dyDescent="0.2">
      <c r="AV670" s="13"/>
    </row>
    <row r="671" spans="48:48" x14ac:dyDescent="0.2">
      <c r="AV671" s="13"/>
    </row>
    <row r="672" spans="48:48" x14ac:dyDescent="0.2">
      <c r="AV672" s="13"/>
    </row>
    <row r="673" spans="48:48" x14ac:dyDescent="0.2">
      <c r="AV673" s="13"/>
    </row>
    <row r="674" spans="48:48" x14ac:dyDescent="0.2">
      <c r="AV674" s="13"/>
    </row>
    <row r="675" spans="48:48" x14ac:dyDescent="0.2">
      <c r="AV675" s="13"/>
    </row>
    <row r="676" spans="48:48" x14ac:dyDescent="0.2">
      <c r="AV676" s="13"/>
    </row>
    <row r="677" spans="48:48" x14ac:dyDescent="0.2">
      <c r="AV677" s="13"/>
    </row>
    <row r="678" spans="48:48" x14ac:dyDescent="0.2">
      <c r="AV678" s="13"/>
    </row>
    <row r="679" spans="48:48" x14ac:dyDescent="0.2">
      <c r="AV679" s="13"/>
    </row>
    <row r="680" spans="48:48" x14ac:dyDescent="0.2">
      <c r="AV680" s="13"/>
    </row>
    <row r="681" spans="48:48" x14ac:dyDescent="0.2">
      <c r="AV681" s="13"/>
    </row>
    <row r="682" spans="48:48" x14ac:dyDescent="0.2">
      <c r="AV682" s="13"/>
    </row>
    <row r="683" spans="48:48" x14ac:dyDescent="0.2">
      <c r="AV683" s="13"/>
    </row>
    <row r="684" spans="48:48" x14ac:dyDescent="0.2">
      <c r="AV684" s="13"/>
    </row>
    <row r="685" spans="48:48" x14ac:dyDescent="0.2">
      <c r="AV685" s="13"/>
    </row>
    <row r="686" spans="48:48" x14ac:dyDescent="0.2">
      <c r="AV686" s="13"/>
    </row>
    <row r="687" spans="48:48" x14ac:dyDescent="0.2">
      <c r="AV687" s="13"/>
    </row>
    <row r="688" spans="48:48" x14ac:dyDescent="0.2">
      <c r="AV688" s="13"/>
    </row>
    <row r="689" spans="48:48" x14ac:dyDescent="0.2">
      <c r="AV689" s="13"/>
    </row>
    <row r="690" spans="48:48" x14ac:dyDescent="0.2">
      <c r="AV690" s="13"/>
    </row>
    <row r="691" spans="48:48" x14ac:dyDescent="0.2">
      <c r="AV691" s="13"/>
    </row>
    <row r="692" spans="48:48" x14ac:dyDescent="0.2">
      <c r="AV692" s="13"/>
    </row>
    <row r="693" spans="48:48" x14ac:dyDescent="0.2">
      <c r="AV693" s="13"/>
    </row>
    <row r="694" spans="48:48" x14ac:dyDescent="0.2">
      <c r="AV694" s="13"/>
    </row>
    <row r="695" spans="48:48" x14ac:dyDescent="0.2">
      <c r="AV695" s="13"/>
    </row>
    <row r="696" spans="48:48" x14ac:dyDescent="0.2">
      <c r="AV696" s="13"/>
    </row>
    <row r="697" spans="48:48" x14ac:dyDescent="0.2">
      <c r="AV697" s="13"/>
    </row>
    <row r="698" spans="48:48" x14ac:dyDescent="0.2">
      <c r="AV698" s="13"/>
    </row>
    <row r="699" spans="48:48" x14ac:dyDescent="0.2">
      <c r="AV699" s="13"/>
    </row>
    <row r="700" spans="48:48" x14ac:dyDescent="0.2">
      <c r="AV700" s="13"/>
    </row>
    <row r="701" spans="48:48" x14ac:dyDescent="0.2">
      <c r="AV701" s="13"/>
    </row>
    <row r="702" spans="48:48" x14ac:dyDescent="0.2">
      <c r="AV702" s="13"/>
    </row>
    <row r="703" spans="48:48" x14ac:dyDescent="0.2">
      <c r="AV703" s="13"/>
    </row>
    <row r="704" spans="48:48" x14ac:dyDescent="0.2">
      <c r="AV704" s="13"/>
    </row>
    <row r="705" spans="48:48" x14ac:dyDescent="0.2">
      <c r="AV705" s="13"/>
    </row>
    <row r="706" spans="48:48" x14ac:dyDescent="0.2">
      <c r="AV706" s="13"/>
    </row>
    <row r="707" spans="48:48" x14ac:dyDescent="0.2">
      <c r="AV707" s="13"/>
    </row>
    <row r="708" spans="48:48" x14ac:dyDescent="0.2">
      <c r="AV708" s="13"/>
    </row>
    <row r="709" spans="48:48" x14ac:dyDescent="0.2">
      <c r="AV709" s="13"/>
    </row>
    <row r="710" spans="48:48" x14ac:dyDescent="0.2">
      <c r="AV710" s="13"/>
    </row>
    <row r="711" spans="48:48" x14ac:dyDescent="0.2">
      <c r="AV711" s="13"/>
    </row>
    <row r="712" spans="48:48" x14ac:dyDescent="0.2">
      <c r="AV712" s="13"/>
    </row>
    <row r="713" spans="48:48" x14ac:dyDescent="0.2">
      <c r="AV713" s="13"/>
    </row>
    <row r="714" spans="48:48" x14ac:dyDescent="0.2">
      <c r="AV714" s="13"/>
    </row>
    <row r="715" spans="48:48" x14ac:dyDescent="0.2">
      <c r="AV715" s="13"/>
    </row>
    <row r="716" spans="48:48" x14ac:dyDescent="0.2">
      <c r="AV716" s="13"/>
    </row>
    <row r="717" spans="48:48" x14ac:dyDescent="0.2">
      <c r="AV717" s="13"/>
    </row>
    <row r="718" spans="48:48" x14ac:dyDescent="0.2">
      <c r="AV718" s="13"/>
    </row>
    <row r="719" spans="48:48" x14ac:dyDescent="0.2">
      <c r="AV719" s="13"/>
    </row>
    <row r="720" spans="48:48" x14ac:dyDescent="0.2">
      <c r="AV720" s="13"/>
    </row>
    <row r="721" spans="48:48" x14ac:dyDescent="0.2">
      <c r="AV721" s="13"/>
    </row>
    <row r="722" spans="48:48" x14ac:dyDescent="0.2">
      <c r="AV722" s="13"/>
    </row>
    <row r="723" spans="48:48" x14ac:dyDescent="0.2">
      <c r="AV723" s="13"/>
    </row>
    <row r="724" spans="48:48" x14ac:dyDescent="0.2">
      <c r="AV724" s="13"/>
    </row>
    <row r="725" spans="48:48" x14ac:dyDescent="0.2">
      <c r="AV725" s="13"/>
    </row>
    <row r="726" spans="48:48" x14ac:dyDescent="0.2">
      <c r="AV726" s="13"/>
    </row>
    <row r="727" spans="48:48" x14ac:dyDescent="0.2">
      <c r="AV727" s="13"/>
    </row>
    <row r="728" spans="48:48" x14ac:dyDescent="0.2">
      <c r="AV728" s="13"/>
    </row>
    <row r="729" spans="48:48" x14ac:dyDescent="0.2">
      <c r="AV729" s="13"/>
    </row>
    <row r="730" spans="48:48" x14ac:dyDescent="0.2">
      <c r="AV730" s="13"/>
    </row>
    <row r="731" spans="48:48" x14ac:dyDescent="0.2">
      <c r="AV731" s="13"/>
    </row>
    <row r="732" spans="48:48" x14ac:dyDescent="0.2">
      <c r="AV732" s="13"/>
    </row>
    <row r="733" spans="48:48" x14ac:dyDescent="0.2">
      <c r="AV733" s="13"/>
    </row>
    <row r="734" spans="48:48" x14ac:dyDescent="0.2">
      <c r="AV734" s="13"/>
    </row>
    <row r="735" spans="48:48" x14ac:dyDescent="0.2">
      <c r="AV735" s="13"/>
    </row>
    <row r="736" spans="48:48" x14ac:dyDescent="0.2">
      <c r="AV736" s="13"/>
    </row>
    <row r="737" spans="48:48" x14ac:dyDescent="0.2">
      <c r="AV737" s="13"/>
    </row>
    <row r="738" spans="48:48" x14ac:dyDescent="0.2">
      <c r="AV738" s="13"/>
    </row>
    <row r="739" spans="48:48" x14ac:dyDescent="0.2">
      <c r="AV739" s="13"/>
    </row>
    <row r="740" spans="48:48" x14ac:dyDescent="0.2">
      <c r="AV740" s="13"/>
    </row>
    <row r="741" spans="48:48" x14ac:dyDescent="0.2">
      <c r="AV741" s="13"/>
    </row>
    <row r="742" spans="48:48" x14ac:dyDescent="0.2">
      <c r="AV742" s="13"/>
    </row>
    <row r="743" spans="48:48" x14ac:dyDescent="0.2">
      <c r="AV743" s="13"/>
    </row>
    <row r="744" spans="48:48" x14ac:dyDescent="0.2">
      <c r="AV744" s="13"/>
    </row>
    <row r="745" spans="48:48" x14ac:dyDescent="0.2">
      <c r="AV745" s="13"/>
    </row>
    <row r="746" spans="48:48" x14ac:dyDescent="0.2">
      <c r="AV746" s="13"/>
    </row>
    <row r="747" spans="48:48" x14ac:dyDescent="0.2">
      <c r="AV747" s="13"/>
    </row>
    <row r="748" spans="48:48" x14ac:dyDescent="0.2">
      <c r="AV748" s="13"/>
    </row>
    <row r="749" spans="48:48" x14ac:dyDescent="0.2">
      <c r="AV749" s="13"/>
    </row>
    <row r="750" spans="48:48" x14ac:dyDescent="0.2">
      <c r="AV750" s="13"/>
    </row>
    <row r="751" spans="48:48" x14ac:dyDescent="0.2">
      <c r="AV751" s="13"/>
    </row>
    <row r="752" spans="48:48" x14ac:dyDescent="0.2">
      <c r="AV752" s="13"/>
    </row>
    <row r="753" spans="48:48" x14ac:dyDescent="0.2">
      <c r="AV753" s="13"/>
    </row>
    <row r="754" spans="48:48" x14ac:dyDescent="0.2">
      <c r="AV754" s="13"/>
    </row>
    <row r="755" spans="48:48" x14ac:dyDescent="0.2">
      <c r="AV755" s="13"/>
    </row>
    <row r="756" spans="48:48" x14ac:dyDescent="0.2">
      <c r="AV756" s="13"/>
    </row>
    <row r="757" spans="48:48" x14ac:dyDescent="0.2">
      <c r="AV757" s="13"/>
    </row>
    <row r="758" spans="48:48" x14ac:dyDescent="0.2">
      <c r="AV758" s="13"/>
    </row>
    <row r="759" spans="48:48" x14ac:dyDescent="0.2">
      <c r="AV759" s="13"/>
    </row>
    <row r="760" spans="48:48" x14ac:dyDescent="0.2">
      <c r="AV760" s="13"/>
    </row>
    <row r="761" spans="48:48" x14ac:dyDescent="0.2">
      <c r="AV761" s="13"/>
    </row>
    <row r="762" spans="48:48" x14ac:dyDescent="0.2">
      <c r="AV762" s="13"/>
    </row>
    <row r="763" spans="48:48" x14ac:dyDescent="0.2">
      <c r="AV763" s="13"/>
    </row>
    <row r="764" spans="48:48" x14ac:dyDescent="0.2">
      <c r="AV764" s="13"/>
    </row>
    <row r="765" spans="48:48" x14ac:dyDescent="0.2">
      <c r="AV765" s="13"/>
    </row>
    <row r="766" spans="48:48" x14ac:dyDescent="0.2">
      <c r="AV766" s="13"/>
    </row>
    <row r="767" spans="48:48" x14ac:dyDescent="0.2">
      <c r="AV767" s="13"/>
    </row>
    <row r="768" spans="48:48" x14ac:dyDescent="0.2">
      <c r="AV768" s="13"/>
    </row>
    <row r="769" spans="48:48" x14ac:dyDescent="0.2">
      <c r="AV769" s="13"/>
    </row>
    <row r="770" spans="48:48" x14ac:dyDescent="0.2">
      <c r="AV770" s="13"/>
    </row>
    <row r="771" spans="48:48" x14ac:dyDescent="0.2">
      <c r="AV771" s="13"/>
    </row>
    <row r="772" spans="48:48" x14ac:dyDescent="0.2">
      <c r="AV772" s="13"/>
    </row>
    <row r="773" spans="48:48" x14ac:dyDescent="0.2">
      <c r="AV773" s="13"/>
    </row>
    <row r="774" spans="48:48" x14ac:dyDescent="0.2">
      <c r="AV774" s="13"/>
    </row>
    <row r="775" spans="48:48" x14ac:dyDescent="0.2">
      <c r="AV775" s="13"/>
    </row>
    <row r="776" spans="48:48" x14ac:dyDescent="0.2">
      <c r="AV776" s="13"/>
    </row>
    <row r="777" spans="48:48" x14ac:dyDescent="0.2">
      <c r="AV777" s="13"/>
    </row>
    <row r="778" spans="48:48" x14ac:dyDescent="0.2">
      <c r="AV778" s="13"/>
    </row>
    <row r="779" spans="48:48" x14ac:dyDescent="0.2">
      <c r="AV779" s="13"/>
    </row>
    <row r="780" spans="48:48" x14ac:dyDescent="0.2">
      <c r="AV780" s="13"/>
    </row>
    <row r="781" spans="48:48" x14ac:dyDescent="0.2">
      <c r="AV781" s="13"/>
    </row>
    <row r="782" spans="48:48" x14ac:dyDescent="0.2">
      <c r="AV782" s="13"/>
    </row>
    <row r="783" spans="48:48" x14ac:dyDescent="0.2">
      <c r="AV783" s="13"/>
    </row>
    <row r="784" spans="48:48" x14ac:dyDescent="0.2">
      <c r="AV784" s="13"/>
    </row>
    <row r="785" spans="48:48" x14ac:dyDescent="0.2">
      <c r="AV785" s="13"/>
    </row>
    <row r="786" spans="48:48" x14ac:dyDescent="0.2">
      <c r="AV786" s="13"/>
    </row>
    <row r="787" spans="48:48" x14ac:dyDescent="0.2">
      <c r="AV787" s="13"/>
    </row>
    <row r="788" spans="48:48" x14ac:dyDescent="0.2">
      <c r="AV788" s="13"/>
    </row>
    <row r="789" spans="48:48" x14ac:dyDescent="0.2">
      <c r="AV789" s="13"/>
    </row>
    <row r="790" spans="48:48" x14ac:dyDescent="0.2">
      <c r="AV790" s="13"/>
    </row>
    <row r="791" spans="48:48" x14ac:dyDescent="0.2">
      <c r="AV791" s="13"/>
    </row>
    <row r="792" spans="48:48" x14ac:dyDescent="0.2">
      <c r="AV792" s="13"/>
    </row>
    <row r="793" spans="48:48" x14ac:dyDescent="0.2">
      <c r="AV793" s="13"/>
    </row>
    <row r="794" spans="48:48" x14ac:dyDescent="0.2">
      <c r="AV794" s="13"/>
    </row>
    <row r="795" spans="48:48" x14ac:dyDescent="0.2">
      <c r="AV795" s="13"/>
    </row>
    <row r="796" spans="48:48" x14ac:dyDescent="0.2">
      <c r="AV796" s="13"/>
    </row>
    <row r="797" spans="48:48" x14ac:dyDescent="0.2">
      <c r="AV797" s="13"/>
    </row>
    <row r="798" spans="48:48" x14ac:dyDescent="0.2">
      <c r="AV798" s="13"/>
    </row>
    <row r="799" spans="48:48" x14ac:dyDescent="0.2">
      <c r="AV799" s="13"/>
    </row>
    <row r="800" spans="48:48" x14ac:dyDescent="0.2">
      <c r="AV800" s="13"/>
    </row>
    <row r="801" spans="48:48" x14ac:dyDescent="0.2">
      <c r="AV801" s="13"/>
    </row>
    <row r="802" spans="48:48" x14ac:dyDescent="0.2">
      <c r="AV802" s="13"/>
    </row>
    <row r="803" spans="48:48" x14ac:dyDescent="0.2">
      <c r="AV803" s="13"/>
    </row>
    <row r="804" spans="48:48" x14ac:dyDescent="0.2">
      <c r="AV804" s="13"/>
    </row>
    <row r="805" spans="48:48" x14ac:dyDescent="0.2">
      <c r="AV805" s="13"/>
    </row>
    <row r="806" spans="48:48" x14ac:dyDescent="0.2">
      <c r="AV806" s="13"/>
    </row>
    <row r="807" spans="48:48" x14ac:dyDescent="0.2">
      <c r="AV807" s="13"/>
    </row>
    <row r="808" spans="48:48" x14ac:dyDescent="0.2">
      <c r="AV808" s="13"/>
    </row>
    <row r="809" spans="48:48" x14ac:dyDescent="0.2">
      <c r="AV809" s="13"/>
    </row>
    <row r="810" spans="48:48" x14ac:dyDescent="0.2">
      <c r="AV810" s="13"/>
    </row>
    <row r="811" spans="48:48" x14ac:dyDescent="0.2">
      <c r="AV811" s="13"/>
    </row>
    <row r="812" spans="48:48" x14ac:dyDescent="0.2">
      <c r="AV812" s="13"/>
    </row>
    <row r="813" spans="48:48" x14ac:dyDescent="0.2">
      <c r="AV813" s="13"/>
    </row>
    <row r="814" spans="48:48" x14ac:dyDescent="0.2">
      <c r="AV814" s="13"/>
    </row>
    <row r="815" spans="48:48" x14ac:dyDescent="0.2">
      <c r="AV815" s="13"/>
    </row>
    <row r="816" spans="48:48" x14ac:dyDescent="0.2">
      <c r="AV816" s="13"/>
    </row>
    <row r="817" spans="48:48" x14ac:dyDescent="0.2">
      <c r="AV817" s="13"/>
    </row>
    <row r="818" spans="48:48" x14ac:dyDescent="0.2">
      <c r="AV818" s="13"/>
    </row>
    <row r="819" spans="48:48" x14ac:dyDescent="0.2">
      <c r="AV819" s="13"/>
    </row>
    <row r="820" spans="48:48" x14ac:dyDescent="0.2">
      <c r="AV820" s="13"/>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xr3:uid="{7F225B69-7084-58CE-A698-77F4D281EEBA}">
      <selection activeCell="B7" sqref="B7"/>
    </sheetView>
  </sheetViews>
  <sheetFormatPr defaultColWidth="10.76171875" defaultRowHeight="15" x14ac:dyDescent="0.2"/>
  <sheetData>
    <row r="1" spans="1:7" x14ac:dyDescent="0.2">
      <c r="A1" s="93" t="s">
        <v>211</v>
      </c>
    </row>
    <row r="2" spans="1:7" x14ac:dyDescent="0.2">
      <c r="A2" s="93" t="s">
        <v>10999</v>
      </c>
    </row>
    <row r="3" spans="1:7" x14ac:dyDescent="0.2">
      <c r="A3" s="93" t="s">
        <v>11000</v>
      </c>
    </row>
    <row r="4" spans="1:7" x14ac:dyDescent="0.2">
      <c r="A4" s="93" t="s">
        <v>11001</v>
      </c>
    </row>
    <row r="5" spans="1:7" x14ac:dyDescent="0.2">
      <c r="A5" s="93" t="s">
        <v>11002</v>
      </c>
      <c r="B5" s="93" t="s">
        <v>11017</v>
      </c>
    </row>
    <row r="6" spans="1:7" x14ac:dyDescent="0.2">
      <c r="A6" s="93" t="s">
        <v>11003</v>
      </c>
      <c r="B6" s="93" t="s">
        <v>11010</v>
      </c>
      <c r="C6" s="93" t="s">
        <v>11011</v>
      </c>
    </row>
    <row r="7" spans="1:7" x14ac:dyDescent="0.2">
      <c r="A7" s="93" t="s">
        <v>11004</v>
      </c>
    </row>
    <row r="8" spans="1:7" x14ac:dyDescent="0.2">
      <c r="A8" s="93" t="s">
        <v>11005</v>
      </c>
    </row>
    <row r="9" spans="1:7" x14ac:dyDescent="0.2">
      <c r="A9" s="93" t="s">
        <v>11006</v>
      </c>
    </row>
    <row r="10" spans="1:7" x14ac:dyDescent="0.2">
      <c r="A10" s="93" t="s">
        <v>11007</v>
      </c>
    </row>
    <row r="11" spans="1:7" x14ac:dyDescent="0.2">
      <c r="A11" s="93" t="s">
        <v>9847</v>
      </c>
    </row>
    <row r="12" spans="1:7" x14ac:dyDescent="0.2">
      <c r="A12" s="93" t="s">
        <v>10898</v>
      </c>
    </row>
    <row r="13" spans="1:7" x14ac:dyDescent="0.2">
      <c r="A13" s="93" t="s">
        <v>11008</v>
      </c>
      <c r="B13" s="93" t="s">
        <v>11018</v>
      </c>
      <c r="C13" s="93" t="s">
        <v>11019</v>
      </c>
      <c r="D13" s="93" t="s">
        <v>11023</v>
      </c>
      <c r="E13" s="93" t="s">
        <v>11027</v>
      </c>
      <c r="F13" s="93" t="s">
        <v>11029</v>
      </c>
    </row>
    <row r="14" spans="1:7" x14ac:dyDescent="0.2">
      <c r="B14" s="93" t="s">
        <v>11025</v>
      </c>
      <c r="C14" s="93" t="s">
        <v>11026</v>
      </c>
    </row>
    <row r="15" spans="1:7" x14ac:dyDescent="0.2">
      <c r="B15" s="93" t="s">
        <v>11020</v>
      </c>
      <c r="C15" s="93" t="s">
        <v>11032</v>
      </c>
      <c r="D15" s="93" t="s">
        <v>11030</v>
      </c>
      <c r="E15" s="93" t="s">
        <v>11031</v>
      </c>
      <c r="F15" s="93" t="s">
        <v>11021</v>
      </c>
      <c r="G15" s="93" t="s">
        <v>11028</v>
      </c>
    </row>
    <row r="16" spans="1:7" x14ac:dyDescent="0.2">
      <c r="B16" s="93" t="s">
        <v>11022</v>
      </c>
      <c r="C16" s="93" t="s">
        <v>11024</v>
      </c>
    </row>
    <row r="17" spans="1:6" x14ac:dyDescent="0.2">
      <c r="A17" s="93" t="s">
        <v>11009</v>
      </c>
    </row>
    <row r="18" spans="1:6" x14ac:dyDescent="0.2">
      <c r="A18" s="93" t="s">
        <v>620</v>
      </c>
    </row>
    <row r="19" spans="1:6" x14ac:dyDescent="0.2">
      <c r="A19" s="93" t="s">
        <v>621</v>
      </c>
    </row>
    <row r="20" spans="1:6" x14ac:dyDescent="0.2">
      <c r="A20" s="93" t="s">
        <v>11012</v>
      </c>
      <c r="B20" s="93" t="s">
        <v>274</v>
      </c>
      <c r="C20" s="93" t="s">
        <v>10871</v>
      </c>
      <c r="D20" s="93" t="s">
        <v>1419</v>
      </c>
      <c r="E20" s="93" t="s">
        <v>6987</v>
      </c>
      <c r="F20" s="93" t="s">
        <v>11013</v>
      </c>
    </row>
    <row r="21" spans="1:6" x14ac:dyDescent="0.2">
      <c r="B21" s="93" t="s">
        <v>7013</v>
      </c>
      <c r="C21" s="93" t="s">
        <v>11014</v>
      </c>
      <c r="D21" s="93" t="s">
        <v>11015</v>
      </c>
      <c r="E21" s="93" t="s">
        <v>11016</v>
      </c>
      <c r="F21" s="9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xr3:uid="{6B0E93C7-644A-50EF-98E2-2A7D8EA37625}">
      <pane xSplit="1" ySplit="1" topLeftCell="E115" activePane="bottomRight" state="frozen"/>
      <selection pane="bottomLeft" activeCell="A2" sqref="A2"/>
      <selection pane="topRight" activeCell="B1" sqref="B1"/>
      <selection pane="bottomRight" activeCell="K131" sqref="K131"/>
    </sheetView>
  </sheetViews>
  <sheetFormatPr defaultColWidth="10.76171875" defaultRowHeight="15" x14ac:dyDescent="0.2"/>
  <cols>
    <col min="1" max="1" width="11.8359375" bestFit="1" customWidth="1"/>
    <col min="2" max="2" width="11.56640625" bestFit="1" customWidth="1"/>
    <col min="4" max="4" width="11.97265625" bestFit="1" customWidth="1"/>
    <col min="5" max="5" width="11.296875" bestFit="1" customWidth="1"/>
    <col min="6" max="6" width="11.56640625" bestFit="1" customWidth="1"/>
    <col min="7" max="7" width="13.44921875" bestFit="1" customWidth="1"/>
    <col min="8" max="8" width="13.1796875" bestFit="1" customWidth="1"/>
    <col min="10" max="10" width="11.8359375" bestFit="1" customWidth="1"/>
    <col min="11" max="11" width="9.55078125" bestFit="1" customWidth="1"/>
  </cols>
  <sheetData>
    <row r="1" spans="1:9" x14ac:dyDescent="0.2">
      <c r="A1" t="s">
        <v>9593</v>
      </c>
      <c r="B1" t="s">
        <v>9594</v>
      </c>
      <c r="C1" t="s">
        <v>9595</v>
      </c>
      <c r="D1" t="s">
        <v>9596</v>
      </c>
      <c r="E1" t="s">
        <v>9597</v>
      </c>
      <c r="F1" t="s">
        <v>9598</v>
      </c>
      <c r="G1" t="s">
        <v>9599</v>
      </c>
      <c r="H1" t="s">
        <v>10983</v>
      </c>
    </row>
    <row r="2" spans="1:9" x14ac:dyDescent="0.2">
      <c r="A2" s="91" t="s">
        <v>287</v>
      </c>
      <c r="B2" s="91" t="s">
        <v>471</v>
      </c>
      <c r="C2" s="91" t="s">
        <v>577</v>
      </c>
      <c r="D2" s="91" t="s">
        <v>737</v>
      </c>
      <c r="E2" s="91" t="s">
        <v>859</v>
      </c>
      <c r="F2" s="91" t="s">
        <v>1022</v>
      </c>
      <c r="G2" s="91" t="s">
        <v>1106</v>
      </c>
      <c r="H2" s="91" t="s">
        <v>239</v>
      </c>
      <c r="I2" s="17"/>
    </row>
    <row r="3" spans="1:9" x14ac:dyDescent="0.2">
      <c r="A3" s="91" t="s">
        <v>288</v>
      </c>
      <c r="B3" s="91" t="s">
        <v>472</v>
      </c>
      <c r="C3" s="91" t="s">
        <v>578</v>
      </c>
      <c r="D3" s="91" t="s">
        <v>738</v>
      </c>
      <c r="E3" s="91" t="s">
        <v>860</v>
      </c>
      <c r="F3" s="91" t="s">
        <v>1023</v>
      </c>
      <c r="G3" s="91" t="s">
        <v>1107</v>
      </c>
      <c r="H3" s="91" t="s">
        <v>9578</v>
      </c>
      <c r="I3" s="17"/>
    </row>
    <row r="4" spans="1:9" x14ac:dyDescent="0.2">
      <c r="A4" s="91" t="s">
        <v>289</v>
      </c>
      <c r="B4" s="91" t="s">
        <v>473</v>
      </c>
      <c r="C4" s="91" t="s">
        <v>579</v>
      </c>
      <c r="D4" s="91" t="s">
        <v>739</v>
      </c>
      <c r="E4" s="91" t="s">
        <v>861</v>
      </c>
      <c r="F4" s="91" t="s">
        <v>1024</v>
      </c>
      <c r="G4" s="91" t="s">
        <v>1108</v>
      </c>
      <c r="H4" s="91" t="s">
        <v>238</v>
      </c>
      <c r="I4" s="17"/>
    </row>
    <row r="5" spans="1:9" x14ac:dyDescent="0.2">
      <c r="A5" s="90" t="s">
        <v>291</v>
      </c>
      <c r="B5" s="90" t="s">
        <v>474</v>
      </c>
      <c r="C5" s="90" t="s">
        <v>581</v>
      </c>
      <c r="D5" s="90" t="s">
        <v>740</v>
      </c>
      <c r="E5" s="90" t="s">
        <v>862</v>
      </c>
      <c r="F5" s="90" t="s">
        <v>1025</v>
      </c>
      <c r="G5" s="90" t="s">
        <v>1109</v>
      </c>
      <c r="H5" s="90" t="s">
        <v>245</v>
      </c>
      <c r="I5" s="17"/>
    </row>
    <row r="6" spans="1:9" x14ac:dyDescent="0.2">
      <c r="A6" s="90" t="s">
        <v>292</v>
      </c>
      <c r="B6" s="90" t="s">
        <v>475</v>
      </c>
      <c r="C6" s="90" t="s">
        <v>582</v>
      </c>
      <c r="D6" s="90" t="s">
        <v>741</v>
      </c>
      <c r="E6" s="90" t="s">
        <v>863</v>
      </c>
      <c r="F6" s="90" t="s">
        <v>1026</v>
      </c>
      <c r="G6" s="90" t="s">
        <v>1110</v>
      </c>
      <c r="H6" s="90" t="s">
        <v>246</v>
      </c>
      <c r="I6" s="17"/>
    </row>
    <row r="7" spans="1:9" x14ac:dyDescent="0.2">
      <c r="A7" s="90" t="s">
        <v>293</v>
      </c>
      <c r="B7" s="90" t="s">
        <v>476</v>
      </c>
      <c r="C7" s="90" t="s">
        <v>583</v>
      </c>
      <c r="D7" s="90" t="s">
        <v>742</v>
      </c>
      <c r="E7" s="90" t="s">
        <v>864</v>
      </c>
      <c r="F7" s="90" t="s">
        <v>1027</v>
      </c>
      <c r="G7" s="90" t="s">
        <v>1111</v>
      </c>
      <c r="H7" s="90" t="s">
        <v>247</v>
      </c>
      <c r="I7" s="17"/>
    </row>
    <row r="8" spans="1:9" x14ac:dyDescent="0.2">
      <c r="A8" s="53" t="s">
        <v>296</v>
      </c>
      <c r="B8" s="53" t="s">
        <v>477</v>
      </c>
      <c r="C8" s="53" t="s">
        <v>585</v>
      </c>
      <c r="D8" s="53" t="s">
        <v>743</v>
      </c>
      <c r="E8" s="53" t="s">
        <v>865</v>
      </c>
      <c r="F8" s="53" t="s">
        <v>1028</v>
      </c>
      <c r="G8" s="53" t="s">
        <v>1112</v>
      </c>
      <c r="H8" s="53" t="s">
        <v>244</v>
      </c>
      <c r="I8" s="17"/>
    </row>
    <row r="9" spans="1:9" x14ac:dyDescent="0.2">
      <c r="A9" s="53" t="s">
        <v>297</v>
      </c>
      <c r="B9" s="53" t="s">
        <v>478</v>
      </c>
      <c r="C9" s="53" t="s">
        <v>586</v>
      </c>
      <c r="D9" s="53" t="s">
        <v>744</v>
      </c>
      <c r="E9" s="53" t="s">
        <v>866</v>
      </c>
      <c r="F9" s="53" t="s">
        <v>1029</v>
      </c>
      <c r="G9" s="53" t="s">
        <v>1113</v>
      </c>
      <c r="H9" s="53" t="s">
        <v>3678</v>
      </c>
      <c r="I9" s="17"/>
    </row>
    <row r="10" spans="1:9" x14ac:dyDescent="0.2">
      <c r="A10" s="53" t="s">
        <v>298</v>
      </c>
      <c r="B10" s="53" t="s">
        <v>479</v>
      </c>
      <c r="C10" s="53" t="s">
        <v>587</v>
      </c>
      <c r="D10" s="53" t="s">
        <v>745</v>
      </c>
      <c r="E10" s="53" t="s">
        <v>867</v>
      </c>
      <c r="F10" s="53" t="s">
        <v>1030</v>
      </c>
      <c r="G10" s="53" t="s">
        <v>1114</v>
      </c>
      <c r="H10" s="53" t="s">
        <v>3677</v>
      </c>
      <c r="I10" s="17"/>
    </row>
    <row r="11" spans="1:9" x14ac:dyDescent="0.2">
      <c r="A11" s="62"/>
      <c r="B11" s="62"/>
      <c r="C11" s="62"/>
      <c r="D11" s="62"/>
      <c r="E11" s="62"/>
      <c r="F11" s="62"/>
      <c r="G11" s="62"/>
      <c r="H11" s="62" t="s">
        <v>243</v>
      </c>
      <c r="I11" s="17"/>
    </row>
    <row r="12" spans="1:9" x14ac:dyDescent="0.2">
      <c r="A12" s="62"/>
      <c r="B12" s="62"/>
      <c r="C12" s="62"/>
      <c r="D12" s="62"/>
      <c r="E12" s="62"/>
      <c r="F12" s="62"/>
      <c r="G12" s="62"/>
      <c r="H12" s="62" t="s">
        <v>241</v>
      </c>
      <c r="I12" s="17"/>
    </row>
    <row r="13" spans="1:9" x14ac:dyDescent="0.2">
      <c r="A13" s="62"/>
      <c r="B13" s="62"/>
      <c r="C13" s="62"/>
      <c r="D13" s="62"/>
      <c r="E13" s="62"/>
      <c r="F13" s="62"/>
      <c r="G13" s="62"/>
      <c r="H13" s="62" t="s">
        <v>242</v>
      </c>
      <c r="I13" s="17"/>
    </row>
    <row r="14" spans="1:9" x14ac:dyDescent="0.2">
      <c r="A14" s="40"/>
      <c r="B14" s="40"/>
      <c r="C14" s="40"/>
      <c r="D14" s="40"/>
      <c r="E14" s="40"/>
      <c r="F14" s="40"/>
      <c r="G14" s="40"/>
      <c r="H14" s="40" t="s">
        <v>248</v>
      </c>
      <c r="I14" s="17"/>
    </row>
    <row r="15" spans="1:9" x14ac:dyDescent="0.2">
      <c r="A15" s="40"/>
      <c r="B15" s="40"/>
      <c r="C15" s="40"/>
      <c r="D15" s="40"/>
      <c r="E15" s="40"/>
      <c r="F15" s="40"/>
      <c r="G15" s="40"/>
      <c r="H15" s="40" t="s">
        <v>250</v>
      </c>
      <c r="I15" s="17"/>
    </row>
    <row r="16" spans="1:9" x14ac:dyDescent="0.2">
      <c r="A16" s="40"/>
      <c r="B16" s="40"/>
      <c r="C16" s="40"/>
      <c r="D16" s="40"/>
      <c r="E16" s="40"/>
      <c r="F16" s="40"/>
      <c r="G16" s="40"/>
      <c r="H16" s="40" t="s">
        <v>249</v>
      </c>
      <c r="I16" s="17"/>
    </row>
    <row r="17" spans="1:9" x14ac:dyDescent="0.2">
      <c r="A17" s="50" t="s">
        <v>300</v>
      </c>
      <c r="B17" s="50" t="s">
        <v>484</v>
      </c>
      <c r="C17" s="50" t="s">
        <v>593</v>
      </c>
      <c r="D17" s="50" t="s">
        <v>751</v>
      </c>
      <c r="E17" s="49"/>
      <c r="F17" s="50" t="s">
        <v>1037</v>
      </c>
      <c r="G17" s="50" t="s">
        <v>1120</v>
      </c>
      <c r="H17" s="50" t="s">
        <v>256</v>
      </c>
    </row>
    <row r="18" spans="1:9" x14ac:dyDescent="0.2">
      <c r="A18" s="50" t="s">
        <v>301</v>
      </c>
      <c r="B18" s="50" t="s">
        <v>485</v>
      </c>
      <c r="C18" s="50" t="s">
        <v>594</v>
      </c>
      <c r="D18" s="50" t="s">
        <v>752</v>
      </c>
      <c r="E18" s="49"/>
      <c r="F18" s="50" t="s">
        <v>1038</v>
      </c>
      <c r="G18" s="50" t="s">
        <v>1121</v>
      </c>
      <c r="H18" s="50" t="s">
        <v>254</v>
      </c>
    </row>
    <row r="19" spans="1:9" x14ac:dyDescent="0.2">
      <c r="A19" s="50" t="s">
        <v>302</v>
      </c>
      <c r="B19" s="50" t="s">
        <v>486</v>
      </c>
      <c r="C19" s="50" t="s">
        <v>595</v>
      </c>
      <c r="D19" s="49"/>
      <c r="E19" s="49"/>
      <c r="F19" s="50" t="s">
        <v>1039</v>
      </c>
      <c r="G19" s="50" t="s">
        <v>1122</v>
      </c>
      <c r="H19" s="50" t="s">
        <v>257</v>
      </c>
    </row>
    <row r="20" spans="1:9" x14ac:dyDescent="0.2">
      <c r="A20" s="50" t="s">
        <v>303</v>
      </c>
      <c r="B20" s="50" t="s">
        <v>487</v>
      </c>
      <c r="C20" s="50" t="s">
        <v>596</v>
      </c>
      <c r="D20" s="49"/>
      <c r="E20" s="49"/>
      <c r="F20" s="49"/>
      <c r="G20" s="49"/>
      <c r="H20" s="49"/>
      <c r="I20" s="17"/>
    </row>
    <row r="21" spans="1:9" x14ac:dyDescent="0.2">
      <c r="A21" s="50" t="s">
        <v>304</v>
      </c>
      <c r="B21" s="49"/>
      <c r="C21" s="50" t="s">
        <v>597</v>
      </c>
      <c r="D21" s="49"/>
      <c r="E21" s="49"/>
      <c r="F21" s="49"/>
      <c r="G21" s="49"/>
      <c r="H21" s="49"/>
      <c r="I21" s="17"/>
    </row>
    <row r="22" spans="1:9" x14ac:dyDescent="0.2">
      <c r="A22" s="50" t="s">
        <v>305</v>
      </c>
      <c r="B22" s="49"/>
      <c r="C22" s="49"/>
      <c r="D22" s="49"/>
      <c r="E22" s="49"/>
      <c r="F22" s="49"/>
      <c r="G22" s="49"/>
      <c r="H22" s="49"/>
      <c r="I22" s="17"/>
    </row>
    <row r="23" spans="1:9" x14ac:dyDescent="0.2">
      <c r="A23" s="89" t="s">
        <v>307</v>
      </c>
      <c r="B23" s="89" t="s">
        <v>482</v>
      </c>
      <c r="C23" s="89" t="s">
        <v>604</v>
      </c>
      <c r="D23" s="89" t="s">
        <v>746</v>
      </c>
      <c r="E23" s="89" t="s">
        <v>883</v>
      </c>
      <c r="F23" s="89" t="s">
        <v>1034</v>
      </c>
      <c r="G23" s="89" t="s">
        <v>1115</v>
      </c>
      <c r="H23" s="89" t="s">
        <v>260</v>
      </c>
    </row>
    <row r="24" spans="1:9" x14ac:dyDescent="0.2">
      <c r="A24" s="89" t="s">
        <v>308</v>
      </c>
      <c r="B24" s="89" t="s">
        <v>483</v>
      </c>
      <c r="C24" s="89" t="s">
        <v>605</v>
      </c>
      <c r="D24" s="89" t="s">
        <v>747</v>
      </c>
      <c r="E24" s="89" t="s">
        <v>884</v>
      </c>
      <c r="F24" s="89" t="s">
        <v>1035</v>
      </c>
      <c r="G24" s="89" t="s">
        <v>1116</v>
      </c>
      <c r="H24" s="89" t="s">
        <v>261</v>
      </c>
    </row>
    <row r="25" spans="1:9" x14ac:dyDescent="0.2">
      <c r="A25" s="89" t="s">
        <v>309</v>
      </c>
      <c r="B25" s="88"/>
      <c r="C25" s="89" t="s">
        <v>606</v>
      </c>
      <c r="D25" s="89" t="s">
        <v>748</v>
      </c>
      <c r="E25" s="89" t="s">
        <v>885</v>
      </c>
      <c r="F25" s="89" t="s">
        <v>1036</v>
      </c>
      <c r="G25" s="89" t="s">
        <v>1117</v>
      </c>
      <c r="H25" s="89" t="s">
        <v>259</v>
      </c>
    </row>
    <row r="26" spans="1:9" x14ac:dyDescent="0.2">
      <c r="A26" s="89"/>
      <c r="B26" s="88"/>
      <c r="C26" s="89" t="s">
        <v>607</v>
      </c>
      <c r="D26" s="88"/>
      <c r="E26" s="88"/>
      <c r="F26" s="88"/>
      <c r="G26" s="88"/>
      <c r="H26" s="88"/>
    </row>
    <row r="27" spans="1:9" x14ac:dyDescent="0.2">
      <c r="A27" s="87" t="s">
        <v>311</v>
      </c>
      <c r="B27" s="87" t="s">
        <v>480</v>
      </c>
      <c r="C27" s="87" t="s">
        <v>591</v>
      </c>
      <c r="D27" s="87" t="s">
        <v>749</v>
      </c>
      <c r="E27" s="87" t="s">
        <v>868</v>
      </c>
      <c r="F27" s="87" t="s">
        <v>1032</v>
      </c>
      <c r="G27" s="87" t="s">
        <v>1118</v>
      </c>
      <c r="H27" s="87" t="s">
        <v>252</v>
      </c>
    </row>
    <row r="28" spans="1:9" x14ac:dyDescent="0.2">
      <c r="A28" s="87" t="s">
        <v>313</v>
      </c>
      <c r="B28" s="87" t="s">
        <v>481</v>
      </c>
      <c r="C28" s="87" t="s">
        <v>592</v>
      </c>
      <c r="D28" s="87" t="s">
        <v>750</v>
      </c>
      <c r="E28" s="87" t="s">
        <v>869</v>
      </c>
      <c r="F28" s="87" t="s">
        <v>1033</v>
      </c>
      <c r="G28" s="87" t="s">
        <v>1119</v>
      </c>
      <c r="H28" s="87" t="s">
        <v>253</v>
      </c>
    </row>
    <row r="29" spans="1:9" x14ac:dyDescent="0.2">
      <c r="A29" s="21" t="s">
        <v>315</v>
      </c>
      <c r="B29" s="15"/>
      <c r="C29" s="21" t="s">
        <v>589</v>
      </c>
      <c r="D29" s="15"/>
      <c r="E29" s="21" t="s">
        <v>873</v>
      </c>
      <c r="F29" s="21" t="s">
        <v>1040</v>
      </c>
      <c r="G29" s="21" t="s">
        <v>1123</v>
      </c>
      <c r="H29" s="21" t="s">
        <v>10740</v>
      </c>
    </row>
    <row r="30" spans="1:9" x14ac:dyDescent="0.2">
      <c r="A30" s="21" t="s">
        <v>316</v>
      </c>
      <c r="B30" s="15"/>
      <c r="C30" s="21" t="s">
        <v>590</v>
      </c>
      <c r="D30" s="15"/>
      <c r="E30" s="21" t="s">
        <v>874</v>
      </c>
      <c r="F30" s="21" t="s">
        <v>1041</v>
      </c>
      <c r="G30" s="21" t="s">
        <v>1124</v>
      </c>
      <c r="H30" s="21" t="s">
        <v>262</v>
      </c>
    </row>
    <row r="31" spans="1:9" x14ac:dyDescent="0.2">
      <c r="A31" s="51" t="s">
        <v>317</v>
      </c>
      <c r="B31" s="51" t="s">
        <v>503</v>
      </c>
      <c r="C31" s="51" t="s">
        <v>1050</v>
      </c>
      <c r="D31" s="51" t="s">
        <v>777</v>
      </c>
      <c r="E31" s="51" t="s">
        <v>881</v>
      </c>
      <c r="F31" s="51" t="s">
        <v>1060</v>
      </c>
      <c r="G31" s="51" t="s">
        <v>1128</v>
      </c>
      <c r="H31" s="51" t="s">
        <v>10736</v>
      </c>
    </row>
    <row r="32" spans="1:9" x14ac:dyDescent="0.2">
      <c r="A32" s="51" t="s">
        <v>318</v>
      </c>
      <c r="B32" s="51" t="s">
        <v>504</v>
      </c>
      <c r="C32" s="51" t="s">
        <v>1051</v>
      </c>
      <c r="D32" s="51" t="s">
        <v>778</v>
      </c>
      <c r="E32" s="51" t="s">
        <v>882</v>
      </c>
      <c r="F32" s="51" t="s">
        <v>1061</v>
      </c>
      <c r="G32" s="51" t="s">
        <v>5194</v>
      </c>
      <c r="H32" s="51" t="s">
        <v>10737</v>
      </c>
    </row>
    <row r="33" spans="1:12" x14ac:dyDescent="0.2">
      <c r="A33" s="48" t="s">
        <v>319</v>
      </c>
      <c r="B33" s="48" t="s">
        <v>491</v>
      </c>
      <c r="C33" s="48" t="s">
        <v>645</v>
      </c>
      <c r="D33" s="48" t="s">
        <v>769</v>
      </c>
      <c r="E33" s="48" t="s">
        <v>953</v>
      </c>
      <c r="F33" s="48" t="s">
        <v>1076</v>
      </c>
      <c r="G33" s="48" t="s">
        <v>1165</v>
      </c>
      <c r="H33" s="48" t="s">
        <v>10743</v>
      </c>
    </row>
    <row r="34" spans="1:12" x14ac:dyDescent="0.2">
      <c r="A34" s="48" t="s">
        <v>320</v>
      </c>
      <c r="B34" s="47"/>
      <c r="C34" s="48" t="s">
        <v>646</v>
      </c>
      <c r="D34" s="47"/>
      <c r="E34" s="47"/>
      <c r="F34" s="47"/>
      <c r="G34" s="47"/>
      <c r="H34" s="47" t="s">
        <v>9823</v>
      </c>
    </row>
    <row r="35" spans="1:12" x14ac:dyDescent="0.2">
      <c r="A35" s="40" t="s">
        <v>322</v>
      </c>
      <c r="B35" s="40" t="s">
        <v>514</v>
      </c>
      <c r="C35" s="39"/>
      <c r="D35" s="40" t="s">
        <v>774</v>
      </c>
      <c r="E35" s="40" t="s">
        <v>893</v>
      </c>
      <c r="F35" s="39"/>
      <c r="G35" s="40" t="s">
        <v>1136</v>
      </c>
      <c r="H35" s="40" t="s">
        <v>10753</v>
      </c>
    </row>
    <row r="36" spans="1:12" x14ac:dyDescent="0.2">
      <c r="A36" s="40" t="s">
        <v>324</v>
      </c>
      <c r="B36" s="40" t="s">
        <v>515</v>
      </c>
      <c r="C36" s="39"/>
      <c r="D36" s="40" t="s">
        <v>775</v>
      </c>
      <c r="E36" s="40" t="s">
        <v>894</v>
      </c>
      <c r="F36" s="39"/>
      <c r="G36" s="40" t="s">
        <v>1137</v>
      </c>
      <c r="H36" s="40" t="s">
        <v>10755</v>
      </c>
    </row>
    <row r="37" spans="1:12" x14ac:dyDescent="0.2">
      <c r="A37" s="40"/>
      <c r="B37" s="40"/>
      <c r="C37" s="39"/>
      <c r="D37" s="40"/>
      <c r="E37" s="40"/>
      <c r="F37" s="39"/>
      <c r="G37" s="40"/>
      <c r="H37" s="40" t="s">
        <v>10754</v>
      </c>
    </row>
    <row r="38" spans="1:12" x14ac:dyDescent="0.2">
      <c r="A38" s="73" t="s">
        <v>3817</v>
      </c>
      <c r="B38" s="72"/>
      <c r="C38" s="73" t="s">
        <v>598</v>
      </c>
      <c r="D38" s="73" t="s">
        <v>753</v>
      </c>
      <c r="E38" s="73" t="s">
        <v>870</v>
      </c>
      <c r="F38" s="73" t="s">
        <v>5188</v>
      </c>
      <c r="G38" s="72"/>
      <c r="H38" s="72" t="s">
        <v>10716</v>
      </c>
    </row>
    <row r="39" spans="1:12" x14ac:dyDescent="0.2">
      <c r="A39" s="73" t="s">
        <v>327</v>
      </c>
      <c r="B39" s="72"/>
      <c r="C39" s="73" t="s">
        <v>599</v>
      </c>
      <c r="D39" s="73" t="s">
        <v>754</v>
      </c>
      <c r="E39" s="73" t="s">
        <v>871</v>
      </c>
      <c r="F39" s="73" t="s">
        <v>1043</v>
      </c>
      <c r="G39" s="72"/>
      <c r="H39" s="72" t="s">
        <v>10717</v>
      </c>
    </row>
    <row r="40" spans="1:12" x14ac:dyDescent="0.2">
      <c r="A40" s="73" t="s">
        <v>328</v>
      </c>
      <c r="B40" s="72"/>
      <c r="C40" s="73" t="s">
        <v>600</v>
      </c>
      <c r="D40" s="73" t="s">
        <v>755</v>
      </c>
      <c r="E40" s="73" t="s">
        <v>872</v>
      </c>
      <c r="F40" s="73" t="s">
        <v>1044</v>
      </c>
      <c r="G40" s="72"/>
      <c r="H40" s="72" t="s">
        <v>10752</v>
      </c>
    </row>
    <row r="41" spans="1:12" x14ac:dyDescent="0.2">
      <c r="A41" s="31" t="s">
        <v>3817</v>
      </c>
      <c r="B41" s="30"/>
      <c r="C41" s="31" t="s">
        <v>601</v>
      </c>
      <c r="D41" s="30"/>
      <c r="E41" s="31" t="s">
        <v>965</v>
      </c>
      <c r="F41" s="30"/>
      <c r="G41" s="30"/>
      <c r="H41" s="30" t="s">
        <v>10746</v>
      </c>
    </row>
    <row r="42" spans="1:12" x14ac:dyDescent="0.2">
      <c r="A42" s="31" t="s">
        <v>330</v>
      </c>
      <c r="B42" s="30"/>
      <c r="C42" s="31" t="s">
        <v>602</v>
      </c>
      <c r="D42" s="30"/>
      <c r="E42" s="31" t="s">
        <v>966</v>
      </c>
      <c r="F42" s="30"/>
      <c r="G42" s="30"/>
      <c r="H42" s="30" t="s">
        <v>10745</v>
      </c>
    </row>
    <row r="43" spans="1:12" x14ac:dyDescent="0.2">
      <c r="A43" s="31" t="s">
        <v>331</v>
      </c>
      <c r="B43" s="30"/>
      <c r="C43" s="31" t="s">
        <v>603</v>
      </c>
      <c r="D43" s="30"/>
      <c r="E43" s="31" t="s">
        <v>967</v>
      </c>
      <c r="F43" s="30"/>
      <c r="G43" s="30"/>
      <c r="H43" s="30" t="s">
        <v>10751</v>
      </c>
    </row>
    <row r="44" spans="1:12" x14ac:dyDescent="0.2">
      <c r="A44" s="60" t="s">
        <v>332</v>
      </c>
      <c r="B44" s="60" t="s">
        <v>492</v>
      </c>
      <c r="C44" s="60" t="s">
        <v>614</v>
      </c>
      <c r="D44" s="60" t="s">
        <v>756</v>
      </c>
      <c r="E44" s="60" t="s">
        <v>911</v>
      </c>
      <c r="F44" s="60" t="s">
        <v>1056</v>
      </c>
      <c r="G44" s="61"/>
      <c r="H44" s="61" t="s">
        <v>10722</v>
      </c>
      <c r="L44" s="13"/>
    </row>
    <row r="45" spans="1:12" x14ac:dyDescent="0.2">
      <c r="A45" s="60" t="s">
        <v>333</v>
      </c>
      <c r="B45" s="61"/>
      <c r="C45" s="60" t="s">
        <v>615</v>
      </c>
      <c r="D45" s="60" t="s">
        <v>757</v>
      </c>
      <c r="E45" s="60" t="s">
        <v>912</v>
      </c>
      <c r="F45" s="60" t="s">
        <v>1057</v>
      </c>
      <c r="G45" s="61"/>
      <c r="H45" s="61" t="s">
        <v>10721</v>
      </c>
      <c r="K45" s="13"/>
    </row>
    <row r="46" spans="1:12" x14ac:dyDescent="0.2">
      <c r="A46" s="86" t="s">
        <v>334</v>
      </c>
      <c r="B46" s="86" t="s">
        <v>489</v>
      </c>
      <c r="C46" s="86" t="s">
        <v>647</v>
      </c>
      <c r="D46" s="86" t="s">
        <v>787</v>
      </c>
      <c r="E46" s="86" t="s">
        <v>886</v>
      </c>
      <c r="F46" s="85"/>
      <c r="G46" s="85"/>
      <c r="H46" s="85" t="s">
        <v>10759</v>
      </c>
      <c r="K46" s="13" t="s">
        <v>875</v>
      </c>
    </row>
    <row r="47" spans="1:12" x14ac:dyDescent="0.2">
      <c r="A47" s="86" t="s">
        <v>336</v>
      </c>
      <c r="B47" s="86" t="s">
        <v>490</v>
      </c>
      <c r="C47" s="86" t="s">
        <v>648</v>
      </c>
      <c r="D47" s="86" t="s">
        <v>788</v>
      </c>
      <c r="E47" s="86" t="s">
        <v>887</v>
      </c>
      <c r="F47" s="85"/>
      <c r="G47" s="85"/>
      <c r="H47" s="85" t="s">
        <v>10760</v>
      </c>
      <c r="K47" s="13" t="s">
        <v>876</v>
      </c>
    </row>
    <row r="48" spans="1:12" x14ac:dyDescent="0.2">
      <c r="A48" s="92" t="s">
        <v>338</v>
      </c>
      <c r="B48" s="51" t="s">
        <v>493</v>
      </c>
      <c r="C48" s="51" t="s">
        <v>672</v>
      </c>
      <c r="D48" s="51" t="s">
        <v>772</v>
      </c>
      <c r="E48" s="51" t="s">
        <v>913</v>
      </c>
      <c r="F48" s="51" t="s">
        <v>1058</v>
      </c>
      <c r="G48" s="52"/>
      <c r="H48" s="52" t="s">
        <v>10850</v>
      </c>
      <c r="K48" s="13" t="s">
        <v>877</v>
      </c>
    </row>
    <row r="49" spans="1:11" x14ac:dyDescent="0.2">
      <c r="A49" s="92" t="s">
        <v>339</v>
      </c>
      <c r="B49" s="52"/>
      <c r="C49" s="51" t="s">
        <v>673</v>
      </c>
      <c r="D49" s="51" t="s">
        <v>773</v>
      </c>
      <c r="E49" s="51" t="s">
        <v>914</v>
      </c>
      <c r="F49" s="51" t="s">
        <v>1059</v>
      </c>
      <c r="G49" s="52"/>
      <c r="H49" s="52" t="s">
        <v>10849</v>
      </c>
      <c r="K49" s="13" t="s">
        <v>878</v>
      </c>
    </row>
    <row r="50" spans="1:11" x14ac:dyDescent="0.2">
      <c r="A50" s="25" t="s">
        <v>340</v>
      </c>
      <c r="B50" s="25" t="s">
        <v>496</v>
      </c>
      <c r="C50" s="24"/>
      <c r="D50" s="24"/>
      <c r="E50" s="25" t="s">
        <v>891</v>
      </c>
      <c r="F50" s="25" t="s">
        <v>1094</v>
      </c>
      <c r="G50" s="24"/>
      <c r="H50" s="24" t="s">
        <v>275</v>
      </c>
      <c r="K50" s="13" t="s">
        <v>879</v>
      </c>
    </row>
    <row r="51" spans="1:11" x14ac:dyDescent="0.2">
      <c r="A51" s="25" t="s">
        <v>341</v>
      </c>
      <c r="B51" s="25" t="s">
        <v>497</v>
      </c>
      <c r="C51" s="24"/>
      <c r="D51" s="24"/>
      <c r="E51" s="25" t="s">
        <v>892</v>
      </c>
      <c r="F51" s="25" t="s">
        <v>1095</v>
      </c>
      <c r="G51" s="24"/>
      <c r="H51" s="24" t="s">
        <v>276</v>
      </c>
      <c r="K51" s="13" t="s">
        <v>880</v>
      </c>
    </row>
    <row r="52" spans="1:11" x14ac:dyDescent="0.2">
      <c r="A52" s="83" t="s">
        <v>342</v>
      </c>
      <c r="B52" s="83" t="s">
        <v>507</v>
      </c>
      <c r="C52" s="83" t="s">
        <v>608</v>
      </c>
      <c r="D52" s="84"/>
      <c r="E52" s="83" t="s">
        <v>968</v>
      </c>
      <c r="F52" s="83" t="s">
        <v>5188</v>
      </c>
      <c r="G52" s="83" t="s">
        <v>1148</v>
      </c>
      <c r="H52" s="83" t="s">
        <v>10728</v>
      </c>
    </row>
    <row r="53" spans="1:11" x14ac:dyDescent="0.2">
      <c r="A53" s="83" t="s">
        <v>343</v>
      </c>
      <c r="B53" s="83" t="s">
        <v>508</v>
      </c>
      <c r="C53" s="83" t="s">
        <v>609</v>
      </c>
      <c r="D53" s="84"/>
      <c r="E53" s="83" t="s">
        <v>969</v>
      </c>
      <c r="F53" s="83" t="s">
        <v>1043</v>
      </c>
      <c r="G53" s="83" t="s">
        <v>1149</v>
      </c>
      <c r="H53" s="83" t="s">
        <v>10729</v>
      </c>
    </row>
    <row r="54" spans="1:11" x14ac:dyDescent="0.2">
      <c r="A54" s="83" t="s">
        <v>344</v>
      </c>
      <c r="B54" s="83" t="s">
        <v>509</v>
      </c>
      <c r="C54" s="83" t="s">
        <v>610</v>
      </c>
      <c r="D54" s="84"/>
      <c r="E54" s="83" t="s">
        <v>970</v>
      </c>
      <c r="F54" s="83" t="s">
        <v>1044</v>
      </c>
      <c r="G54" s="83" t="s">
        <v>1150</v>
      </c>
      <c r="H54" s="83" t="s">
        <v>10727</v>
      </c>
    </row>
    <row r="55" spans="1:11" x14ac:dyDescent="0.2">
      <c r="A55" s="50" t="s">
        <v>345</v>
      </c>
      <c r="B55" s="50" t="s">
        <v>513</v>
      </c>
      <c r="C55" s="50" t="s">
        <v>612</v>
      </c>
      <c r="D55" s="50" t="s">
        <v>762</v>
      </c>
      <c r="E55" s="50" t="s">
        <v>905</v>
      </c>
      <c r="F55" s="49"/>
      <c r="G55" s="50" t="s">
        <v>1126</v>
      </c>
      <c r="H55" s="50" t="s">
        <v>10757</v>
      </c>
    </row>
    <row r="56" spans="1:11" x14ac:dyDescent="0.2">
      <c r="A56" s="50" t="s">
        <v>346</v>
      </c>
      <c r="B56" s="49"/>
      <c r="C56" s="50" t="s">
        <v>613</v>
      </c>
      <c r="D56" s="50" t="s">
        <v>3819</v>
      </c>
      <c r="E56" s="50" t="s">
        <v>906</v>
      </c>
      <c r="F56" s="49"/>
      <c r="G56" s="50" t="s">
        <v>1127</v>
      </c>
      <c r="H56" s="50" t="s">
        <v>10756</v>
      </c>
    </row>
    <row r="57" spans="1:11" x14ac:dyDescent="0.2">
      <c r="A57" s="50"/>
      <c r="B57" s="49"/>
      <c r="C57" s="50"/>
      <c r="D57" s="50" t="s">
        <v>766</v>
      </c>
      <c r="E57" s="50" t="s">
        <v>907</v>
      </c>
      <c r="F57" s="49"/>
      <c r="G57" s="50"/>
      <c r="H57" s="50"/>
    </row>
    <row r="58" spans="1:11" x14ac:dyDescent="0.2">
      <c r="A58" s="25" t="s">
        <v>347</v>
      </c>
      <c r="B58" s="25" t="s">
        <v>511</v>
      </c>
      <c r="C58" s="25" t="s">
        <v>619</v>
      </c>
      <c r="D58" s="25" t="s">
        <v>767</v>
      </c>
      <c r="E58" s="25" t="s">
        <v>908</v>
      </c>
      <c r="F58" s="24"/>
      <c r="G58" s="25" t="s">
        <v>1138</v>
      </c>
      <c r="H58" s="25" t="s">
        <v>10738</v>
      </c>
    </row>
    <row r="59" spans="1:11" x14ac:dyDescent="0.2">
      <c r="A59" s="25" t="s">
        <v>348</v>
      </c>
      <c r="B59" s="25" t="s">
        <v>512</v>
      </c>
      <c r="C59" s="25" t="s">
        <v>620</v>
      </c>
      <c r="D59" s="25" t="s">
        <v>768</v>
      </c>
      <c r="E59" s="25" t="s">
        <v>909</v>
      </c>
      <c r="F59" s="24"/>
      <c r="G59" s="25" t="s">
        <v>1139</v>
      </c>
      <c r="H59" s="25" t="s">
        <v>10739</v>
      </c>
    </row>
    <row r="60" spans="1:11" x14ac:dyDescent="0.2">
      <c r="A60" s="25"/>
      <c r="B60" s="25"/>
      <c r="C60" s="25" t="s">
        <v>621</v>
      </c>
      <c r="D60" s="24"/>
      <c r="E60" s="25" t="s">
        <v>910</v>
      </c>
      <c r="F60" s="24"/>
      <c r="G60" s="24"/>
      <c r="H60" s="24"/>
    </row>
    <row r="61" spans="1:11" x14ac:dyDescent="0.2">
      <c r="A61" s="79" t="s">
        <v>349</v>
      </c>
      <c r="B61" s="79" t="s">
        <v>555</v>
      </c>
      <c r="C61" s="79" t="s">
        <v>674</v>
      </c>
      <c r="D61" s="79" t="s">
        <v>789</v>
      </c>
      <c r="E61" s="79" t="s">
        <v>916</v>
      </c>
      <c r="F61" s="78"/>
      <c r="G61" s="78"/>
      <c r="H61" s="78" t="s">
        <v>10794</v>
      </c>
    </row>
    <row r="62" spans="1:11" x14ac:dyDescent="0.2">
      <c r="A62" s="79" t="s">
        <v>351</v>
      </c>
      <c r="B62" s="79" t="s">
        <v>556</v>
      </c>
      <c r="C62" s="79" t="s">
        <v>675</v>
      </c>
      <c r="D62" s="79" t="s">
        <v>790</v>
      </c>
      <c r="E62" s="79" t="s">
        <v>917</v>
      </c>
      <c r="F62" s="78"/>
      <c r="G62" s="78"/>
      <c r="H62" s="78" t="s">
        <v>10795</v>
      </c>
    </row>
    <row r="63" spans="1:11" x14ac:dyDescent="0.2">
      <c r="A63" s="79"/>
      <c r="B63" s="79"/>
      <c r="C63" s="79"/>
      <c r="D63" s="79"/>
      <c r="E63" s="79" t="s">
        <v>918</v>
      </c>
      <c r="F63" s="78"/>
      <c r="G63" s="78"/>
      <c r="H63" s="78"/>
      <c r="K63" s="13" t="s">
        <v>943</v>
      </c>
    </row>
    <row r="64" spans="1:11" x14ac:dyDescent="0.2">
      <c r="A64" s="32" t="s">
        <v>353</v>
      </c>
      <c r="B64" s="32" t="s">
        <v>539</v>
      </c>
      <c r="C64" s="32" t="s">
        <v>629</v>
      </c>
      <c r="D64" s="32" t="s">
        <v>784</v>
      </c>
      <c r="E64" s="32" t="s">
        <v>938</v>
      </c>
      <c r="F64" s="32" t="s">
        <v>1049</v>
      </c>
      <c r="G64" s="11"/>
      <c r="H64" s="11" t="s">
        <v>10798</v>
      </c>
      <c r="K64" s="13" t="s">
        <v>944</v>
      </c>
    </row>
    <row r="65" spans="1:11" x14ac:dyDescent="0.2">
      <c r="A65" s="32" t="s">
        <v>355</v>
      </c>
      <c r="B65" s="32" t="s">
        <v>540</v>
      </c>
      <c r="C65" s="32" t="s">
        <v>630</v>
      </c>
      <c r="D65" s="32" t="s">
        <v>785</v>
      </c>
      <c r="E65" s="32" t="s">
        <v>939</v>
      </c>
      <c r="F65" s="11"/>
      <c r="G65" s="11"/>
      <c r="H65" s="11" t="s">
        <v>10796</v>
      </c>
      <c r="K65" s="13" t="s">
        <v>945</v>
      </c>
    </row>
    <row r="66" spans="1:11" x14ac:dyDescent="0.2">
      <c r="A66" s="36" t="s">
        <v>357</v>
      </c>
      <c r="B66" s="36" t="s">
        <v>548</v>
      </c>
      <c r="C66" s="36" t="s">
        <v>680</v>
      </c>
      <c r="D66" s="36" t="s">
        <v>770</v>
      </c>
      <c r="E66" s="36" t="s">
        <v>946</v>
      </c>
      <c r="F66" s="35"/>
      <c r="G66" s="35"/>
      <c r="H66" s="35" t="s">
        <v>10799</v>
      </c>
    </row>
    <row r="67" spans="1:11" x14ac:dyDescent="0.2">
      <c r="A67" s="36" t="s">
        <v>358</v>
      </c>
      <c r="B67" s="35"/>
      <c r="C67" s="36" t="s">
        <v>681</v>
      </c>
      <c r="D67" s="36" t="s">
        <v>771</v>
      </c>
      <c r="E67" s="36" t="s">
        <v>947</v>
      </c>
      <c r="F67" s="35"/>
      <c r="G67" s="35"/>
      <c r="H67" s="35" t="s">
        <v>10800</v>
      </c>
    </row>
    <row r="68" spans="1:11" x14ac:dyDescent="0.2">
      <c r="A68" s="82" t="s">
        <v>359</v>
      </c>
      <c r="B68" s="82" t="s">
        <v>530</v>
      </c>
      <c r="C68" s="82" t="s">
        <v>625</v>
      </c>
      <c r="D68" s="82" t="s">
        <v>801</v>
      </c>
      <c r="E68" s="82" t="s">
        <v>925</v>
      </c>
      <c r="F68" s="82" t="s">
        <v>1047</v>
      </c>
      <c r="G68" s="82" t="s">
        <v>1146</v>
      </c>
      <c r="H68" s="82" t="s">
        <v>10852</v>
      </c>
    </row>
    <row r="69" spans="1:11" x14ac:dyDescent="0.2">
      <c r="A69" s="82" t="s">
        <v>360</v>
      </c>
      <c r="B69" s="82" t="s">
        <v>531</v>
      </c>
      <c r="C69" s="82" t="s">
        <v>626</v>
      </c>
      <c r="D69" s="82" t="s">
        <v>802</v>
      </c>
      <c r="E69" s="82" t="s">
        <v>926</v>
      </c>
      <c r="F69" s="82" t="s">
        <v>1048</v>
      </c>
      <c r="G69" s="82" t="s">
        <v>1147</v>
      </c>
      <c r="H69" s="82" t="s">
        <v>10853</v>
      </c>
      <c r="K69" s="13" t="s">
        <v>976</v>
      </c>
    </row>
    <row r="70" spans="1:11" x14ac:dyDescent="0.2">
      <c r="A70" s="45" t="s">
        <v>361</v>
      </c>
      <c r="B70" s="45" t="s">
        <v>551</v>
      </c>
      <c r="C70" s="45" t="s">
        <v>660</v>
      </c>
      <c r="D70" s="45" t="s">
        <v>806</v>
      </c>
      <c r="E70" s="45" t="s">
        <v>919</v>
      </c>
      <c r="F70" s="46"/>
      <c r="G70" s="45" t="s">
        <v>1144</v>
      </c>
      <c r="H70" s="45" t="s">
        <v>10802</v>
      </c>
      <c r="K70" s="13" t="s">
        <v>977</v>
      </c>
    </row>
    <row r="71" spans="1:11" x14ac:dyDescent="0.2">
      <c r="A71" s="45" t="s">
        <v>362</v>
      </c>
      <c r="B71" s="45" t="s">
        <v>552</v>
      </c>
      <c r="C71" s="46"/>
      <c r="D71" s="45" t="s">
        <v>807</v>
      </c>
      <c r="E71" s="45" t="s">
        <v>3822</v>
      </c>
      <c r="F71" s="46"/>
      <c r="G71" s="45" t="s">
        <v>1145</v>
      </c>
      <c r="H71" s="45" t="s">
        <v>10801</v>
      </c>
      <c r="K71" s="13" t="s">
        <v>978</v>
      </c>
    </row>
    <row r="72" spans="1:11" x14ac:dyDescent="0.2">
      <c r="A72" s="55" t="s">
        <v>363</v>
      </c>
      <c r="B72" s="16"/>
      <c r="C72" s="55" t="s">
        <v>616</v>
      </c>
      <c r="D72" s="16"/>
      <c r="E72" s="55" t="s">
        <v>900</v>
      </c>
      <c r="F72" s="16"/>
      <c r="G72" s="16"/>
      <c r="H72" s="16" t="s">
        <v>10803</v>
      </c>
    </row>
    <row r="73" spans="1:11" x14ac:dyDescent="0.2">
      <c r="A73" s="55" t="s">
        <v>364</v>
      </c>
      <c r="B73" s="16"/>
      <c r="C73" s="55" t="s">
        <v>617</v>
      </c>
      <c r="D73" s="16"/>
      <c r="E73" s="55" t="s">
        <v>901</v>
      </c>
      <c r="F73" s="16"/>
      <c r="G73" s="16"/>
      <c r="H73" s="16" t="s">
        <v>10804</v>
      </c>
    </row>
    <row r="74" spans="1:11" x14ac:dyDescent="0.2">
      <c r="A74" s="55" t="s">
        <v>365</v>
      </c>
      <c r="B74" s="55" t="s">
        <v>506</v>
      </c>
      <c r="C74" s="55" t="s">
        <v>618</v>
      </c>
      <c r="D74" s="16"/>
      <c r="E74" s="55" t="s">
        <v>902</v>
      </c>
      <c r="F74" s="16"/>
      <c r="G74" s="16"/>
      <c r="H74" s="16" t="s">
        <v>10805</v>
      </c>
    </row>
    <row r="75" spans="1:11" x14ac:dyDescent="0.2">
      <c r="A75" s="51" t="s">
        <v>366</v>
      </c>
      <c r="B75" s="51" t="s">
        <v>521</v>
      </c>
      <c r="C75" s="51" t="s">
        <v>622</v>
      </c>
      <c r="D75" s="52"/>
      <c r="E75" s="51" t="s">
        <v>940</v>
      </c>
      <c r="F75" s="52"/>
      <c r="G75" s="51" t="s">
        <v>1154</v>
      </c>
      <c r="H75" s="51" t="s">
        <v>10808</v>
      </c>
    </row>
    <row r="76" spans="1:11" x14ac:dyDescent="0.2">
      <c r="A76" s="51" t="s">
        <v>367</v>
      </c>
      <c r="B76" s="52"/>
      <c r="C76" s="51" t="s">
        <v>623</v>
      </c>
      <c r="D76" s="52"/>
      <c r="E76" s="51" t="s">
        <v>941</v>
      </c>
      <c r="F76" s="52"/>
      <c r="G76" s="51" t="s">
        <v>1155</v>
      </c>
      <c r="H76" s="51" t="s">
        <v>10807</v>
      </c>
    </row>
    <row r="77" spans="1:11" x14ac:dyDescent="0.2">
      <c r="A77" s="51" t="s">
        <v>368</v>
      </c>
      <c r="B77" s="52"/>
      <c r="C77" s="51" t="s">
        <v>624</v>
      </c>
      <c r="D77" s="52"/>
      <c r="E77" s="51" t="s">
        <v>942</v>
      </c>
      <c r="F77" s="52"/>
      <c r="G77" s="52"/>
      <c r="H77" s="52" t="s">
        <v>10806</v>
      </c>
    </row>
    <row r="78" spans="1:11" x14ac:dyDescent="0.2">
      <c r="A78" s="81" t="s">
        <v>370</v>
      </c>
      <c r="B78" s="80"/>
      <c r="C78" s="80"/>
      <c r="D78" s="80"/>
      <c r="E78" s="81" t="s">
        <v>897</v>
      </c>
      <c r="F78" s="80"/>
      <c r="G78" s="80"/>
      <c r="H78" s="80" t="s">
        <v>10810</v>
      </c>
    </row>
    <row r="79" spans="1:11" x14ac:dyDescent="0.2">
      <c r="A79" s="81" t="s">
        <v>371</v>
      </c>
      <c r="B79" s="80"/>
      <c r="C79" s="80"/>
      <c r="D79" s="80"/>
      <c r="E79" s="81" t="s">
        <v>898</v>
      </c>
      <c r="F79" s="80"/>
      <c r="G79" s="80"/>
      <c r="H79" s="80" t="s">
        <v>10809</v>
      </c>
    </row>
    <row r="80" spans="1:11" x14ac:dyDescent="0.2">
      <c r="A80" s="81" t="s">
        <v>372</v>
      </c>
      <c r="B80" s="80"/>
      <c r="C80" s="80"/>
      <c r="D80" s="80"/>
      <c r="E80" s="81" t="s">
        <v>899</v>
      </c>
      <c r="F80" s="80"/>
      <c r="G80" s="80"/>
      <c r="H80" s="80" t="s">
        <v>10811</v>
      </c>
    </row>
    <row r="81" spans="1:11" x14ac:dyDescent="0.2">
      <c r="A81" s="31" t="s">
        <v>373</v>
      </c>
      <c r="B81" s="31" t="s">
        <v>498</v>
      </c>
      <c r="C81" s="31" t="s">
        <v>706</v>
      </c>
      <c r="D81" s="30"/>
      <c r="E81" s="31" t="s">
        <v>948</v>
      </c>
      <c r="F81" s="30"/>
      <c r="G81" s="30"/>
      <c r="H81" s="30" t="s">
        <v>10812</v>
      </c>
      <c r="K81" s="13"/>
    </row>
    <row r="82" spans="1:11" x14ac:dyDescent="0.2">
      <c r="A82" s="31" t="s">
        <v>374</v>
      </c>
      <c r="B82" s="31" t="s">
        <v>499</v>
      </c>
      <c r="C82" s="31" t="s">
        <v>707</v>
      </c>
      <c r="D82" s="30"/>
      <c r="E82" s="31" t="s">
        <v>949</v>
      </c>
      <c r="F82" s="30"/>
      <c r="G82" s="30"/>
      <c r="H82" s="30" t="s">
        <v>10813</v>
      </c>
    </row>
    <row r="83" spans="1:11" x14ac:dyDescent="0.2">
      <c r="A83" s="31" t="s">
        <v>375</v>
      </c>
      <c r="B83" s="31" t="s">
        <v>500</v>
      </c>
      <c r="C83" s="31" t="s">
        <v>708</v>
      </c>
      <c r="D83" s="30"/>
      <c r="E83" s="31" t="s">
        <v>950</v>
      </c>
      <c r="F83" s="30"/>
      <c r="G83" s="30"/>
      <c r="H83" s="30" t="s">
        <v>10814</v>
      </c>
    </row>
    <row r="84" spans="1:11" x14ac:dyDescent="0.2">
      <c r="A84" s="73" t="s">
        <v>376</v>
      </c>
      <c r="B84" s="73" t="s">
        <v>532</v>
      </c>
      <c r="C84" s="73" t="s">
        <v>710</v>
      </c>
      <c r="D84" s="72"/>
      <c r="E84" s="73" t="s">
        <v>958</v>
      </c>
      <c r="F84" s="73" t="s">
        <v>1064</v>
      </c>
      <c r="G84" s="73" t="s">
        <v>1134</v>
      </c>
      <c r="H84" s="73" t="s">
        <v>10719</v>
      </c>
    </row>
    <row r="85" spans="1:11" x14ac:dyDescent="0.2">
      <c r="A85" s="73" t="s">
        <v>377</v>
      </c>
      <c r="B85" s="72"/>
      <c r="C85" s="72"/>
      <c r="D85" s="72"/>
      <c r="E85" s="73" t="s">
        <v>959</v>
      </c>
      <c r="F85" s="73" t="s">
        <v>1065</v>
      </c>
      <c r="G85" s="73" t="s">
        <v>1135</v>
      </c>
      <c r="H85" s="73" t="s">
        <v>10720</v>
      </c>
    </row>
    <row r="86" spans="1:11" x14ac:dyDescent="0.2">
      <c r="A86" s="79" t="s">
        <v>378</v>
      </c>
      <c r="B86" s="78"/>
      <c r="C86" s="79" t="s">
        <v>664</v>
      </c>
      <c r="D86" s="78"/>
      <c r="E86" s="79" t="s">
        <v>888</v>
      </c>
      <c r="F86" s="78"/>
      <c r="G86" s="78"/>
      <c r="H86" s="78" t="s">
        <v>10815</v>
      </c>
    </row>
    <row r="87" spans="1:11" x14ac:dyDescent="0.2">
      <c r="A87" s="79" t="s">
        <v>380</v>
      </c>
      <c r="B87" s="78"/>
      <c r="C87" s="79" t="s">
        <v>665</v>
      </c>
      <c r="D87" s="78"/>
      <c r="E87" s="79" t="s">
        <v>889</v>
      </c>
      <c r="F87" s="78"/>
      <c r="G87" s="78"/>
      <c r="H87" s="78" t="s">
        <v>10816</v>
      </c>
    </row>
    <row r="88" spans="1:11" x14ac:dyDescent="0.2">
      <c r="A88" s="79" t="s">
        <v>382</v>
      </c>
      <c r="B88" s="78"/>
      <c r="C88" s="79" t="s">
        <v>666</v>
      </c>
      <c r="D88" s="78"/>
      <c r="E88" s="79" t="s">
        <v>890</v>
      </c>
      <c r="F88" s="78"/>
      <c r="G88" s="78"/>
      <c r="H88" s="78" t="s">
        <v>10817</v>
      </c>
    </row>
    <row r="89" spans="1:11" x14ac:dyDescent="0.2">
      <c r="A89" s="77" t="s">
        <v>384</v>
      </c>
      <c r="B89" s="77" t="s">
        <v>541</v>
      </c>
      <c r="C89" s="77" t="s">
        <v>657</v>
      </c>
      <c r="D89" s="76"/>
      <c r="E89" s="77" t="s">
        <v>1002</v>
      </c>
      <c r="F89" s="77" t="s">
        <v>1082</v>
      </c>
      <c r="G89" s="76"/>
      <c r="H89" s="76" t="s">
        <v>10818</v>
      </c>
      <c r="J89" s="13"/>
    </row>
    <row r="90" spans="1:11" x14ac:dyDescent="0.2">
      <c r="A90" s="77" t="s">
        <v>385</v>
      </c>
      <c r="B90" s="77" t="s">
        <v>542</v>
      </c>
      <c r="C90" s="77" t="s">
        <v>658</v>
      </c>
      <c r="D90" s="76"/>
      <c r="E90" s="77" t="s">
        <v>1003</v>
      </c>
      <c r="F90" s="77" t="s">
        <v>1083</v>
      </c>
      <c r="G90" s="76"/>
      <c r="H90" s="76" t="s">
        <v>10819</v>
      </c>
      <c r="J90" s="13"/>
    </row>
    <row r="91" spans="1:11" x14ac:dyDescent="0.2">
      <c r="A91" s="60" t="s">
        <v>386</v>
      </c>
      <c r="B91" s="61"/>
      <c r="C91" s="60" t="s">
        <v>639</v>
      </c>
      <c r="D91" s="60" t="s">
        <v>808</v>
      </c>
      <c r="E91" s="60" t="s">
        <v>928</v>
      </c>
      <c r="F91" s="60" t="s">
        <v>5190</v>
      </c>
      <c r="G91" s="61"/>
      <c r="H91" s="61" t="s">
        <v>10765</v>
      </c>
    </row>
    <row r="92" spans="1:11" x14ac:dyDescent="0.2">
      <c r="A92" s="60" t="s">
        <v>387</v>
      </c>
      <c r="B92" s="60" t="s">
        <v>519</v>
      </c>
      <c r="C92" s="60" t="s">
        <v>640</v>
      </c>
      <c r="D92" s="60" t="s">
        <v>809</v>
      </c>
      <c r="E92" s="60" t="s">
        <v>929</v>
      </c>
      <c r="F92" s="60" t="s">
        <v>5191</v>
      </c>
      <c r="G92" s="61"/>
      <c r="H92" s="61" t="s">
        <v>10766</v>
      </c>
    </row>
    <row r="93" spans="1:11" x14ac:dyDescent="0.2">
      <c r="A93" s="32" t="s">
        <v>389</v>
      </c>
      <c r="B93" s="32" t="s">
        <v>524</v>
      </c>
      <c r="C93" s="32" t="s">
        <v>642</v>
      </c>
      <c r="D93" s="11"/>
      <c r="E93" s="32" t="s">
        <v>963</v>
      </c>
      <c r="F93" s="11"/>
      <c r="G93" s="11"/>
      <c r="H93" s="11" t="s">
        <v>10821</v>
      </c>
    </row>
    <row r="94" spans="1:11" x14ac:dyDescent="0.2">
      <c r="A94" s="32" t="s">
        <v>390</v>
      </c>
      <c r="B94" s="32" t="s">
        <v>525</v>
      </c>
      <c r="C94" s="32" t="s">
        <v>643</v>
      </c>
      <c r="D94" s="32" t="s">
        <v>818</v>
      </c>
      <c r="E94" s="32" t="s">
        <v>964</v>
      </c>
      <c r="F94" s="11"/>
      <c r="G94" s="11"/>
      <c r="H94" s="11" t="s">
        <v>10820</v>
      </c>
      <c r="J94" s="13"/>
    </row>
    <row r="95" spans="1:11" x14ac:dyDescent="0.2">
      <c r="A95" s="74" t="s">
        <v>391</v>
      </c>
      <c r="B95" s="74" t="s">
        <v>526</v>
      </c>
      <c r="C95" s="74" t="s">
        <v>627</v>
      </c>
      <c r="D95" s="74" t="s">
        <v>794</v>
      </c>
      <c r="E95" s="74" t="s">
        <v>915</v>
      </c>
      <c r="F95" s="75"/>
      <c r="G95" s="74" t="s">
        <v>1125</v>
      </c>
      <c r="H95" s="74"/>
    </row>
    <row r="96" spans="1:11" x14ac:dyDescent="0.2">
      <c r="A96" s="36" t="s">
        <v>392</v>
      </c>
      <c r="B96" s="36" t="s">
        <v>494</v>
      </c>
      <c r="C96" s="36" t="s">
        <v>669</v>
      </c>
      <c r="D96" s="36" t="s">
        <v>779</v>
      </c>
      <c r="E96" s="36" t="s">
        <v>993</v>
      </c>
      <c r="F96" s="35"/>
      <c r="G96" s="35"/>
      <c r="H96" s="35" t="s">
        <v>10793</v>
      </c>
    </row>
    <row r="97" spans="1:8" x14ac:dyDescent="0.2">
      <c r="A97" s="36" t="s">
        <v>393</v>
      </c>
      <c r="B97" s="36" t="s">
        <v>495</v>
      </c>
      <c r="C97" s="36" t="s">
        <v>670</v>
      </c>
      <c r="D97" s="36" t="s">
        <v>780</v>
      </c>
      <c r="E97" s="36" t="s">
        <v>994</v>
      </c>
      <c r="F97" s="35"/>
      <c r="G97" s="35"/>
      <c r="H97" s="35" t="s">
        <v>10823</v>
      </c>
    </row>
    <row r="98" spans="1:8" x14ac:dyDescent="0.2">
      <c r="A98" s="42" t="s">
        <v>394</v>
      </c>
      <c r="B98" s="41"/>
      <c r="C98" s="42" t="s">
        <v>678</v>
      </c>
      <c r="D98" s="42" t="s">
        <v>814</v>
      </c>
      <c r="E98" s="42" t="s">
        <v>923</v>
      </c>
      <c r="F98" s="42" t="s">
        <v>1092</v>
      </c>
      <c r="G98" s="41"/>
      <c r="H98" s="41" t="s">
        <v>10824</v>
      </c>
    </row>
    <row r="99" spans="1:8" x14ac:dyDescent="0.2">
      <c r="A99" s="42" t="s">
        <v>395</v>
      </c>
      <c r="B99" s="42" t="s">
        <v>545</v>
      </c>
      <c r="C99" s="42" t="s">
        <v>679</v>
      </c>
      <c r="D99" s="42" t="s">
        <v>815</v>
      </c>
      <c r="E99" s="42" t="s">
        <v>924</v>
      </c>
      <c r="F99" s="42" t="s">
        <v>1093</v>
      </c>
      <c r="G99" s="41"/>
      <c r="H99" s="41" t="s">
        <v>10825</v>
      </c>
    </row>
    <row r="100" spans="1:8" x14ac:dyDescent="0.2">
      <c r="A100" s="25" t="s">
        <v>396</v>
      </c>
      <c r="B100" s="24"/>
      <c r="C100" s="25" t="s">
        <v>650</v>
      </c>
      <c r="D100" s="24"/>
      <c r="E100" s="25" t="s">
        <v>934</v>
      </c>
      <c r="F100" s="24"/>
      <c r="G100" s="24"/>
      <c r="H100" s="24" t="s">
        <v>10827</v>
      </c>
    </row>
    <row r="101" spans="1:8" x14ac:dyDescent="0.2">
      <c r="A101" s="25" t="s">
        <v>398</v>
      </c>
      <c r="B101" s="25" t="s">
        <v>520</v>
      </c>
      <c r="C101" s="25" t="s">
        <v>651</v>
      </c>
      <c r="D101" s="24"/>
      <c r="E101" s="25" t="s">
        <v>935</v>
      </c>
      <c r="F101" s="24"/>
      <c r="G101" s="24"/>
      <c r="H101" s="24" t="s">
        <v>10826</v>
      </c>
    </row>
    <row r="102" spans="1:8" x14ac:dyDescent="0.2">
      <c r="A102" s="36" t="s">
        <v>400</v>
      </c>
      <c r="B102" s="36" t="s">
        <v>543</v>
      </c>
      <c r="C102" s="36" t="s">
        <v>700</v>
      </c>
      <c r="D102" s="35"/>
      <c r="E102" s="36" t="s">
        <v>979</v>
      </c>
      <c r="F102" s="35"/>
      <c r="G102" s="35"/>
      <c r="H102" s="35" t="s">
        <v>10828</v>
      </c>
    </row>
    <row r="103" spans="1:8" x14ac:dyDescent="0.2">
      <c r="A103" s="36" t="s">
        <v>401</v>
      </c>
      <c r="B103" s="36" t="s">
        <v>544</v>
      </c>
      <c r="C103" s="36" t="s">
        <v>701</v>
      </c>
      <c r="D103" s="35"/>
      <c r="E103" s="36" t="s">
        <v>980</v>
      </c>
      <c r="F103" s="35"/>
      <c r="G103" s="35"/>
      <c r="H103" s="35" t="s">
        <v>10829</v>
      </c>
    </row>
    <row r="104" spans="1:8" x14ac:dyDescent="0.2">
      <c r="A104" s="93"/>
      <c r="B104" s="93"/>
      <c r="C104" s="93"/>
      <c r="D104" s="93"/>
      <c r="E104" s="93"/>
      <c r="F104" s="93"/>
      <c r="G104" s="93"/>
      <c r="H104" s="93" t="s">
        <v>10861</v>
      </c>
    </row>
    <row r="105" spans="1:8" x14ac:dyDescent="0.2">
      <c r="A105" s="93"/>
      <c r="B105" s="93"/>
      <c r="C105" s="93"/>
      <c r="D105" s="93"/>
      <c r="E105" s="93"/>
      <c r="F105" s="93"/>
      <c r="G105" s="93"/>
      <c r="H105" s="93" t="s">
        <v>10862</v>
      </c>
    </row>
    <row r="106" spans="1:8" x14ac:dyDescent="0.2">
      <c r="A106" s="73" t="s">
        <v>402</v>
      </c>
      <c r="B106" s="72"/>
      <c r="C106" s="73" t="s">
        <v>703</v>
      </c>
      <c r="D106" s="72"/>
      <c r="E106" s="73" t="s">
        <v>973</v>
      </c>
      <c r="F106" s="73" t="s">
        <v>1052</v>
      </c>
      <c r="G106" s="73" t="s">
        <v>1156</v>
      </c>
      <c r="H106" s="73" t="s">
        <v>10830</v>
      </c>
    </row>
    <row r="107" spans="1:8" x14ac:dyDescent="0.2">
      <c r="A107" s="73" t="s">
        <v>403</v>
      </c>
      <c r="B107" s="72"/>
      <c r="C107" s="73" t="s">
        <v>704</v>
      </c>
      <c r="D107" s="72"/>
      <c r="E107" s="73" t="s">
        <v>974</v>
      </c>
      <c r="F107" s="73" t="s">
        <v>1053</v>
      </c>
      <c r="G107" s="73" t="s">
        <v>1157</v>
      </c>
      <c r="H107" s="73" t="s">
        <v>10831</v>
      </c>
    </row>
    <row r="108" spans="1:8" x14ac:dyDescent="0.2">
      <c r="A108" s="73" t="s">
        <v>404</v>
      </c>
      <c r="B108" s="72"/>
      <c r="C108" s="73" t="s">
        <v>705</v>
      </c>
      <c r="D108" s="72"/>
      <c r="E108" s="73" t="s">
        <v>975</v>
      </c>
      <c r="F108" s="73" t="s">
        <v>5189</v>
      </c>
      <c r="G108" s="72"/>
      <c r="H108" s="72" t="s">
        <v>10832</v>
      </c>
    </row>
    <row r="109" spans="1:8" x14ac:dyDescent="0.2">
      <c r="A109" s="71" t="s">
        <v>406</v>
      </c>
      <c r="B109" s="71" t="s">
        <v>528</v>
      </c>
      <c r="C109" s="71" t="s">
        <v>628</v>
      </c>
      <c r="D109" s="70"/>
      <c r="E109" s="71" t="s">
        <v>984</v>
      </c>
      <c r="F109" s="70"/>
      <c r="G109" s="70"/>
      <c r="H109" s="70"/>
    </row>
    <row r="110" spans="1:8" x14ac:dyDescent="0.2">
      <c r="A110" s="51" t="s">
        <v>407</v>
      </c>
      <c r="B110" s="52"/>
      <c r="C110" s="51" t="s">
        <v>661</v>
      </c>
      <c r="D110" s="52"/>
      <c r="E110" s="51" t="s">
        <v>971</v>
      </c>
      <c r="F110" s="52"/>
      <c r="G110" s="52"/>
      <c r="H110" s="52" t="s">
        <v>10833</v>
      </c>
    </row>
    <row r="111" spans="1:8" x14ac:dyDescent="0.2">
      <c r="A111" s="51" t="s">
        <v>408</v>
      </c>
      <c r="B111" s="51" t="s">
        <v>522</v>
      </c>
      <c r="C111" s="51" t="s">
        <v>662</v>
      </c>
      <c r="D111" s="52"/>
      <c r="E111" s="51" t="s">
        <v>972</v>
      </c>
      <c r="F111" s="52"/>
      <c r="G111" s="52"/>
      <c r="H111" s="52" t="s">
        <v>10834</v>
      </c>
    </row>
    <row r="112" spans="1:8" x14ac:dyDescent="0.2">
      <c r="A112" s="22" t="s">
        <v>409</v>
      </c>
      <c r="B112" s="23"/>
      <c r="C112" s="22" t="s">
        <v>690</v>
      </c>
      <c r="D112" s="23"/>
      <c r="E112" s="22" t="s">
        <v>951</v>
      </c>
      <c r="F112" s="22" t="s">
        <v>1066</v>
      </c>
      <c r="G112" s="23"/>
      <c r="H112" s="23" t="s">
        <v>10835</v>
      </c>
    </row>
    <row r="113" spans="1:10" x14ac:dyDescent="0.2">
      <c r="A113" s="22" t="s">
        <v>410</v>
      </c>
      <c r="B113" s="22" t="s">
        <v>518</v>
      </c>
      <c r="C113" s="22" t="s">
        <v>691</v>
      </c>
      <c r="D113" s="23"/>
      <c r="E113" s="22" t="s">
        <v>952</v>
      </c>
      <c r="F113" s="22" t="s">
        <v>1067</v>
      </c>
      <c r="G113" s="23"/>
      <c r="H113" s="23" t="s">
        <v>10836</v>
      </c>
    </row>
    <row r="114" spans="1:10" x14ac:dyDescent="0.2">
      <c r="A114" s="48" t="s">
        <v>411</v>
      </c>
      <c r="B114" s="47"/>
      <c r="C114" s="48" t="s">
        <v>693</v>
      </c>
      <c r="D114" s="47"/>
      <c r="E114" s="48" t="s">
        <v>961</v>
      </c>
      <c r="F114" s="48" t="s">
        <v>1068</v>
      </c>
      <c r="G114" s="47"/>
      <c r="H114" s="47" t="s">
        <v>10838</v>
      </c>
    </row>
    <row r="115" spans="1:10" x14ac:dyDescent="0.2">
      <c r="A115" s="48" t="s">
        <v>412</v>
      </c>
      <c r="B115" s="48" t="s">
        <v>510</v>
      </c>
      <c r="C115" s="48" t="s">
        <v>694</v>
      </c>
      <c r="D115" s="47"/>
      <c r="E115" s="48" t="s">
        <v>962</v>
      </c>
      <c r="F115" s="48" t="s">
        <v>1069</v>
      </c>
      <c r="G115" s="47"/>
      <c r="H115" s="47" t="s">
        <v>10837</v>
      </c>
    </row>
    <row r="116" spans="1:10" x14ac:dyDescent="0.2">
      <c r="A116" s="68" t="s">
        <v>413</v>
      </c>
      <c r="B116" s="69"/>
      <c r="C116" s="68" t="s">
        <v>667</v>
      </c>
      <c r="D116" s="69"/>
      <c r="E116" s="68" t="s">
        <v>982</v>
      </c>
      <c r="F116" s="68" t="s">
        <v>1045</v>
      </c>
      <c r="G116" s="68" t="s">
        <v>1140</v>
      </c>
      <c r="H116" s="68" t="s">
        <v>10839</v>
      </c>
    </row>
    <row r="117" spans="1:10" x14ac:dyDescent="0.2">
      <c r="A117" s="68" t="s">
        <v>414</v>
      </c>
      <c r="B117" s="68" t="s">
        <v>505</v>
      </c>
      <c r="C117" s="68" t="s">
        <v>668</v>
      </c>
      <c r="D117" s="69"/>
      <c r="E117" s="68" t="s">
        <v>983</v>
      </c>
      <c r="F117" s="68" t="s">
        <v>1046</v>
      </c>
      <c r="G117" s="68" t="s">
        <v>1141</v>
      </c>
      <c r="H117" s="68" t="s">
        <v>10840</v>
      </c>
    </row>
    <row r="118" spans="1:10" x14ac:dyDescent="0.2">
      <c r="A118" s="66" t="s">
        <v>416</v>
      </c>
      <c r="B118" s="67"/>
      <c r="C118" s="67"/>
      <c r="D118" s="66" t="s">
        <v>804</v>
      </c>
      <c r="E118" s="66" t="s">
        <v>988</v>
      </c>
      <c r="F118" s="67"/>
      <c r="G118" s="66" t="s">
        <v>1142</v>
      </c>
      <c r="H118" s="66" t="s">
        <v>10841</v>
      </c>
    </row>
    <row r="119" spans="1:10" x14ac:dyDescent="0.2">
      <c r="A119" s="66" t="s">
        <v>417</v>
      </c>
      <c r="B119" s="66" t="s">
        <v>538</v>
      </c>
      <c r="C119" s="67"/>
      <c r="D119" s="66" t="s">
        <v>805</v>
      </c>
      <c r="E119" s="66" t="s">
        <v>989</v>
      </c>
      <c r="F119" s="67"/>
      <c r="G119" s="66" t="s">
        <v>1143</v>
      </c>
      <c r="H119" s="66" t="s">
        <v>10842</v>
      </c>
    </row>
    <row r="120" spans="1:10" x14ac:dyDescent="0.2">
      <c r="A120" s="65" t="s">
        <v>419</v>
      </c>
      <c r="B120" s="65" t="s">
        <v>560</v>
      </c>
      <c r="C120" s="64"/>
      <c r="D120" s="64"/>
      <c r="E120" s="65" t="s">
        <v>903</v>
      </c>
      <c r="F120" s="65" t="s">
        <v>1075</v>
      </c>
      <c r="G120" s="64"/>
      <c r="H120" s="64" t="s">
        <v>10843</v>
      </c>
    </row>
    <row r="121" spans="1:10" x14ac:dyDescent="0.2">
      <c r="A121" s="65" t="s">
        <v>420</v>
      </c>
      <c r="B121" s="65" t="s">
        <v>561</v>
      </c>
      <c r="C121" s="64"/>
      <c r="D121" s="64"/>
      <c r="E121" s="65" t="s">
        <v>904</v>
      </c>
      <c r="F121" s="64"/>
      <c r="G121" s="64"/>
      <c r="H121" s="64" t="s">
        <v>10844</v>
      </c>
    </row>
    <row r="122" spans="1:10" x14ac:dyDescent="0.2">
      <c r="A122" s="32" t="s">
        <v>421</v>
      </c>
      <c r="B122" s="32" t="s">
        <v>523</v>
      </c>
      <c r="C122" s="32" t="s">
        <v>663</v>
      </c>
      <c r="D122" s="32" t="s">
        <v>819</v>
      </c>
      <c r="E122" s="32" t="s">
        <v>960</v>
      </c>
      <c r="F122" s="11"/>
      <c r="G122" s="11"/>
      <c r="H122" s="11"/>
    </row>
    <row r="123" spans="1:10" x14ac:dyDescent="0.2">
      <c r="A123" s="25" t="s">
        <v>422</v>
      </c>
      <c r="B123" s="24"/>
      <c r="C123" s="25" t="s">
        <v>649</v>
      </c>
      <c r="D123" s="24"/>
      <c r="E123" s="25" t="s">
        <v>956</v>
      </c>
      <c r="F123" s="24"/>
      <c r="G123" s="24"/>
      <c r="H123" s="24" t="s">
        <v>10845</v>
      </c>
    </row>
    <row r="124" spans="1:10" x14ac:dyDescent="0.2">
      <c r="A124" s="25" t="s">
        <v>423</v>
      </c>
      <c r="B124" s="24"/>
      <c r="C124" s="24"/>
      <c r="D124" s="24"/>
      <c r="E124" s="25" t="s">
        <v>957</v>
      </c>
      <c r="F124" s="24"/>
      <c r="G124" s="24"/>
      <c r="H124" s="24" t="s">
        <v>10846</v>
      </c>
    </row>
    <row r="125" spans="1:10" x14ac:dyDescent="0.2">
      <c r="A125" s="63" t="s">
        <v>424</v>
      </c>
      <c r="B125" s="63" t="s">
        <v>527</v>
      </c>
      <c r="C125" s="63" t="s">
        <v>635</v>
      </c>
      <c r="D125" s="62"/>
      <c r="E125" s="63" t="s">
        <v>990</v>
      </c>
      <c r="F125" s="63" t="s">
        <v>1077</v>
      </c>
      <c r="G125" s="62"/>
      <c r="H125" s="62" t="s">
        <v>10848</v>
      </c>
      <c r="J125" s="13" t="s">
        <v>800</v>
      </c>
    </row>
    <row r="126" spans="1:10" x14ac:dyDescent="0.2">
      <c r="A126" s="63" t="s">
        <v>425</v>
      </c>
      <c r="B126" s="62"/>
      <c r="C126" s="63" t="s">
        <v>636</v>
      </c>
      <c r="D126" s="63" t="s">
        <v>820</v>
      </c>
      <c r="E126" s="63" t="s">
        <v>991</v>
      </c>
      <c r="F126" s="62"/>
      <c r="G126" s="62"/>
      <c r="H126" s="62" t="s">
        <v>10847</v>
      </c>
      <c r="J126" s="13" t="s">
        <v>813</v>
      </c>
    </row>
    <row r="127" spans="1:10" x14ac:dyDescent="0.2">
      <c r="A127" s="63"/>
      <c r="B127" s="62"/>
      <c r="C127" s="63" t="s">
        <v>637</v>
      </c>
      <c r="D127" s="62"/>
      <c r="E127" s="62"/>
      <c r="F127" s="62"/>
      <c r="G127" s="62"/>
      <c r="H127" s="62"/>
      <c r="J127" s="13" t="s">
        <v>786</v>
      </c>
    </row>
    <row r="128" spans="1:10" x14ac:dyDescent="0.2">
      <c r="A128" s="60" t="s">
        <v>426</v>
      </c>
      <c r="B128" s="60" t="s">
        <v>566</v>
      </c>
      <c r="C128" s="60" t="s">
        <v>688</v>
      </c>
      <c r="D128" s="61"/>
      <c r="E128" s="60" t="s">
        <v>895</v>
      </c>
      <c r="F128" s="61"/>
      <c r="G128" s="60" t="s">
        <v>1151</v>
      </c>
      <c r="H128" s="60"/>
      <c r="J128" s="13" t="s">
        <v>791</v>
      </c>
    </row>
    <row r="129" spans="1:10" x14ac:dyDescent="0.2">
      <c r="A129" s="58" t="s">
        <v>427</v>
      </c>
      <c r="B129" s="58" t="s">
        <v>502</v>
      </c>
      <c r="C129" s="59"/>
      <c r="D129" s="58" t="s">
        <v>821</v>
      </c>
      <c r="E129" s="58" t="s">
        <v>922</v>
      </c>
      <c r="F129" s="59"/>
      <c r="G129" s="58" t="s">
        <v>1169</v>
      </c>
      <c r="H129" s="58"/>
      <c r="J129" s="13" t="s">
        <v>792</v>
      </c>
    </row>
    <row r="130" spans="1:10" x14ac:dyDescent="0.2">
      <c r="A130" s="56" t="s">
        <v>428</v>
      </c>
      <c r="B130" s="56" t="s">
        <v>558</v>
      </c>
      <c r="C130" s="56" t="s">
        <v>631</v>
      </c>
      <c r="D130" s="56" t="s">
        <v>810</v>
      </c>
      <c r="E130" s="56" t="s">
        <v>927</v>
      </c>
      <c r="F130" s="57"/>
      <c r="G130" s="56" t="s">
        <v>1153</v>
      </c>
      <c r="H130" s="56"/>
      <c r="J130" s="13" t="s">
        <v>793</v>
      </c>
    </row>
    <row r="131" spans="1:10" x14ac:dyDescent="0.2">
      <c r="A131" s="55" t="s">
        <v>430</v>
      </c>
      <c r="B131" s="16"/>
      <c r="C131" s="55" t="s">
        <v>676</v>
      </c>
      <c r="D131" s="16"/>
      <c r="E131" s="55" t="s">
        <v>936</v>
      </c>
      <c r="F131" s="55" t="s">
        <v>1062</v>
      </c>
      <c r="G131" s="16"/>
      <c r="H131" s="16" t="s">
        <v>10731</v>
      </c>
      <c r="J131" s="13" t="s">
        <v>776</v>
      </c>
    </row>
    <row r="132" spans="1:10" x14ac:dyDescent="0.2">
      <c r="A132" s="55" t="s">
        <v>431</v>
      </c>
      <c r="B132" s="16"/>
      <c r="C132" s="55" t="s">
        <v>677</v>
      </c>
      <c r="D132" s="16"/>
      <c r="E132" s="55" t="s">
        <v>937</v>
      </c>
      <c r="F132" s="55" t="s">
        <v>1063</v>
      </c>
      <c r="G132" s="55" t="s">
        <v>1167</v>
      </c>
      <c r="H132" s="55" t="s">
        <v>10730</v>
      </c>
      <c r="J132" s="13" t="s">
        <v>782</v>
      </c>
    </row>
    <row r="133" spans="1:10" x14ac:dyDescent="0.2">
      <c r="A133" s="53" t="s">
        <v>432</v>
      </c>
      <c r="B133" s="53" t="s">
        <v>546</v>
      </c>
      <c r="C133" s="53" t="s">
        <v>652</v>
      </c>
      <c r="D133" s="53" t="s">
        <v>811</v>
      </c>
      <c r="E133" s="53" t="s">
        <v>954</v>
      </c>
      <c r="F133" s="54"/>
      <c r="G133" s="54"/>
      <c r="H133" s="54" t="s">
        <v>10857</v>
      </c>
      <c r="J133" s="13" t="s">
        <v>783</v>
      </c>
    </row>
    <row r="134" spans="1:10" x14ac:dyDescent="0.2">
      <c r="A134" s="53" t="s">
        <v>433</v>
      </c>
      <c r="B134" s="53" t="s">
        <v>547</v>
      </c>
      <c r="C134" s="53" t="s">
        <v>653</v>
      </c>
      <c r="D134" s="53" t="s">
        <v>812</v>
      </c>
      <c r="E134" s="53" t="s">
        <v>955</v>
      </c>
      <c r="F134" s="54"/>
      <c r="G134" s="53" t="s">
        <v>1158</v>
      </c>
      <c r="H134" s="53" t="s">
        <v>10858</v>
      </c>
      <c r="J134" s="13" t="s">
        <v>817</v>
      </c>
    </row>
    <row r="135" spans="1:10" x14ac:dyDescent="0.2">
      <c r="A135" s="36" t="s">
        <v>434</v>
      </c>
      <c r="B135" s="35"/>
      <c r="C135" s="36" t="s">
        <v>655</v>
      </c>
      <c r="D135" s="35"/>
      <c r="E135" s="36" t="s">
        <v>995</v>
      </c>
      <c r="F135" s="35"/>
      <c r="G135" s="35"/>
      <c r="H135" s="35" t="s">
        <v>10855</v>
      </c>
      <c r="J135" s="13" t="s">
        <v>824</v>
      </c>
    </row>
    <row r="136" spans="1:10" x14ac:dyDescent="0.2">
      <c r="A136" s="36" t="s">
        <v>435</v>
      </c>
      <c r="B136" s="35"/>
      <c r="C136" s="36" t="s">
        <v>656</v>
      </c>
      <c r="D136" s="35"/>
      <c r="E136" s="36" t="s">
        <v>996</v>
      </c>
      <c r="F136" s="35"/>
      <c r="G136" s="35"/>
      <c r="H136" s="35" t="s">
        <v>10854</v>
      </c>
      <c r="J136" s="13" t="s">
        <v>825</v>
      </c>
    </row>
    <row r="137" spans="1:10" x14ac:dyDescent="0.2">
      <c r="A137" s="51" t="s">
        <v>436</v>
      </c>
      <c r="B137" s="52"/>
      <c r="C137" s="52"/>
      <c r="D137" s="51" t="s">
        <v>795</v>
      </c>
      <c r="E137" s="52"/>
      <c r="F137" s="52"/>
      <c r="G137" s="51" t="s">
        <v>1152</v>
      </c>
      <c r="H137" s="51"/>
      <c r="J137" s="13" t="s">
        <v>828</v>
      </c>
    </row>
    <row r="138" spans="1:10" x14ac:dyDescent="0.2">
      <c r="A138" s="50" t="s">
        <v>437</v>
      </c>
      <c r="B138" s="50" t="s">
        <v>533</v>
      </c>
      <c r="C138" s="50" t="s">
        <v>697</v>
      </c>
      <c r="D138" s="49"/>
      <c r="E138" s="50" t="s">
        <v>998</v>
      </c>
      <c r="F138" s="49"/>
      <c r="G138" s="49"/>
      <c r="H138" s="49"/>
      <c r="J138" s="13" t="s">
        <v>829</v>
      </c>
    </row>
    <row r="139" spans="1:10" x14ac:dyDescent="0.2">
      <c r="A139" s="42" t="s">
        <v>438</v>
      </c>
      <c r="B139" s="42" t="s">
        <v>562</v>
      </c>
      <c r="C139" s="42" t="s">
        <v>696</v>
      </c>
      <c r="D139" s="41"/>
      <c r="E139" s="41"/>
      <c r="F139" s="41"/>
      <c r="G139" s="41"/>
      <c r="H139" s="41"/>
      <c r="J139" s="13" t="s">
        <v>831</v>
      </c>
    </row>
    <row r="140" spans="1:10" x14ac:dyDescent="0.2">
      <c r="A140" s="48" t="s">
        <v>439</v>
      </c>
      <c r="B140" s="48" t="s">
        <v>563</v>
      </c>
      <c r="C140" s="47"/>
      <c r="D140" s="48" t="s">
        <v>822</v>
      </c>
      <c r="E140" s="47"/>
      <c r="F140" s="47"/>
      <c r="G140" s="47"/>
      <c r="H140" s="47"/>
      <c r="J140" s="13" t="s">
        <v>833</v>
      </c>
    </row>
    <row r="141" spans="1:10" x14ac:dyDescent="0.2">
      <c r="A141" s="45" t="s">
        <v>440</v>
      </c>
      <c r="B141" s="45" t="s">
        <v>564</v>
      </c>
      <c r="C141" s="46"/>
      <c r="D141" s="45" t="s">
        <v>823</v>
      </c>
      <c r="E141" s="45" t="s">
        <v>997</v>
      </c>
      <c r="F141" s="46"/>
      <c r="G141" s="45" t="s">
        <v>1164</v>
      </c>
      <c r="H141" s="45"/>
      <c r="J141" s="13" t="s">
        <v>834</v>
      </c>
    </row>
    <row r="142" spans="1:10" x14ac:dyDescent="0.2">
      <c r="A142" s="21" t="s">
        <v>441</v>
      </c>
      <c r="B142" s="21" t="s">
        <v>536</v>
      </c>
      <c r="C142" s="21" t="s">
        <v>695</v>
      </c>
      <c r="D142" s="15"/>
      <c r="E142" s="15"/>
      <c r="F142" s="15"/>
      <c r="G142" s="15"/>
      <c r="H142" s="15"/>
      <c r="J142" s="13" t="s">
        <v>835</v>
      </c>
    </row>
    <row r="143" spans="1:10" x14ac:dyDescent="0.2">
      <c r="A143" s="26" t="s">
        <v>443</v>
      </c>
      <c r="B143" s="26" t="s">
        <v>565</v>
      </c>
      <c r="C143" s="27"/>
      <c r="D143" s="27"/>
      <c r="E143" s="26" t="s">
        <v>992</v>
      </c>
      <c r="F143" s="27"/>
      <c r="G143" s="27"/>
      <c r="H143" s="27"/>
    </row>
    <row r="144" spans="1:10" x14ac:dyDescent="0.2">
      <c r="A144" s="44" t="s">
        <v>444</v>
      </c>
      <c r="B144" s="43"/>
      <c r="C144" s="44" t="s">
        <v>686</v>
      </c>
      <c r="D144" s="43"/>
      <c r="E144" s="44" t="s">
        <v>985</v>
      </c>
      <c r="F144" s="43"/>
      <c r="G144" s="44" t="s">
        <v>5195</v>
      </c>
      <c r="H144" s="44" t="s">
        <v>10851</v>
      </c>
    </row>
    <row r="145" spans="1:8" x14ac:dyDescent="0.2">
      <c r="A145" s="44" t="s">
        <v>445</v>
      </c>
      <c r="B145" s="44" t="s">
        <v>488</v>
      </c>
      <c r="C145" s="44" t="s">
        <v>687</v>
      </c>
      <c r="D145" s="43"/>
      <c r="E145" s="44" t="s">
        <v>986</v>
      </c>
      <c r="F145" s="43"/>
      <c r="G145" s="43"/>
      <c r="H145" s="43" t="s">
        <v>10783</v>
      </c>
    </row>
    <row r="146" spans="1:8" x14ac:dyDescent="0.2">
      <c r="A146" s="42" t="s">
        <v>447</v>
      </c>
      <c r="B146" s="42" t="s">
        <v>549</v>
      </c>
      <c r="C146" s="42" t="s">
        <v>709</v>
      </c>
      <c r="D146" s="41"/>
      <c r="E146" s="42" t="s">
        <v>981</v>
      </c>
      <c r="F146" s="41"/>
      <c r="G146" s="41"/>
      <c r="H146" s="41"/>
    </row>
    <row r="147" spans="1:8" x14ac:dyDescent="0.2">
      <c r="A147" s="33" t="s">
        <v>448</v>
      </c>
      <c r="B147" s="33" t="s">
        <v>559</v>
      </c>
      <c r="C147" s="33" t="s">
        <v>689</v>
      </c>
      <c r="D147" s="33" t="s">
        <v>836</v>
      </c>
      <c r="E147" s="34"/>
      <c r="F147" s="34"/>
      <c r="G147" s="33" t="s">
        <v>1166</v>
      </c>
      <c r="H147" s="33"/>
    </row>
    <row r="148" spans="1:8" x14ac:dyDescent="0.2">
      <c r="A148" s="40" t="s">
        <v>449</v>
      </c>
      <c r="B148" s="40" t="s">
        <v>516</v>
      </c>
      <c r="C148" s="39"/>
      <c r="D148" s="40" t="s">
        <v>826</v>
      </c>
      <c r="E148" s="39"/>
      <c r="F148" s="40" t="s">
        <v>1074</v>
      </c>
      <c r="G148" s="39"/>
      <c r="H148" s="39"/>
    </row>
    <row r="149" spans="1:8" x14ac:dyDescent="0.2">
      <c r="A149" s="40" t="s">
        <v>450</v>
      </c>
      <c r="B149" s="40" t="s">
        <v>517</v>
      </c>
      <c r="C149" s="39"/>
      <c r="D149" s="40" t="s">
        <v>827</v>
      </c>
      <c r="E149" s="39"/>
      <c r="F149" s="39"/>
      <c r="G149" s="39"/>
      <c r="H149" s="39"/>
    </row>
    <row r="150" spans="1:8" x14ac:dyDescent="0.2">
      <c r="A150" s="40" t="s">
        <v>451</v>
      </c>
      <c r="B150" s="39"/>
      <c r="C150" s="39"/>
      <c r="D150" s="39"/>
      <c r="E150" s="39"/>
      <c r="F150" s="39"/>
      <c r="G150" s="39"/>
      <c r="H150" s="39"/>
    </row>
    <row r="151" spans="1:8" x14ac:dyDescent="0.2">
      <c r="A151" s="40" t="s">
        <v>452</v>
      </c>
      <c r="B151" s="39"/>
      <c r="C151" s="39"/>
      <c r="D151" s="39"/>
      <c r="E151" s="39"/>
      <c r="F151" s="39"/>
      <c r="G151" s="39"/>
      <c r="H151" s="39"/>
    </row>
    <row r="152" spans="1:8" x14ac:dyDescent="0.2">
      <c r="A152" s="37" t="s">
        <v>453</v>
      </c>
      <c r="B152" s="37" t="s">
        <v>557</v>
      </c>
      <c r="C152" s="37" t="s">
        <v>699</v>
      </c>
      <c r="D152" s="37" t="s">
        <v>830</v>
      </c>
      <c r="E152" s="38"/>
      <c r="F152" s="37" t="s">
        <v>1081</v>
      </c>
      <c r="G152" s="37" t="s">
        <v>1163</v>
      </c>
      <c r="H152" s="37"/>
    </row>
    <row r="153" spans="1:8" x14ac:dyDescent="0.2">
      <c r="A153" s="36" t="s">
        <v>454</v>
      </c>
      <c r="B153" s="35"/>
      <c r="C153" s="36" t="s">
        <v>682</v>
      </c>
      <c r="D153" s="36" t="s">
        <v>758</v>
      </c>
      <c r="E153" s="36" t="s">
        <v>930</v>
      </c>
      <c r="F153" s="36" t="s">
        <v>1070</v>
      </c>
      <c r="G153" s="35"/>
      <c r="H153" s="35" t="s">
        <v>10725</v>
      </c>
    </row>
    <row r="154" spans="1:8" x14ac:dyDescent="0.2">
      <c r="A154" s="36" t="s">
        <v>455</v>
      </c>
      <c r="B154" s="35"/>
      <c r="C154" s="36" t="s">
        <v>683</v>
      </c>
      <c r="D154" s="36" t="s">
        <v>759</v>
      </c>
      <c r="E154" s="36" t="s">
        <v>931</v>
      </c>
      <c r="F154" s="36" t="s">
        <v>1071</v>
      </c>
      <c r="G154" s="35"/>
      <c r="H154" s="35" t="s">
        <v>10724</v>
      </c>
    </row>
    <row r="155" spans="1:8" x14ac:dyDescent="0.2">
      <c r="A155" s="36" t="s">
        <v>456</v>
      </c>
      <c r="B155" s="35"/>
      <c r="C155" s="36" t="s">
        <v>684</v>
      </c>
      <c r="D155" s="36" t="s">
        <v>760</v>
      </c>
      <c r="E155" s="36" t="s">
        <v>932</v>
      </c>
      <c r="F155" s="36" t="s">
        <v>1072</v>
      </c>
      <c r="G155" s="35"/>
      <c r="H155" s="35" t="s">
        <v>10723</v>
      </c>
    </row>
    <row r="156" spans="1:8" x14ac:dyDescent="0.2">
      <c r="A156" s="36" t="s">
        <v>457</v>
      </c>
      <c r="B156" s="36" t="s">
        <v>554</v>
      </c>
      <c r="C156" s="36" t="s">
        <v>685</v>
      </c>
      <c r="D156" s="36" t="s">
        <v>761</v>
      </c>
      <c r="E156" s="36" t="s">
        <v>933</v>
      </c>
      <c r="F156" s="36" t="s">
        <v>1073</v>
      </c>
      <c r="G156" s="35"/>
      <c r="H156" s="35" t="s">
        <v>9592</v>
      </c>
    </row>
    <row r="157" spans="1:8" x14ac:dyDescent="0.2">
      <c r="A157" s="36"/>
      <c r="B157" s="35"/>
      <c r="C157" s="36"/>
      <c r="D157" s="36"/>
      <c r="E157" s="36"/>
      <c r="F157" s="36"/>
      <c r="G157" s="35"/>
      <c r="H157" s="35" t="s">
        <v>10718</v>
      </c>
    </row>
    <row r="158" spans="1:8" x14ac:dyDescent="0.2">
      <c r="A158" s="36"/>
      <c r="B158" s="36"/>
      <c r="C158" s="36"/>
      <c r="D158" s="36"/>
      <c r="E158" s="36"/>
      <c r="F158" s="36"/>
      <c r="G158" s="35"/>
      <c r="H158" s="35" t="s">
        <v>10726</v>
      </c>
    </row>
    <row r="159" spans="1:8" x14ac:dyDescent="0.2">
      <c r="A159" s="33" t="s">
        <v>458</v>
      </c>
      <c r="B159" s="33" t="s">
        <v>550</v>
      </c>
      <c r="C159" s="34"/>
      <c r="D159" s="34"/>
      <c r="E159" s="33" t="s">
        <v>987</v>
      </c>
      <c r="F159" s="34"/>
      <c r="G159" s="33" t="s">
        <v>5196</v>
      </c>
      <c r="H159" s="33"/>
    </row>
    <row r="160" spans="1:8" x14ac:dyDescent="0.2">
      <c r="A160" s="32" t="s">
        <v>460</v>
      </c>
      <c r="B160" s="32" t="s">
        <v>535</v>
      </c>
      <c r="C160" s="32" t="s">
        <v>633</v>
      </c>
      <c r="D160" s="11"/>
      <c r="E160" s="11"/>
      <c r="F160" s="11"/>
      <c r="G160" s="32" t="s">
        <v>1168</v>
      </c>
      <c r="H160" s="32"/>
    </row>
    <row r="161" spans="1:8" x14ac:dyDescent="0.2">
      <c r="A161" s="31" t="s">
        <v>464</v>
      </c>
      <c r="B161" s="31" t="s">
        <v>570</v>
      </c>
      <c r="C161" s="31" t="s">
        <v>711</v>
      </c>
      <c r="D161" s="31" t="s">
        <v>796</v>
      </c>
      <c r="E161" s="31" t="s">
        <v>999</v>
      </c>
      <c r="F161" s="31" t="s">
        <v>1078</v>
      </c>
      <c r="G161" s="31" t="s">
        <v>1170</v>
      </c>
      <c r="H161" s="31" t="s">
        <v>10733</v>
      </c>
    </row>
    <row r="162" spans="1:8" x14ac:dyDescent="0.2">
      <c r="A162" s="31" t="s">
        <v>465</v>
      </c>
      <c r="B162" s="31" t="s">
        <v>571</v>
      </c>
      <c r="C162" s="31" t="s">
        <v>712</v>
      </c>
      <c r="D162" s="31" t="s">
        <v>797</v>
      </c>
      <c r="E162" s="31" t="s">
        <v>1000</v>
      </c>
      <c r="F162" s="31" t="s">
        <v>1079</v>
      </c>
      <c r="G162" s="31" t="s">
        <v>1171</v>
      </c>
      <c r="H162" s="31" t="s">
        <v>10732</v>
      </c>
    </row>
    <row r="163" spans="1:8" x14ac:dyDescent="0.2">
      <c r="A163" s="31" t="s">
        <v>466</v>
      </c>
      <c r="B163" s="31" t="s">
        <v>572</v>
      </c>
      <c r="C163" s="31" t="s">
        <v>713</v>
      </c>
      <c r="D163" s="31" t="s">
        <v>798</v>
      </c>
      <c r="E163" s="31" t="s">
        <v>1001</v>
      </c>
      <c r="F163" s="31" t="s">
        <v>1080</v>
      </c>
      <c r="G163" s="31" t="s">
        <v>1172</v>
      </c>
      <c r="H163" s="31" t="s">
        <v>9818</v>
      </c>
    </row>
    <row r="164" spans="1:8" x14ac:dyDescent="0.2">
      <c r="A164" s="31"/>
      <c r="B164" s="30"/>
      <c r="C164" s="31" t="s">
        <v>715</v>
      </c>
      <c r="D164" s="30"/>
      <c r="E164" s="30"/>
      <c r="F164" s="30"/>
      <c r="G164" s="30"/>
      <c r="H164" s="30"/>
    </row>
    <row r="165" spans="1:8" x14ac:dyDescent="0.2">
      <c r="A165" s="31"/>
      <c r="B165" s="30"/>
      <c r="C165" s="31" t="s">
        <v>716</v>
      </c>
      <c r="D165" s="30"/>
      <c r="E165" s="30"/>
      <c r="F165" s="30"/>
      <c r="G165" s="30"/>
      <c r="H165" s="30"/>
    </row>
    <row r="166" spans="1:8" x14ac:dyDescent="0.2">
      <c r="A166" s="31"/>
      <c r="B166" s="30"/>
      <c r="C166" s="31" t="s">
        <v>717</v>
      </c>
      <c r="D166" s="30"/>
      <c r="E166" s="30"/>
      <c r="F166" s="30"/>
      <c r="G166" s="30"/>
      <c r="H166" s="30"/>
    </row>
    <row r="167" spans="1:8" x14ac:dyDescent="0.2">
      <c r="A167" s="28" t="s">
        <v>461</v>
      </c>
      <c r="B167" s="28" t="s">
        <v>567</v>
      </c>
      <c r="C167" s="28" t="s">
        <v>719</v>
      </c>
      <c r="D167" s="28" t="s">
        <v>842</v>
      </c>
      <c r="E167" s="28" t="s">
        <v>1004</v>
      </c>
      <c r="F167" s="29"/>
      <c r="G167" s="28" t="s">
        <v>1173</v>
      </c>
      <c r="H167" s="28"/>
    </row>
    <row r="168" spans="1:8" x14ac:dyDescent="0.2">
      <c r="A168" s="28" t="s">
        <v>462</v>
      </c>
      <c r="B168" s="28" t="s">
        <v>568</v>
      </c>
      <c r="C168" s="28" t="s">
        <v>720</v>
      </c>
      <c r="D168" s="28" t="s">
        <v>843</v>
      </c>
      <c r="E168" s="28" t="s">
        <v>1005</v>
      </c>
      <c r="F168" s="29"/>
      <c r="G168" s="28" t="s">
        <v>1174</v>
      </c>
      <c r="H168" s="28"/>
    </row>
    <row r="169" spans="1:8" x14ac:dyDescent="0.2">
      <c r="A169" s="28" t="s">
        <v>463</v>
      </c>
      <c r="B169" s="28" t="s">
        <v>569</v>
      </c>
      <c r="C169" s="28" t="s">
        <v>721</v>
      </c>
      <c r="D169" s="28" t="s">
        <v>844</v>
      </c>
      <c r="E169" s="28" t="s">
        <v>1006</v>
      </c>
      <c r="F169" s="29"/>
      <c r="G169" s="28" t="s">
        <v>1175</v>
      </c>
      <c r="H169" s="28"/>
    </row>
    <row r="170" spans="1:8" x14ac:dyDescent="0.2">
      <c r="A170" s="28"/>
      <c r="B170" s="29"/>
      <c r="C170" s="28" t="s">
        <v>722</v>
      </c>
      <c r="D170" s="28" t="s">
        <v>847</v>
      </c>
      <c r="E170" s="28" t="s">
        <v>5183</v>
      </c>
      <c r="F170" s="29"/>
      <c r="G170" s="28" t="s">
        <v>1176</v>
      </c>
      <c r="H170" s="28"/>
    </row>
    <row r="171" spans="1:8" x14ac:dyDescent="0.2">
      <c r="A171" s="28"/>
      <c r="B171" s="29"/>
      <c r="C171" s="28" t="s">
        <v>724</v>
      </c>
      <c r="D171" s="28" t="s">
        <v>848</v>
      </c>
      <c r="E171" s="28" t="s">
        <v>5184</v>
      </c>
      <c r="F171" s="29"/>
      <c r="G171" s="28" t="s">
        <v>1159</v>
      </c>
      <c r="H171" s="28"/>
    </row>
    <row r="172" spans="1:8" x14ac:dyDescent="0.2">
      <c r="A172" s="28"/>
      <c r="B172" s="29"/>
      <c r="C172" s="29"/>
      <c r="D172" s="28" t="s">
        <v>851</v>
      </c>
      <c r="E172" s="28" t="s">
        <v>5185</v>
      </c>
      <c r="F172" s="29"/>
      <c r="G172" s="28" t="s">
        <v>1160</v>
      </c>
      <c r="H172" s="28"/>
    </row>
    <row r="173" spans="1:8" x14ac:dyDescent="0.2">
      <c r="A173" s="26" t="s">
        <v>467</v>
      </c>
      <c r="B173" s="26" t="s">
        <v>574</v>
      </c>
      <c r="C173" s="26" t="s">
        <v>726</v>
      </c>
      <c r="D173" s="26" t="s">
        <v>845</v>
      </c>
      <c r="E173" s="26" t="s">
        <v>1011</v>
      </c>
      <c r="F173" s="26" t="s">
        <v>1096</v>
      </c>
      <c r="G173" s="26" t="s">
        <v>1179</v>
      </c>
      <c r="H173" s="26"/>
    </row>
    <row r="174" spans="1:8" x14ac:dyDescent="0.2">
      <c r="A174" s="27"/>
      <c r="B174" s="26" t="s">
        <v>575</v>
      </c>
      <c r="C174" s="26" t="s">
        <v>728</v>
      </c>
      <c r="D174" s="26" t="s">
        <v>846</v>
      </c>
      <c r="E174" s="26" t="s">
        <v>1012</v>
      </c>
      <c r="F174" s="26" t="s">
        <v>1097</v>
      </c>
      <c r="G174" s="26" t="s">
        <v>1180</v>
      </c>
      <c r="H174" s="26"/>
    </row>
    <row r="175" spans="1:8" x14ac:dyDescent="0.2">
      <c r="A175" s="27"/>
      <c r="B175" s="27"/>
      <c r="C175" s="26" t="s">
        <v>730</v>
      </c>
      <c r="D175" s="26" t="s">
        <v>3820</v>
      </c>
      <c r="E175" s="26" t="s">
        <v>5186</v>
      </c>
      <c r="F175" s="26" t="s">
        <v>5192</v>
      </c>
      <c r="G175" s="26" t="s">
        <v>1188</v>
      </c>
      <c r="H175" s="26"/>
    </row>
    <row r="176" spans="1:8" x14ac:dyDescent="0.2">
      <c r="A176" s="25" t="s">
        <v>470</v>
      </c>
      <c r="B176" s="25" t="s">
        <v>576</v>
      </c>
      <c r="C176" s="25" t="s">
        <v>732</v>
      </c>
      <c r="D176" s="25" t="s">
        <v>853</v>
      </c>
      <c r="E176" s="25" t="s">
        <v>1018</v>
      </c>
      <c r="F176" s="25" t="s">
        <v>1101</v>
      </c>
      <c r="G176" s="25" t="s">
        <v>1192</v>
      </c>
      <c r="H176" s="25"/>
    </row>
    <row r="177" spans="1:8" x14ac:dyDescent="0.2">
      <c r="A177" s="24"/>
      <c r="B177" s="24"/>
      <c r="C177" s="25" t="s">
        <v>3818</v>
      </c>
      <c r="D177" s="25" t="s">
        <v>854</v>
      </c>
      <c r="E177" s="25" t="s">
        <v>5187</v>
      </c>
      <c r="F177" s="25" t="s">
        <v>5193</v>
      </c>
      <c r="G177" s="25" t="s">
        <v>1193</v>
      </c>
      <c r="H177" s="25"/>
    </row>
    <row r="178" spans="1:8" x14ac:dyDescent="0.2">
      <c r="A178" s="24"/>
      <c r="B178" s="24"/>
      <c r="C178" s="24"/>
      <c r="D178" s="25" t="s">
        <v>3821</v>
      </c>
      <c r="E178" s="25" t="s">
        <v>1021</v>
      </c>
      <c r="F178" s="25" t="s">
        <v>1105</v>
      </c>
      <c r="G178" s="25" t="s">
        <v>1198</v>
      </c>
      <c r="H178" s="25"/>
    </row>
    <row r="179" spans="1:8" x14ac:dyDescent="0.2">
      <c r="A179" s="24"/>
      <c r="B179" s="24"/>
      <c r="C179" s="24"/>
      <c r="D179" s="25" t="s">
        <v>857</v>
      </c>
      <c r="E179" s="25" t="s">
        <v>858</v>
      </c>
      <c r="F179" s="24"/>
      <c r="G179" s="24"/>
      <c r="H179" s="24"/>
    </row>
    <row r="180" spans="1:8" x14ac:dyDescent="0.2">
      <c r="A180" s="23"/>
      <c r="B180" s="23"/>
      <c r="C180" s="23"/>
      <c r="D180" s="22" t="s">
        <v>852</v>
      </c>
      <c r="E180" s="23"/>
      <c r="F180" s="23"/>
      <c r="G180" s="22" t="s">
        <v>1177</v>
      </c>
      <c r="H180" s="22"/>
    </row>
    <row r="181" spans="1:8" x14ac:dyDescent="0.2">
      <c r="A181" s="23"/>
      <c r="B181" s="23"/>
      <c r="C181" s="23"/>
      <c r="D181" s="23"/>
      <c r="E181" s="23"/>
      <c r="F181" s="23"/>
      <c r="G181" s="22" t="s">
        <v>1178</v>
      </c>
      <c r="H181" s="22"/>
    </row>
    <row r="182" spans="1:8" x14ac:dyDescent="0.2">
      <c r="A182" s="15"/>
      <c r="B182" s="15"/>
      <c r="C182" s="15"/>
      <c r="D182" s="15"/>
      <c r="E182" s="15"/>
      <c r="F182" s="15"/>
      <c r="G182" s="21" t="s">
        <v>1181</v>
      </c>
      <c r="H182" s="21"/>
    </row>
    <row r="183" spans="1:8" x14ac:dyDescent="0.2">
      <c r="A183" s="15"/>
      <c r="B183" s="15"/>
      <c r="C183" s="15"/>
      <c r="D183" s="15"/>
      <c r="E183" s="15"/>
      <c r="F183" s="15"/>
      <c r="G183" s="21" t="s">
        <v>1182</v>
      </c>
      <c r="H183" s="21"/>
    </row>
    <row r="184" spans="1:8" x14ac:dyDescent="0.2">
      <c r="A184" s="15"/>
      <c r="B184" s="15"/>
      <c r="C184" s="15"/>
      <c r="D184" s="15"/>
      <c r="E184" s="15"/>
      <c r="F184" s="15"/>
      <c r="G184" s="21" t="s">
        <v>1183</v>
      </c>
      <c r="H184" s="21"/>
    </row>
    <row r="185" spans="1:8" x14ac:dyDescent="0.2">
      <c r="A185" s="15"/>
      <c r="B185" s="15"/>
      <c r="C185" s="15"/>
      <c r="D185" s="15"/>
      <c r="E185" s="15"/>
      <c r="F185" s="15"/>
      <c r="G185" s="21" t="s">
        <v>1184</v>
      </c>
      <c r="H185" s="21"/>
    </row>
    <row r="186" spans="1:8" x14ac:dyDescent="0.2">
      <c r="A186" s="15"/>
      <c r="B186" s="15"/>
      <c r="C186" s="15"/>
      <c r="D186" s="15"/>
      <c r="E186" s="15"/>
      <c r="F186" s="15"/>
      <c r="G186" s="21" t="s">
        <v>1185</v>
      </c>
      <c r="H186" s="21"/>
    </row>
    <row r="187" spans="1:8" x14ac:dyDescent="0.2">
      <c r="A187" s="15"/>
      <c r="B187" s="15"/>
      <c r="C187" s="15"/>
      <c r="D187" s="15"/>
      <c r="E187" s="15"/>
      <c r="F187" s="15"/>
      <c r="G187" s="21" t="s">
        <v>1186</v>
      </c>
      <c r="H187" s="21"/>
    </row>
    <row r="188" spans="1:8" x14ac:dyDescent="0.2">
      <c r="A188" s="15"/>
      <c r="B188" s="15"/>
      <c r="C188" s="15"/>
      <c r="D188" s="15"/>
      <c r="E188" s="15"/>
      <c r="F188" s="15"/>
      <c r="G188" s="21" t="s">
        <v>1187</v>
      </c>
      <c r="H188" s="21"/>
    </row>
    <row r="189" spans="1:8" x14ac:dyDescent="0.2">
      <c r="A189" s="15"/>
      <c r="B189" s="15"/>
      <c r="C189" s="15"/>
      <c r="D189" s="15"/>
      <c r="E189" s="15"/>
      <c r="F189" s="15"/>
      <c r="G189" s="21" t="s">
        <v>1194</v>
      </c>
      <c r="H189" s="21"/>
    </row>
    <row r="190" spans="1:8" x14ac:dyDescent="0.2">
      <c r="A190" s="15"/>
      <c r="B190" s="15"/>
      <c r="C190" s="15"/>
      <c r="D190" s="15"/>
      <c r="E190" s="15"/>
      <c r="F190" s="15"/>
      <c r="G190" s="21" t="s">
        <v>1195</v>
      </c>
      <c r="H190" s="21"/>
    </row>
    <row r="191" spans="1:8" x14ac:dyDescent="0.2">
      <c r="A191" s="15"/>
      <c r="B191" s="15"/>
      <c r="C191" s="15"/>
      <c r="D191" s="15"/>
      <c r="E191" s="15"/>
      <c r="F191" s="15"/>
      <c r="G191" s="21" t="s">
        <v>1196</v>
      </c>
      <c r="H191" s="21"/>
    </row>
    <row r="192" spans="1:8" x14ac:dyDescent="0.2">
      <c r="A192" s="15"/>
      <c r="B192" s="15"/>
      <c r="C192" s="15"/>
      <c r="D192" s="15"/>
      <c r="E192" s="15"/>
      <c r="F192" s="15"/>
      <c r="G192" s="21" t="s">
        <v>1197</v>
      </c>
      <c r="H192" s="21"/>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xr3:uid="{78B4E459-6924-5F8B-B7BA-2DD04133E49E}">
      <pane xSplit="3" ySplit="1" topLeftCell="I9" activePane="bottomRight" state="frozen"/>
      <selection pane="bottomLeft" activeCell="A2" sqref="A2"/>
      <selection pane="topRight" activeCell="D1" sqref="D1"/>
      <selection pane="bottomRight" activeCell="X27" sqref="X27"/>
    </sheetView>
  </sheetViews>
  <sheetFormatPr defaultColWidth="10.76171875" defaultRowHeight="15" x14ac:dyDescent="0.2"/>
  <cols>
    <col min="1" max="1" width="4.03515625" bestFit="1" customWidth="1"/>
    <col min="2" max="2" width="7.12890625" style="11" bestFit="1" customWidth="1"/>
    <col min="3" max="3" width="30.53515625" bestFit="1" customWidth="1"/>
    <col min="4" max="4" width="4.03515625" style="11" bestFit="1" customWidth="1"/>
    <col min="5" max="5" width="6.58984375" bestFit="1" customWidth="1"/>
    <col min="6" max="6" width="8.47265625" style="11" bestFit="1" customWidth="1"/>
    <col min="7" max="7" width="9.68359375" bestFit="1" customWidth="1"/>
    <col min="8" max="8" width="11.56640625" style="11" bestFit="1" customWidth="1"/>
    <col min="9" max="9" width="6.58984375" bestFit="1" customWidth="1"/>
    <col min="10" max="10" width="5.37890625" style="11" bestFit="1" customWidth="1"/>
    <col min="11" max="11" width="8.33984375" bestFit="1" customWidth="1"/>
    <col min="15" max="15" width="4.03515625" bestFit="1" customWidth="1"/>
    <col min="16" max="16" width="6.58984375" bestFit="1" customWidth="1"/>
    <col min="17" max="17" width="8.47265625" bestFit="1" customWidth="1"/>
    <col min="18" max="18" width="9.68359375" bestFit="1" customWidth="1"/>
    <col min="19" max="19" width="11.56640625" customWidth="1"/>
    <col min="20" max="20" width="6.58984375" bestFit="1" customWidth="1"/>
    <col min="21" max="21" width="4.03515625" bestFit="1" customWidth="1"/>
  </cols>
  <sheetData>
    <row r="1" spans="1:22" x14ac:dyDescent="0.2">
      <c r="A1" t="s">
        <v>203</v>
      </c>
      <c r="C1" t="s">
        <v>278</v>
      </c>
      <c r="D1" s="11" t="s">
        <v>279</v>
      </c>
      <c r="E1" t="s">
        <v>280</v>
      </c>
      <c r="F1" s="11" t="s">
        <v>281</v>
      </c>
      <c r="G1" t="s">
        <v>282</v>
      </c>
      <c r="H1" s="11" t="s">
        <v>283</v>
      </c>
      <c r="I1" t="s">
        <v>284</v>
      </c>
      <c r="J1" s="11" t="s">
        <v>285</v>
      </c>
      <c r="K1" t="s">
        <v>286</v>
      </c>
      <c r="L1" t="s">
        <v>1298</v>
      </c>
      <c r="O1" s="11" t="s">
        <v>279</v>
      </c>
      <c r="P1" t="s">
        <v>280</v>
      </c>
      <c r="Q1" s="11" t="s">
        <v>281</v>
      </c>
      <c r="R1" t="s">
        <v>282</v>
      </c>
      <c r="S1" s="11" t="s">
        <v>283</v>
      </c>
      <c r="T1" t="s">
        <v>284</v>
      </c>
      <c r="U1" s="11" t="s">
        <v>1309</v>
      </c>
    </row>
    <row r="2" spans="1:22" x14ac:dyDescent="0.2">
      <c r="A2">
        <v>746</v>
      </c>
      <c r="B2" s="11">
        <v>746</v>
      </c>
      <c r="C2" t="s">
        <v>1132</v>
      </c>
      <c r="D2" s="11">
        <v>45</v>
      </c>
      <c r="E2">
        <v>20</v>
      </c>
      <c r="F2" s="11">
        <v>20</v>
      </c>
      <c r="G2">
        <v>25</v>
      </c>
      <c r="H2" s="11">
        <v>25</v>
      </c>
      <c r="I2">
        <v>40</v>
      </c>
      <c r="J2" s="11">
        <v>175</v>
      </c>
      <c r="K2">
        <v>29.17</v>
      </c>
      <c r="L2" t="s">
        <v>10578</v>
      </c>
      <c r="O2" s="11"/>
      <c r="Q2" s="11"/>
      <c r="S2" s="11"/>
      <c r="U2" s="11"/>
    </row>
    <row r="3" spans="1:22" x14ac:dyDescent="0.2">
      <c r="A3">
        <v>191</v>
      </c>
      <c r="B3" s="11">
        <v>191</v>
      </c>
      <c r="C3" t="s">
        <v>511</v>
      </c>
      <c r="D3" s="11">
        <v>30</v>
      </c>
      <c r="E3">
        <v>30</v>
      </c>
      <c r="F3" s="11">
        <v>30</v>
      </c>
      <c r="G3">
        <v>30</v>
      </c>
      <c r="H3" s="11">
        <v>30</v>
      </c>
      <c r="I3">
        <v>30</v>
      </c>
      <c r="J3" s="11">
        <v>180</v>
      </c>
      <c r="K3">
        <v>30</v>
      </c>
      <c r="L3" t="s">
        <v>10579</v>
      </c>
      <c r="O3" s="11"/>
      <c r="Q3" s="11"/>
      <c r="S3" s="11"/>
      <c r="U3" s="11"/>
    </row>
    <row r="4" spans="1:22" x14ac:dyDescent="0.2">
      <c r="A4">
        <v>298</v>
      </c>
      <c r="B4" s="11">
        <v>298</v>
      </c>
      <c r="C4" t="s">
        <v>627</v>
      </c>
      <c r="D4" s="11">
        <v>50</v>
      </c>
      <c r="E4">
        <v>20</v>
      </c>
      <c r="F4" s="11">
        <v>40</v>
      </c>
      <c r="G4">
        <v>20</v>
      </c>
      <c r="H4" s="11">
        <v>40</v>
      </c>
      <c r="I4">
        <v>20</v>
      </c>
      <c r="J4" s="11">
        <v>190</v>
      </c>
      <c r="K4">
        <v>31.67</v>
      </c>
      <c r="L4" t="s">
        <v>10580</v>
      </c>
      <c r="O4" s="11"/>
      <c r="Q4" s="11"/>
      <c r="S4" s="11"/>
      <c r="U4" s="11"/>
    </row>
    <row r="5" spans="1:22" x14ac:dyDescent="0.2">
      <c r="A5">
        <v>401</v>
      </c>
      <c r="B5" s="11">
        <v>401</v>
      </c>
      <c r="C5" t="s">
        <v>751</v>
      </c>
      <c r="D5" s="11">
        <v>37</v>
      </c>
      <c r="E5">
        <v>25</v>
      </c>
      <c r="F5" s="11">
        <v>41</v>
      </c>
      <c r="G5">
        <v>25</v>
      </c>
      <c r="H5" s="11">
        <v>41</v>
      </c>
      <c r="I5">
        <v>25</v>
      </c>
      <c r="J5" s="11">
        <v>194</v>
      </c>
      <c r="K5">
        <v>32.33</v>
      </c>
      <c r="L5" t="s">
        <v>10562</v>
      </c>
    </row>
    <row r="6" spans="1:22" x14ac:dyDescent="0.2">
      <c r="A6">
        <v>10</v>
      </c>
      <c r="B6" s="11">
        <v>10</v>
      </c>
      <c r="C6" t="s">
        <v>300</v>
      </c>
      <c r="D6" s="11">
        <v>45</v>
      </c>
      <c r="E6">
        <v>30</v>
      </c>
      <c r="F6" s="11">
        <v>35</v>
      </c>
      <c r="G6">
        <v>20</v>
      </c>
      <c r="H6" s="11">
        <v>20</v>
      </c>
      <c r="I6">
        <v>45</v>
      </c>
      <c r="J6" s="11">
        <v>195</v>
      </c>
      <c r="K6">
        <v>32.5</v>
      </c>
      <c r="L6" t="s">
        <v>10562</v>
      </c>
    </row>
    <row r="7" spans="1:22" x14ac:dyDescent="0.2">
      <c r="A7">
        <v>13</v>
      </c>
      <c r="B7" s="11">
        <v>13</v>
      </c>
      <c r="C7" t="s">
        <v>303</v>
      </c>
      <c r="D7" s="11">
        <v>40</v>
      </c>
      <c r="E7">
        <v>35</v>
      </c>
      <c r="F7" s="11">
        <v>30</v>
      </c>
      <c r="G7">
        <v>20</v>
      </c>
      <c r="H7" s="11">
        <v>20</v>
      </c>
      <c r="I7">
        <v>50</v>
      </c>
      <c r="J7" s="11">
        <v>195</v>
      </c>
      <c r="K7">
        <v>32.5</v>
      </c>
      <c r="L7" t="s">
        <v>10562</v>
      </c>
    </row>
    <row r="8" spans="1:22" x14ac:dyDescent="0.2">
      <c r="A8">
        <v>265</v>
      </c>
      <c r="B8" s="11">
        <v>265</v>
      </c>
      <c r="C8" t="s">
        <v>593</v>
      </c>
      <c r="D8" s="11">
        <v>45</v>
      </c>
      <c r="E8">
        <v>45</v>
      </c>
      <c r="F8" s="11">
        <v>35</v>
      </c>
      <c r="G8">
        <v>20</v>
      </c>
      <c r="H8" s="11">
        <v>30</v>
      </c>
      <c r="I8">
        <v>20</v>
      </c>
      <c r="J8" s="11">
        <v>195</v>
      </c>
      <c r="K8">
        <v>32.5</v>
      </c>
      <c r="L8" t="s">
        <v>10562</v>
      </c>
    </row>
    <row r="9" spans="1:22" x14ac:dyDescent="0.2">
      <c r="A9">
        <v>280</v>
      </c>
      <c r="B9" s="11">
        <v>280</v>
      </c>
      <c r="C9" t="s">
        <v>608</v>
      </c>
      <c r="D9" s="11">
        <v>28</v>
      </c>
      <c r="E9">
        <v>25</v>
      </c>
      <c r="F9" s="11">
        <v>25</v>
      </c>
      <c r="G9">
        <v>45</v>
      </c>
      <c r="H9" s="11">
        <v>35</v>
      </c>
      <c r="I9">
        <v>40</v>
      </c>
      <c r="J9" s="11">
        <v>198</v>
      </c>
      <c r="K9">
        <v>33</v>
      </c>
      <c r="L9" t="s">
        <v>10581</v>
      </c>
      <c r="N9" t="s">
        <v>750</v>
      </c>
      <c r="O9" s="11">
        <v>79</v>
      </c>
      <c r="P9">
        <v>85</v>
      </c>
      <c r="Q9" s="11">
        <v>60</v>
      </c>
      <c r="R9">
        <v>55</v>
      </c>
      <c r="S9" s="11">
        <v>60</v>
      </c>
      <c r="T9">
        <v>71</v>
      </c>
      <c r="U9" s="11">
        <v>410</v>
      </c>
      <c r="V9">
        <v>35.83</v>
      </c>
    </row>
    <row r="10" spans="1:22" x14ac:dyDescent="0.2">
      <c r="A10">
        <v>129</v>
      </c>
      <c r="B10" s="11">
        <v>129</v>
      </c>
      <c r="C10" t="s">
        <v>444</v>
      </c>
      <c r="D10" s="11">
        <v>20</v>
      </c>
      <c r="E10">
        <v>10</v>
      </c>
      <c r="F10" s="11">
        <v>55</v>
      </c>
      <c r="G10">
        <v>15</v>
      </c>
      <c r="H10" s="11">
        <v>20</v>
      </c>
      <c r="I10">
        <v>80</v>
      </c>
      <c r="J10" s="11">
        <v>200</v>
      </c>
      <c r="K10">
        <v>33.33</v>
      </c>
      <c r="L10" t="s">
        <v>10578</v>
      </c>
      <c r="N10" t="s">
        <v>313</v>
      </c>
      <c r="O10" s="11">
        <v>55</v>
      </c>
      <c r="P10">
        <v>81</v>
      </c>
      <c r="Q10" s="11">
        <v>60</v>
      </c>
      <c r="R10">
        <v>50</v>
      </c>
      <c r="S10" s="11">
        <v>70</v>
      </c>
      <c r="T10">
        <v>97</v>
      </c>
      <c r="U10" s="11">
        <v>413</v>
      </c>
      <c r="V10">
        <v>39.5</v>
      </c>
    </row>
    <row r="11" spans="1:22" x14ac:dyDescent="0.2">
      <c r="A11">
        <v>349</v>
      </c>
      <c r="B11" s="11">
        <v>349</v>
      </c>
      <c r="C11" t="s">
        <v>686</v>
      </c>
      <c r="D11" s="11">
        <v>20</v>
      </c>
      <c r="E11">
        <v>15</v>
      </c>
      <c r="F11" s="11">
        <v>20</v>
      </c>
      <c r="G11">
        <v>10</v>
      </c>
      <c r="H11" s="11">
        <v>55</v>
      </c>
      <c r="I11">
        <v>80</v>
      </c>
      <c r="J11" s="11">
        <v>200</v>
      </c>
      <c r="K11">
        <v>33.33</v>
      </c>
      <c r="L11" t="s">
        <v>10578</v>
      </c>
      <c r="N11" t="s">
        <v>314</v>
      </c>
      <c r="O11" s="11">
        <v>75</v>
      </c>
      <c r="P11">
        <v>71</v>
      </c>
      <c r="Q11" s="11">
        <v>70</v>
      </c>
      <c r="R11">
        <v>40</v>
      </c>
      <c r="S11" s="11">
        <v>80</v>
      </c>
      <c r="T11">
        <v>77</v>
      </c>
      <c r="U11" s="11">
        <v>413</v>
      </c>
      <c r="V11">
        <v>40</v>
      </c>
    </row>
    <row r="12" spans="1:22" x14ac:dyDescent="0.2">
      <c r="A12">
        <v>664</v>
      </c>
      <c r="B12" s="11">
        <v>664</v>
      </c>
      <c r="C12" t="s">
        <v>1037</v>
      </c>
      <c r="D12" s="11">
        <v>38</v>
      </c>
      <c r="E12">
        <v>35</v>
      </c>
      <c r="F12" s="11">
        <v>40</v>
      </c>
      <c r="G12">
        <v>27</v>
      </c>
      <c r="H12" s="11">
        <v>25</v>
      </c>
      <c r="I12">
        <v>35</v>
      </c>
      <c r="J12" s="11">
        <v>200</v>
      </c>
      <c r="K12">
        <v>33.33</v>
      </c>
      <c r="L12" t="s">
        <v>10562</v>
      </c>
      <c r="N12" t="s">
        <v>481</v>
      </c>
      <c r="O12" s="11">
        <v>85</v>
      </c>
      <c r="P12">
        <v>76</v>
      </c>
      <c r="Q12" s="11">
        <v>64</v>
      </c>
      <c r="R12">
        <v>45</v>
      </c>
      <c r="S12" s="11">
        <v>55</v>
      </c>
      <c r="T12">
        <v>90</v>
      </c>
      <c r="U12" s="11">
        <v>415</v>
      </c>
      <c r="V12">
        <v>40</v>
      </c>
    </row>
    <row r="13" spans="1:22" x14ac:dyDescent="0.2">
      <c r="A13">
        <v>789</v>
      </c>
      <c r="B13" s="11">
        <v>789</v>
      </c>
      <c r="C13" t="s">
        <v>1177</v>
      </c>
      <c r="D13" s="11">
        <v>43</v>
      </c>
      <c r="E13">
        <v>29</v>
      </c>
      <c r="F13" s="11">
        <v>31</v>
      </c>
      <c r="G13">
        <v>29</v>
      </c>
      <c r="H13" s="11">
        <v>31</v>
      </c>
      <c r="I13">
        <v>37</v>
      </c>
      <c r="J13" s="11">
        <v>200</v>
      </c>
      <c r="K13">
        <v>33.33</v>
      </c>
      <c r="L13" t="s">
        <v>1177</v>
      </c>
      <c r="N13" t="s">
        <v>1119</v>
      </c>
      <c r="O13" s="11">
        <v>88</v>
      </c>
      <c r="P13">
        <v>110</v>
      </c>
      <c r="Q13" s="11">
        <v>60</v>
      </c>
      <c r="R13">
        <v>55</v>
      </c>
      <c r="S13" s="11">
        <v>60</v>
      </c>
      <c r="T13">
        <v>45</v>
      </c>
      <c r="U13" s="11">
        <v>418</v>
      </c>
      <c r="V13">
        <v>41.67</v>
      </c>
    </row>
    <row r="14" spans="1:22" x14ac:dyDescent="0.2">
      <c r="A14">
        <v>11</v>
      </c>
      <c r="B14" s="11">
        <v>11</v>
      </c>
      <c r="C14" t="s">
        <v>301</v>
      </c>
      <c r="D14" s="11">
        <v>50</v>
      </c>
      <c r="E14">
        <v>20</v>
      </c>
      <c r="F14" s="11">
        <v>55</v>
      </c>
      <c r="G14">
        <v>25</v>
      </c>
      <c r="H14" s="11">
        <v>25</v>
      </c>
      <c r="I14">
        <v>30</v>
      </c>
      <c r="J14" s="11">
        <v>205</v>
      </c>
      <c r="K14">
        <v>34.17</v>
      </c>
      <c r="L14" t="s">
        <v>10563</v>
      </c>
      <c r="N14" t="s">
        <v>592</v>
      </c>
      <c r="O14" s="11">
        <v>78</v>
      </c>
      <c r="P14">
        <v>70</v>
      </c>
      <c r="Q14" s="11">
        <v>61</v>
      </c>
      <c r="R14">
        <v>50</v>
      </c>
      <c r="S14" s="11">
        <v>61</v>
      </c>
      <c r="T14">
        <v>100</v>
      </c>
      <c r="U14" s="11">
        <v>420</v>
      </c>
      <c r="V14">
        <v>42.17</v>
      </c>
    </row>
    <row r="15" spans="1:22" x14ac:dyDescent="0.2">
      <c r="A15">
        <v>14</v>
      </c>
      <c r="B15" s="11">
        <v>14</v>
      </c>
      <c r="C15" t="s">
        <v>304</v>
      </c>
      <c r="D15" s="11">
        <v>45</v>
      </c>
      <c r="E15">
        <v>25</v>
      </c>
      <c r="F15" s="11">
        <v>50</v>
      </c>
      <c r="G15">
        <v>25</v>
      </c>
      <c r="H15" s="11">
        <v>25</v>
      </c>
      <c r="I15">
        <v>35</v>
      </c>
      <c r="J15" s="11">
        <v>205</v>
      </c>
      <c r="K15">
        <v>34.17</v>
      </c>
      <c r="L15" t="s">
        <v>10563</v>
      </c>
      <c r="N15" t="s">
        <v>869</v>
      </c>
      <c r="O15" s="11">
        <v>60</v>
      </c>
      <c r="P15">
        <v>85</v>
      </c>
      <c r="Q15" s="11">
        <v>69</v>
      </c>
      <c r="R15">
        <v>60</v>
      </c>
      <c r="S15" s="11">
        <v>69</v>
      </c>
      <c r="T15">
        <v>77</v>
      </c>
      <c r="U15" s="11">
        <v>420</v>
      </c>
      <c r="V15">
        <v>42.17</v>
      </c>
    </row>
    <row r="16" spans="1:22" x14ac:dyDescent="0.2">
      <c r="A16">
        <v>172</v>
      </c>
      <c r="B16" s="11">
        <v>172</v>
      </c>
      <c r="C16" t="s">
        <v>491</v>
      </c>
      <c r="D16" s="11">
        <v>20</v>
      </c>
      <c r="E16">
        <v>40</v>
      </c>
      <c r="F16" s="11">
        <v>15</v>
      </c>
      <c r="G16">
        <v>35</v>
      </c>
      <c r="H16" s="11">
        <v>35</v>
      </c>
      <c r="I16">
        <v>60</v>
      </c>
      <c r="J16" s="11">
        <v>205</v>
      </c>
      <c r="K16">
        <v>34.17</v>
      </c>
      <c r="L16" t="s">
        <v>10580</v>
      </c>
      <c r="N16" t="s">
        <v>1033</v>
      </c>
      <c r="O16" s="11">
        <v>85</v>
      </c>
      <c r="P16">
        <v>56</v>
      </c>
      <c r="Q16" s="11">
        <v>77</v>
      </c>
      <c r="R16">
        <v>50</v>
      </c>
      <c r="S16" s="11">
        <v>77</v>
      </c>
      <c r="T16">
        <v>78</v>
      </c>
      <c r="U16" s="11">
        <v>423</v>
      </c>
      <c r="V16">
        <v>42.17</v>
      </c>
    </row>
    <row r="17" spans="1:23" x14ac:dyDescent="0.2">
      <c r="A17">
        <v>266</v>
      </c>
      <c r="B17" s="11">
        <v>266</v>
      </c>
      <c r="C17" t="s">
        <v>594</v>
      </c>
      <c r="D17" s="11">
        <v>50</v>
      </c>
      <c r="E17">
        <v>35</v>
      </c>
      <c r="F17" s="11">
        <v>55</v>
      </c>
      <c r="G17">
        <v>25</v>
      </c>
      <c r="H17" s="11">
        <v>25</v>
      </c>
      <c r="I17">
        <v>15</v>
      </c>
      <c r="J17" s="11">
        <v>205</v>
      </c>
      <c r="K17">
        <v>34.17</v>
      </c>
      <c r="L17" t="s">
        <v>10563</v>
      </c>
      <c r="O17" s="11"/>
      <c r="Q17" s="11"/>
      <c r="S17" s="11"/>
      <c r="U17" s="11"/>
    </row>
    <row r="18" spans="1:23" x14ac:dyDescent="0.2">
      <c r="A18">
        <v>268</v>
      </c>
      <c r="B18" s="11">
        <v>268</v>
      </c>
      <c r="C18" t="s">
        <v>596</v>
      </c>
      <c r="D18" s="11">
        <v>50</v>
      </c>
      <c r="E18">
        <v>35</v>
      </c>
      <c r="F18" s="11">
        <v>55</v>
      </c>
      <c r="G18">
        <v>25</v>
      </c>
      <c r="H18" s="11">
        <v>25</v>
      </c>
      <c r="I18">
        <v>15</v>
      </c>
      <c r="J18" s="11">
        <v>205</v>
      </c>
      <c r="K18">
        <v>34.17</v>
      </c>
      <c r="L18" t="s">
        <v>10563</v>
      </c>
      <c r="O18" s="11"/>
      <c r="Q18" s="11"/>
      <c r="S18" s="11"/>
      <c r="U18" s="11"/>
    </row>
    <row r="19" spans="1:23" x14ac:dyDescent="0.2">
      <c r="A19">
        <v>174</v>
      </c>
      <c r="B19" s="11">
        <v>174</v>
      </c>
      <c r="C19" t="s">
        <v>493</v>
      </c>
      <c r="D19" s="11">
        <v>90</v>
      </c>
      <c r="E19">
        <v>30</v>
      </c>
      <c r="F19" s="11">
        <v>15</v>
      </c>
      <c r="G19">
        <v>40</v>
      </c>
      <c r="H19" s="11">
        <v>20</v>
      </c>
      <c r="I19">
        <v>15</v>
      </c>
      <c r="J19" s="11">
        <v>210</v>
      </c>
      <c r="K19">
        <v>35</v>
      </c>
      <c r="L19" t="s">
        <v>10580</v>
      </c>
      <c r="O19" s="11"/>
      <c r="Q19" s="11"/>
      <c r="S19" s="11"/>
      <c r="U19" s="11"/>
    </row>
    <row r="20" spans="1:23" x14ac:dyDescent="0.2">
      <c r="A20">
        <v>194</v>
      </c>
      <c r="B20" s="11">
        <v>194</v>
      </c>
      <c r="C20" t="s">
        <v>514</v>
      </c>
      <c r="D20" s="11">
        <v>55</v>
      </c>
      <c r="E20">
        <v>45</v>
      </c>
      <c r="F20" s="11">
        <v>45</v>
      </c>
      <c r="G20">
        <v>25</v>
      </c>
      <c r="H20" s="11">
        <v>25</v>
      </c>
      <c r="I20">
        <v>15</v>
      </c>
      <c r="J20" s="11">
        <v>210</v>
      </c>
      <c r="K20">
        <v>35</v>
      </c>
      <c r="L20" t="s">
        <v>10582</v>
      </c>
      <c r="O20" s="11"/>
      <c r="Q20" s="11"/>
      <c r="S20" s="11"/>
      <c r="U20" s="11"/>
    </row>
    <row r="21" spans="1:23" x14ac:dyDescent="0.2">
      <c r="A21">
        <v>236</v>
      </c>
      <c r="B21" s="11">
        <v>236</v>
      </c>
      <c r="C21" t="s">
        <v>560</v>
      </c>
      <c r="D21" s="11">
        <v>35</v>
      </c>
      <c r="E21">
        <v>35</v>
      </c>
      <c r="F21" s="11">
        <v>35</v>
      </c>
      <c r="G21">
        <v>35</v>
      </c>
      <c r="H21" s="11">
        <v>35</v>
      </c>
      <c r="I21">
        <v>35</v>
      </c>
      <c r="J21" s="11">
        <v>210</v>
      </c>
      <c r="K21">
        <v>35</v>
      </c>
      <c r="L21" t="s">
        <v>10580</v>
      </c>
      <c r="O21" s="11"/>
      <c r="Q21" s="11"/>
      <c r="S21" s="11"/>
      <c r="U21" s="11"/>
    </row>
    <row r="22" spans="1:23" x14ac:dyDescent="0.2">
      <c r="A22">
        <v>761</v>
      </c>
      <c r="B22" s="11">
        <v>761</v>
      </c>
      <c r="C22" t="s">
        <v>1148</v>
      </c>
      <c r="D22" s="11">
        <v>42</v>
      </c>
      <c r="E22">
        <v>30</v>
      </c>
      <c r="F22" s="11">
        <v>38</v>
      </c>
      <c r="G22">
        <v>30</v>
      </c>
      <c r="H22" s="11">
        <v>38</v>
      </c>
      <c r="I22">
        <v>32</v>
      </c>
      <c r="J22" s="11">
        <v>210</v>
      </c>
      <c r="K22">
        <v>35</v>
      </c>
      <c r="L22" t="s">
        <v>10579</v>
      </c>
      <c r="O22" s="11"/>
      <c r="Q22" s="11"/>
      <c r="S22" s="11"/>
      <c r="U22" s="11"/>
    </row>
    <row r="23" spans="1:23" x14ac:dyDescent="0.2">
      <c r="A23">
        <v>665</v>
      </c>
      <c r="B23" s="11">
        <v>665</v>
      </c>
      <c r="C23" t="s">
        <v>1038</v>
      </c>
      <c r="D23" s="11">
        <v>45</v>
      </c>
      <c r="E23">
        <v>22</v>
      </c>
      <c r="F23" s="11">
        <v>60</v>
      </c>
      <c r="G23">
        <v>27</v>
      </c>
      <c r="H23" s="11">
        <v>30</v>
      </c>
      <c r="I23">
        <v>29</v>
      </c>
      <c r="J23" s="11">
        <v>213</v>
      </c>
      <c r="K23">
        <v>35.5</v>
      </c>
      <c r="L23" t="s">
        <v>10563</v>
      </c>
      <c r="N23" t="s">
        <v>1304</v>
      </c>
      <c r="O23" s="12">
        <f t="shared" ref="O23:U23" si="0">AVERAGE(O2:O22)</f>
        <v>75.625</v>
      </c>
      <c r="P23" s="12">
        <f t="shared" si="0"/>
        <v>79.25</v>
      </c>
      <c r="Q23" s="12">
        <f t="shared" si="0"/>
        <v>65.125</v>
      </c>
      <c r="R23" s="12">
        <f t="shared" si="0"/>
        <v>50.625</v>
      </c>
      <c r="S23" s="12">
        <f t="shared" si="0"/>
        <v>66.5</v>
      </c>
      <c r="T23" s="12">
        <f t="shared" si="0"/>
        <v>79.375</v>
      </c>
      <c r="U23" s="12">
        <f t="shared" si="0"/>
        <v>416.5</v>
      </c>
    </row>
    <row r="24" spans="1:23" x14ac:dyDescent="0.2">
      <c r="A24">
        <v>161</v>
      </c>
      <c r="B24" s="11">
        <v>161</v>
      </c>
      <c r="C24" t="s">
        <v>480</v>
      </c>
      <c r="D24" s="11">
        <v>35</v>
      </c>
      <c r="E24">
        <v>46</v>
      </c>
      <c r="F24" s="11">
        <v>34</v>
      </c>
      <c r="G24">
        <v>35</v>
      </c>
      <c r="H24" s="11">
        <v>45</v>
      </c>
      <c r="I24">
        <v>20</v>
      </c>
      <c r="J24" s="11">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
      <c r="A25">
        <v>173</v>
      </c>
      <c r="B25" s="11">
        <v>173</v>
      </c>
      <c r="C25" t="s">
        <v>492</v>
      </c>
      <c r="D25" s="11">
        <v>50</v>
      </c>
      <c r="E25">
        <v>25</v>
      </c>
      <c r="F25" s="11">
        <v>28</v>
      </c>
      <c r="G25">
        <v>45</v>
      </c>
      <c r="H25" s="11">
        <v>55</v>
      </c>
      <c r="I25">
        <v>15</v>
      </c>
      <c r="J25" s="11">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
      <c r="A26">
        <v>261</v>
      </c>
      <c r="B26" s="11">
        <v>261</v>
      </c>
      <c r="C26" t="s">
        <v>589</v>
      </c>
      <c r="D26" s="11">
        <v>35</v>
      </c>
      <c r="E26">
        <v>55</v>
      </c>
      <c r="F26" s="11">
        <v>35</v>
      </c>
      <c r="G26">
        <v>30</v>
      </c>
      <c r="H26" s="11">
        <v>30</v>
      </c>
      <c r="I26">
        <v>35</v>
      </c>
      <c r="J26" s="11">
        <v>220</v>
      </c>
      <c r="K26">
        <v>36.67</v>
      </c>
      <c r="L26" t="s">
        <v>10584</v>
      </c>
    </row>
    <row r="27" spans="1:23" x14ac:dyDescent="0.2">
      <c r="A27">
        <v>270</v>
      </c>
      <c r="B27" s="11">
        <v>270</v>
      </c>
      <c r="C27" t="s">
        <v>598</v>
      </c>
      <c r="D27" s="11">
        <v>40</v>
      </c>
      <c r="E27">
        <v>30</v>
      </c>
      <c r="F27" s="11">
        <v>30</v>
      </c>
      <c r="G27">
        <v>40</v>
      </c>
      <c r="H27" s="11">
        <v>50</v>
      </c>
      <c r="I27">
        <v>30</v>
      </c>
      <c r="J27" s="11">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
      <c r="A28">
        <v>273</v>
      </c>
      <c r="B28" s="11">
        <v>273</v>
      </c>
      <c r="C28" t="s">
        <v>601</v>
      </c>
      <c r="D28" s="11">
        <v>40</v>
      </c>
      <c r="E28">
        <v>40</v>
      </c>
      <c r="F28" s="11">
        <v>50</v>
      </c>
      <c r="G28">
        <v>30</v>
      </c>
      <c r="H28" s="11">
        <v>30</v>
      </c>
      <c r="I28">
        <v>30</v>
      </c>
      <c r="J28" s="11">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
      <c r="A29">
        <v>440</v>
      </c>
      <c r="B29" s="11">
        <v>440</v>
      </c>
      <c r="C29" t="s">
        <v>793</v>
      </c>
      <c r="D29" s="11">
        <v>100</v>
      </c>
      <c r="E29">
        <v>5</v>
      </c>
      <c r="F29" s="11">
        <v>5</v>
      </c>
      <c r="G29">
        <v>15</v>
      </c>
      <c r="H29" s="11">
        <v>65</v>
      </c>
      <c r="I29">
        <v>30</v>
      </c>
      <c r="J29" s="11">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
      <c r="A30">
        <v>412</v>
      </c>
      <c r="B30" s="11">
        <v>412</v>
      </c>
      <c r="C30" t="s">
        <v>762</v>
      </c>
      <c r="D30" s="11">
        <v>40</v>
      </c>
      <c r="E30">
        <v>29</v>
      </c>
      <c r="F30" s="11">
        <v>45</v>
      </c>
      <c r="G30">
        <v>29</v>
      </c>
      <c r="H30" s="11">
        <v>45</v>
      </c>
      <c r="I30">
        <v>36</v>
      </c>
      <c r="J30" s="11">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
      <c r="A31">
        <v>767</v>
      </c>
      <c r="B31" s="11">
        <v>767</v>
      </c>
      <c r="C31" t="s">
        <v>1154</v>
      </c>
      <c r="D31" s="11">
        <v>25</v>
      </c>
      <c r="E31">
        <v>35</v>
      </c>
      <c r="F31" s="11">
        <v>40</v>
      </c>
      <c r="G31">
        <v>20</v>
      </c>
      <c r="H31" s="11">
        <v>30</v>
      </c>
      <c r="I31">
        <v>80</v>
      </c>
      <c r="J31" s="11">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
      <c r="A32">
        <v>292</v>
      </c>
      <c r="B32" s="11">
        <v>292</v>
      </c>
      <c r="C32" t="s">
        <v>621</v>
      </c>
      <c r="D32" s="11">
        <v>1</v>
      </c>
      <c r="E32">
        <v>90</v>
      </c>
      <c r="F32" s="11">
        <v>45</v>
      </c>
      <c r="G32">
        <v>30</v>
      </c>
      <c r="H32" s="11">
        <v>30</v>
      </c>
      <c r="I32">
        <v>40</v>
      </c>
      <c r="J32" s="11">
        <v>236</v>
      </c>
      <c r="K32">
        <v>39.33</v>
      </c>
      <c r="L32" t="s">
        <v>621</v>
      </c>
    </row>
    <row r="33" spans="1:12" x14ac:dyDescent="0.2">
      <c r="A33">
        <v>296</v>
      </c>
      <c r="B33" s="11">
        <v>296</v>
      </c>
      <c r="C33" t="s">
        <v>625</v>
      </c>
      <c r="D33" s="11">
        <v>72</v>
      </c>
      <c r="E33">
        <v>60</v>
      </c>
      <c r="F33" s="11">
        <v>30</v>
      </c>
      <c r="G33">
        <v>20</v>
      </c>
      <c r="H33" s="11">
        <v>30</v>
      </c>
      <c r="I33">
        <v>25</v>
      </c>
      <c r="J33" s="11">
        <v>237</v>
      </c>
      <c r="K33">
        <v>39.5</v>
      </c>
      <c r="L33" t="s">
        <v>10586</v>
      </c>
    </row>
    <row r="34" spans="1:12" x14ac:dyDescent="0.2">
      <c r="A34">
        <v>659</v>
      </c>
      <c r="B34" s="11">
        <v>659</v>
      </c>
      <c r="C34" t="s">
        <v>1032</v>
      </c>
      <c r="D34" s="11">
        <v>38</v>
      </c>
      <c r="E34">
        <v>36</v>
      </c>
      <c r="F34" s="11">
        <v>38</v>
      </c>
      <c r="G34">
        <v>32</v>
      </c>
      <c r="H34" s="11">
        <v>36</v>
      </c>
      <c r="I34">
        <v>57</v>
      </c>
      <c r="J34" s="11">
        <v>237</v>
      </c>
      <c r="K34">
        <v>39.5</v>
      </c>
      <c r="L34" t="s">
        <v>10583</v>
      </c>
    </row>
    <row r="35" spans="1:12" x14ac:dyDescent="0.2">
      <c r="A35">
        <v>263</v>
      </c>
      <c r="B35" s="11">
        <v>263</v>
      </c>
      <c r="C35" t="s">
        <v>591</v>
      </c>
      <c r="D35" s="11">
        <v>38</v>
      </c>
      <c r="E35">
        <v>30</v>
      </c>
      <c r="F35" s="11">
        <v>41</v>
      </c>
      <c r="G35">
        <v>30</v>
      </c>
      <c r="H35" s="11">
        <v>41</v>
      </c>
      <c r="I35">
        <v>60</v>
      </c>
      <c r="J35" s="11">
        <v>240</v>
      </c>
      <c r="K35">
        <v>40</v>
      </c>
      <c r="L35" t="s">
        <v>10583</v>
      </c>
    </row>
    <row r="36" spans="1:12" x14ac:dyDescent="0.2">
      <c r="A36">
        <v>293</v>
      </c>
      <c r="B36" s="11">
        <v>293</v>
      </c>
      <c r="C36" t="s">
        <v>622</v>
      </c>
      <c r="D36" s="11">
        <v>64</v>
      </c>
      <c r="E36">
        <v>51</v>
      </c>
      <c r="F36" s="11">
        <v>23</v>
      </c>
      <c r="G36">
        <v>51</v>
      </c>
      <c r="H36" s="11">
        <v>23</v>
      </c>
      <c r="I36">
        <v>28</v>
      </c>
      <c r="J36" s="11">
        <v>240</v>
      </c>
      <c r="K36">
        <v>40</v>
      </c>
      <c r="L36" t="s">
        <v>10583</v>
      </c>
    </row>
    <row r="37" spans="1:12" x14ac:dyDescent="0.2">
      <c r="A37">
        <v>415</v>
      </c>
      <c r="B37" s="11">
        <v>415</v>
      </c>
      <c r="C37" t="s">
        <v>767</v>
      </c>
      <c r="D37" s="11">
        <v>30</v>
      </c>
      <c r="E37">
        <v>30</v>
      </c>
      <c r="F37" s="11">
        <v>42</v>
      </c>
      <c r="G37">
        <v>30</v>
      </c>
      <c r="H37" s="11">
        <v>42</v>
      </c>
      <c r="I37">
        <v>70</v>
      </c>
      <c r="J37" s="11">
        <v>244</v>
      </c>
      <c r="K37">
        <v>40.67</v>
      </c>
      <c r="L37" t="s">
        <v>10587</v>
      </c>
    </row>
    <row r="38" spans="1:12" x14ac:dyDescent="0.2">
      <c r="A38">
        <v>41</v>
      </c>
      <c r="B38" s="11">
        <v>41</v>
      </c>
      <c r="C38" t="s">
        <v>340</v>
      </c>
      <c r="D38" s="11">
        <v>40</v>
      </c>
      <c r="E38">
        <v>45</v>
      </c>
      <c r="F38" s="11">
        <v>35</v>
      </c>
      <c r="G38">
        <v>30</v>
      </c>
      <c r="H38" s="11">
        <v>40</v>
      </c>
      <c r="I38">
        <v>55</v>
      </c>
      <c r="J38" s="11">
        <v>245</v>
      </c>
      <c r="K38">
        <v>40.83</v>
      </c>
      <c r="L38" t="s">
        <v>10588</v>
      </c>
    </row>
    <row r="39" spans="1:12" x14ac:dyDescent="0.2">
      <c r="A39">
        <v>175</v>
      </c>
      <c r="B39" s="11">
        <v>175</v>
      </c>
      <c r="C39" t="s">
        <v>494</v>
      </c>
      <c r="D39" s="11">
        <v>35</v>
      </c>
      <c r="E39">
        <v>20</v>
      </c>
      <c r="F39" s="11">
        <v>65</v>
      </c>
      <c r="G39">
        <v>40</v>
      </c>
      <c r="H39" s="11">
        <v>65</v>
      </c>
      <c r="I39">
        <v>20</v>
      </c>
      <c r="J39" s="11">
        <v>245</v>
      </c>
      <c r="K39">
        <v>40.83</v>
      </c>
      <c r="L39" t="s">
        <v>10580</v>
      </c>
    </row>
    <row r="40" spans="1:12" x14ac:dyDescent="0.2">
      <c r="A40">
        <v>396</v>
      </c>
      <c r="B40" s="11">
        <v>396</v>
      </c>
      <c r="C40" t="s">
        <v>746</v>
      </c>
      <c r="D40" s="11">
        <v>40</v>
      </c>
      <c r="E40">
        <v>55</v>
      </c>
      <c r="F40" s="11">
        <v>30</v>
      </c>
      <c r="G40">
        <v>30</v>
      </c>
      <c r="H40" s="11">
        <v>30</v>
      </c>
      <c r="I40">
        <v>60</v>
      </c>
      <c r="J40" s="11">
        <v>245</v>
      </c>
      <c r="K40">
        <v>40.83</v>
      </c>
      <c r="L40" t="s">
        <v>10565</v>
      </c>
    </row>
    <row r="41" spans="1:12" x14ac:dyDescent="0.2">
      <c r="A41">
        <v>714</v>
      </c>
      <c r="B41" s="11">
        <v>714</v>
      </c>
      <c r="C41" t="s">
        <v>1094</v>
      </c>
      <c r="D41" s="11">
        <v>40</v>
      </c>
      <c r="E41">
        <v>30</v>
      </c>
      <c r="F41" s="11">
        <v>35</v>
      </c>
      <c r="G41">
        <v>45</v>
      </c>
      <c r="H41" s="11">
        <v>40</v>
      </c>
      <c r="I41">
        <v>55</v>
      </c>
      <c r="J41" s="11">
        <v>245</v>
      </c>
      <c r="K41">
        <v>40.83</v>
      </c>
      <c r="L41" t="s">
        <v>10589</v>
      </c>
    </row>
    <row r="42" spans="1:12" x14ac:dyDescent="0.2">
      <c r="A42">
        <v>167</v>
      </c>
      <c r="B42" s="11">
        <v>167</v>
      </c>
      <c r="C42" t="s">
        <v>486</v>
      </c>
      <c r="D42" s="11">
        <v>40</v>
      </c>
      <c r="E42">
        <v>60</v>
      </c>
      <c r="F42" s="11">
        <v>40</v>
      </c>
      <c r="G42">
        <v>40</v>
      </c>
      <c r="H42" s="11">
        <v>40</v>
      </c>
      <c r="I42">
        <v>30</v>
      </c>
      <c r="J42" s="11">
        <v>250</v>
      </c>
      <c r="K42">
        <v>41.67</v>
      </c>
      <c r="L42" t="s">
        <v>10562</v>
      </c>
    </row>
    <row r="43" spans="1:12" x14ac:dyDescent="0.2">
      <c r="A43">
        <v>183</v>
      </c>
      <c r="B43" s="11">
        <v>183</v>
      </c>
      <c r="C43" t="s">
        <v>503</v>
      </c>
      <c r="D43" s="11">
        <v>70</v>
      </c>
      <c r="E43">
        <v>20</v>
      </c>
      <c r="F43" s="11">
        <v>50</v>
      </c>
      <c r="G43">
        <v>20</v>
      </c>
      <c r="H43" s="11">
        <v>50</v>
      </c>
      <c r="I43">
        <v>40</v>
      </c>
      <c r="J43" s="11">
        <v>250</v>
      </c>
      <c r="K43">
        <v>41.67</v>
      </c>
      <c r="L43" t="s">
        <v>2019</v>
      </c>
    </row>
    <row r="44" spans="1:12" x14ac:dyDescent="0.2">
      <c r="A44">
        <v>187</v>
      </c>
      <c r="B44" s="11">
        <v>187</v>
      </c>
      <c r="C44" t="s">
        <v>507</v>
      </c>
      <c r="D44" s="11">
        <v>35</v>
      </c>
      <c r="E44">
        <v>35</v>
      </c>
      <c r="F44" s="11">
        <v>40</v>
      </c>
      <c r="G44">
        <v>35</v>
      </c>
      <c r="H44" s="11">
        <v>55</v>
      </c>
      <c r="I44">
        <v>50</v>
      </c>
      <c r="J44" s="11">
        <v>250</v>
      </c>
      <c r="K44">
        <v>41.67</v>
      </c>
      <c r="L44" t="s">
        <v>10585</v>
      </c>
    </row>
    <row r="45" spans="1:12" x14ac:dyDescent="0.2">
      <c r="A45">
        <v>218</v>
      </c>
      <c r="B45" s="11">
        <v>218</v>
      </c>
      <c r="C45" t="s">
        <v>541</v>
      </c>
      <c r="D45" s="11">
        <v>40</v>
      </c>
      <c r="E45">
        <v>40</v>
      </c>
      <c r="F45" s="11">
        <v>40</v>
      </c>
      <c r="G45">
        <v>70</v>
      </c>
      <c r="H45" s="11">
        <v>40</v>
      </c>
      <c r="I45">
        <v>20</v>
      </c>
      <c r="J45" s="11">
        <v>250</v>
      </c>
      <c r="K45">
        <v>41.67</v>
      </c>
      <c r="L45" t="s">
        <v>10623</v>
      </c>
    </row>
    <row r="46" spans="1:12" x14ac:dyDescent="0.2">
      <c r="A46">
        <v>220</v>
      </c>
      <c r="B46" s="11">
        <v>220</v>
      </c>
      <c r="C46" t="s">
        <v>543</v>
      </c>
      <c r="D46" s="11">
        <v>50</v>
      </c>
      <c r="E46">
        <v>50</v>
      </c>
      <c r="F46" s="11">
        <v>40</v>
      </c>
      <c r="G46">
        <v>30</v>
      </c>
      <c r="H46" s="11">
        <v>30</v>
      </c>
      <c r="I46">
        <v>50</v>
      </c>
      <c r="J46" s="11">
        <v>250</v>
      </c>
      <c r="K46">
        <v>41.67</v>
      </c>
      <c r="L46" t="s">
        <v>10572</v>
      </c>
    </row>
    <row r="47" spans="1:12" x14ac:dyDescent="0.2">
      <c r="A47">
        <v>235</v>
      </c>
      <c r="B47" s="11">
        <v>235</v>
      </c>
      <c r="C47" t="s">
        <v>559</v>
      </c>
      <c r="D47" s="11">
        <v>55</v>
      </c>
      <c r="E47">
        <v>20</v>
      </c>
      <c r="F47" s="11">
        <v>35</v>
      </c>
      <c r="G47">
        <v>20</v>
      </c>
      <c r="H47" s="11">
        <v>45</v>
      </c>
      <c r="I47">
        <v>75</v>
      </c>
      <c r="J47" s="11">
        <v>250</v>
      </c>
      <c r="K47">
        <v>41.67</v>
      </c>
      <c r="L47" t="s">
        <v>559</v>
      </c>
    </row>
    <row r="48" spans="1:12" x14ac:dyDescent="0.2">
      <c r="A48">
        <v>399</v>
      </c>
      <c r="B48" s="11">
        <v>399</v>
      </c>
      <c r="C48" t="s">
        <v>749</v>
      </c>
      <c r="D48" s="11">
        <v>59</v>
      </c>
      <c r="E48">
        <v>45</v>
      </c>
      <c r="F48" s="11">
        <v>40</v>
      </c>
      <c r="G48">
        <v>35</v>
      </c>
      <c r="H48" s="11">
        <v>40</v>
      </c>
      <c r="I48">
        <v>31</v>
      </c>
      <c r="J48" s="11">
        <v>250</v>
      </c>
      <c r="K48">
        <v>41.67</v>
      </c>
      <c r="L48" t="s">
        <v>10583</v>
      </c>
    </row>
    <row r="49" spans="1:12" x14ac:dyDescent="0.2">
      <c r="A49">
        <v>753</v>
      </c>
      <c r="B49" s="11">
        <v>753</v>
      </c>
      <c r="C49" t="s">
        <v>1140</v>
      </c>
      <c r="D49" s="11">
        <v>40</v>
      </c>
      <c r="E49">
        <v>55</v>
      </c>
      <c r="F49" s="11">
        <v>35</v>
      </c>
      <c r="G49">
        <v>50</v>
      </c>
      <c r="H49" s="11">
        <v>35</v>
      </c>
      <c r="I49">
        <v>35</v>
      </c>
      <c r="J49" s="11">
        <v>250</v>
      </c>
      <c r="K49">
        <v>41.67</v>
      </c>
      <c r="L49" t="s">
        <v>10585</v>
      </c>
    </row>
    <row r="50" spans="1:12" x14ac:dyDescent="0.2">
      <c r="A50">
        <v>16</v>
      </c>
      <c r="B50" s="11">
        <v>16</v>
      </c>
      <c r="C50" t="s">
        <v>307</v>
      </c>
      <c r="D50" s="11">
        <v>40</v>
      </c>
      <c r="E50">
        <v>45</v>
      </c>
      <c r="F50" s="11">
        <v>40</v>
      </c>
      <c r="G50">
        <v>35</v>
      </c>
      <c r="H50" s="11">
        <v>35</v>
      </c>
      <c r="I50">
        <v>56</v>
      </c>
      <c r="J50" s="11">
        <v>251</v>
      </c>
      <c r="K50">
        <v>41.83</v>
      </c>
      <c r="L50" t="s">
        <v>10565</v>
      </c>
    </row>
    <row r="51" spans="1:12" x14ac:dyDescent="0.2">
      <c r="A51">
        <v>19</v>
      </c>
      <c r="B51" s="11">
        <v>19</v>
      </c>
      <c r="C51" t="s">
        <v>311</v>
      </c>
      <c r="D51" s="11">
        <v>30</v>
      </c>
      <c r="E51">
        <v>56</v>
      </c>
      <c r="F51" s="11">
        <v>35</v>
      </c>
      <c r="G51">
        <v>25</v>
      </c>
      <c r="H51" s="11">
        <v>35</v>
      </c>
      <c r="I51">
        <v>72</v>
      </c>
      <c r="J51" s="11">
        <v>253</v>
      </c>
      <c r="K51">
        <v>42.17</v>
      </c>
      <c r="L51" t="s">
        <v>10583</v>
      </c>
    </row>
    <row r="52" spans="1:12" x14ac:dyDescent="0.2">
      <c r="A52">
        <v>734</v>
      </c>
      <c r="B52" s="11">
        <v>734</v>
      </c>
      <c r="C52" t="s">
        <v>1118</v>
      </c>
      <c r="D52" s="11">
        <v>48</v>
      </c>
      <c r="E52">
        <v>70</v>
      </c>
      <c r="F52" s="11">
        <v>30</v>
      </c>
      <c r="G52">
        <v>30</v>
      </c>
      <c r="H52" s="11">
        <v>30</v>
      </c>
      <c r="I52">
        <v>45</v>
      </c>
      <c r="J52" s="11">
        <v>253</v>
      </c>
      <c r="K52">
        <v>42.17</v>
      </c>
      <c r="L52" t="s">
        <v>10583</v>
      </c>
    </row>
    <row r="53" spans="1:12" x14ac:dyDescent="0.2">
      <c r="A53">
        <v>19</v>
      </c>
      <c r="B53" s="11" t="s">
        <v>1205</v>
      </c>
      <c r="C53" t="s">
        <v>312</v>
      </c>
      <c r="D53" s="11">
        <v>30</v>
      </c>
      <c r="E53">
        <v>56</v>
      </c>
      <c r="F53" s="11">
        <v>35</v>
      </c>
      <c r="G53">
        <v>25</v>
      </c>
      <c r="H53" s="11">
        <v>35</v>
      </c>
      <c r="I53">
        <v>72</v>
      </c>
      <c r="J53" s="11">
        <v>253</v>
      </c>
      <c r="K53">
        <v>42.17</v>
      </c>
      <c r="L53" t="s">
        <v>10583</v>
      </c>
    </row>
    <row r="54" spans="1:12" x14ac:dyDescent="0.2">
      <c r="A54">
        <v>504</v>
      </c>
      <c r="B54" s="11">
        <v>504</v>
      </c>
      <c r="C54" t="s">
        <v>868</v>
      </c>
      <c r="D54" s="11">
        <v>45</v>
      </c>
      <c r="E54">
        <v>55</v>
      </c>
      <c r="F54" s="11">
        <v>39</v>
      </c>
      <c r="G54">
        <v>35</v>
      </c>
      <c r="H54" s="11">
        <v>39</v>
      </c>
      <c r="I54">
        <v>42</v>
      </c>
      <c r="J54" s="11">
        <v>255</v>
      </c>
      <c r="K54">
        <v>42.5</v>
      </c>
      <c r="L54" t="s">
        <v>10583</v>
      </c>
    </row>
    <row r="55" spans="1:12" x14ac:dyDescent="0.2">
      <c r="A55">
        <v>300</v>
      </c>
      <c r="B55" s="11">
        <v>300</v>
      </c>
      <c r="C55" t="s">
        <v>629</v>
      </c>
      <c r="D55" s="11">
        <v>50</v>
      </c>
      <c r="E55">
        <v>45</v>
      </c>
      <c r="F55" s="11">
        <v>45</v>
      </c>
      <c r="G55">
        <v>35</v>
      </c>
      <c r="H55" s="11">
        <v>35</v>
      </c>
      <c r="I55">
        <v>50</v>
      </c>
      <c r="J55" s="11">
        <v>260</v>
      </c>
      <c r="K55">
        <v>43.33</v>
      </c>
      <c r="L55" t="s">
        <v>10590</v>
      </c>
    </row>
    <row r="56" spans="1:12" x14ac:dyDescent="0.2">
      <c r="A56">
        <v>360</v>
      </c>
      <c r="B56" s="11">
        <v>360</v>
      </c>
      <c r="C56" t="s">
        <v>699</v>
      </c>
      <c r="D56" s="11">
        <v>95</v>
      </c>
      <c r="E56">
        <v>23</v>
      </c>
      <c r="F56" s="11">
        <v>48</v>
      </c>
      <c r="G56">
        <v>23</v>
      </c>
      <c r="H56" s="11">
        <v>48</v>
      </c>
      <c r="I56">
        <v>23</v>
      </c>
      <c r="J56" s="11">
        <v>260</v>
      </c>
      <c r="K56">
        <v>43.33</v>
      </c>
      <c r="L56" t="s">
        <v>10591</v>
      </c>
    </row>
    <row r="57" spans="1:12" x14ac:dyDescent="0.2">
      <c r="A57">
        <v>543</v>
      </c>
      <c r="B57" s="11">
        <v>543</v>
      </c>
      <c r="C57" t="s">
        <v>908</v>
      </c>
      <c r="D57" s="11">
        <v>30</v>
      </c>
      <c r="E57">
        <v>45</v>
      </c>
      <c r="F57" s="11">
        <v>59</v>
      </c>
      <c r="G57">
        <v>30</v>
      </c>
      <c r="H57" s="11">
        <v>39</v>
      </c>
      <c r="I57">
        <v>57</v>
      </c>
      <c r="J57" s="11">
        <v>260</v>
      </c>
      <c r="K57">
        <v>43.33</v>
      </c>
      <c r="L57" t="s">
        <v>10562</v>
      </c>
    </row>
    <row r="58" spans="1:12" x14ac:dyDescent="0.2">
      <c r="A58">
        <v>21</v>
      </c>
      <c r="B58" s="11">
        <v>21</v>
      </c>
      <c r="C58" t="s">
        <v>315</v>
      </c>
      <c r="D58" s="11">
        <v>40</v>
      </c>
      <c r="E58">
        <v>60</v>
      </c>
      <c r="F58" s="11">
        <v>30</v>
      </c>
      <c r="G58">
        <v>31</v>
      </c>
      <c r="H58" s="11">
        <v>31</v>
      </c>
      <c r="I58">
        <v>70</v>
      </c>
      <c r="J58" s="11">
        <v>262</v>
      </c>
      <c r="K58">
        <v>43.67</v>
      </c>
      <c r="L58" t="s">
        <v>10584</v>
      </c>
    </row>
    <row r="59" spans="1:12" x14ac:dyDescent="0.2">
      <c r="A59">
        <v>163</v>
      </c>
      <c r="B59" s="11">
        <v>163</v>
      </c>
      <c r="C59" t="s">
        <v>482</v>
      </c>
      <c r="D59" s="11">
        <v>60</v>
      </c>
      <c r="E59">
        <v>30</v>
      </c>
      <c r="F59" s="11">
        <v>30</v>
      </c>
      <c r="G59">
        <v>36</v>
      </c>
      <c r="H59" s="11">
        <v>56</v>
      </c>
      <c r="I59">
        <v>50</v>
      </c>
      <c r="J59" s="11">
        <v>262</v>
      </c>
      <c r="K59">
        <v>43.67</v>
      </c>
      <c r="L59" t="s">
        <v>10565</v>
      </c>
    </row>
    <row r="60" spans="1:12" x14ac:dyDescent="0.2">
      <c r="A60">
        <v>403</v>
      </c>
      <c r="B60" s="11">
        <v>403</v>
      </c>
      <c r="C60" t="s">
        <v>753</v>
      </c>
      <c r="D60" s="11">
        <v>45</v>
      </c>
      <c r="E60">
        <v>65</v>
      </c>
      <c r="F60" s="11">
        <v>34</v>
      </c>
      <c r="G60">
        <v>40</v>
      </c>
      <c r="H60" s="11">
        <v>34</v>
      </c>
      <c r="I60">
        <v>45</v>
      </c>
      <c r="J60" s="11">
        <v>263</v>
      </c>
      <c r="K60">
        <v>43.83</v>
      </c>
      <c r="L60" t="s">
        <v>10592</v>
      </c>
    </row>
    <row r="61" spans="1:12" x14ac:dyDescent="0.2">
      <c r="A61">
        <v>519</v>
      </c>
      <c r="B61" s="11">
        <v>519</v>
      </c>
      <c r="C61" t="s">
        <v>883</v>
      </c>
      <c r="D61" s="11">
        <v>50</v>
      </c>
      <c r="E61">
        <v>55</v>
      </c>
      <c r="F61" s="11">
        <v>50</v>
      </c>
      <c r="G61">
        <v>36</v>
      </c>
      <c r="H61" s="11">
        <v>30</v>
      </c>
      <c r="I61">
        <v>43</v>
      </c>
      <c r="J61" s="11">
        <v>264</v>
      </c>
      <c r="K61">
        <v>44</v>
      </c>
      <c r="L61" t="s">
        <v>10565</v>
      </c>
    </row>
    <row r="62" spans="1:12" x14ac:dyDescent="0.2">
      <c r="A62">
        <v>50</v>
      </c>
      <c r="B62" s="11">
        <v>50</v>
      </c>
      <c r="C62" t="s">
        <v>349</v>
      </c>
      <c r="D62" s="11">
        <v>10</v>
      </c>
      <c r="E62">
        <v>55</v>
      </c>
      <c r="F62" s="11">
        <v>25</v>
      </c>
      <c r="G62">
        <v>35</v>
      </c>
      <c r="H62" s="11">
        <v>45</v>
      </c>
      <c r="I62">
        <v>95</v>
      </c>
      <c r="J62" s="11">
        <v>265</v>
      </c>
      <c r="K62">
        <v>44.17</v>
      </c>
      <c r="L62" t="s">
        <v>10571</v>
      </c>
    </row>
    <row r="63" spans="1:12" x14ac:dyDescent="0.2">
      <c r="A63">
        <v>165</v>
      </c>
      <c r="B63" s="11">
        <v>165</v>
      </c>
      <c r="C63" t="s">
        <v>484</v>
      </c>
      <c r="D63" s="11">
        <v>40</v>
      </c>
      <c r="E63">
        <v>20</v>
      </c>
      <c r="F63" s="11">
        <v>30</v>
      </c>
      <c r="G63">
        <v>40</v>
      </c>
      <c r="H63" s="11">
        <v>80</v>
      </c>
      <c r="I63">
        <v>55</v>
      </c>
      <c r="J63" s="11">
        <v>265</v>
      </c>
      <c r="K63">
        <v>44.17</v>
      </c>
      <c r="L63" t="s">
        <v>10562</v>
      </c>
    </row>
    <row r="64" spans="1:12" x14ac:dyDescent="0.2">
      <c r="A64">
        <v>731</v>
      </c>
      <c r="B64" s="11">
        <v>731</v>
      </c>
      <c r="C64" t="s">
        <v>1115</v>
      </c>
      <c r="D64" s="11">
        <v>35</v>
      </c>
      <c r="E64">
        <v>75</v>
      </c>
      <c r="F64" s="11">
        <v>30</v>
      </c>
      <c r="G64">
        <v>30</v>
      </c>
      <c r="H64" s="11">
        <v>30</v>
      </c>
      <c r="I64">
        <v>65</v>
      </c>
      <c r="J64" s="11">
        <v>265</v>
      </c>
      <c r="K64">
        <v>44.17</v>
      </c>
      <c r="L64" t="s">
        <v>10565</v>
      </c>
    </row>
    <row r="65" spans="1:12" x14ac:dyDescent="0.2">
      <c r="A65">
        <v>50</v>
      </c>
      <c r="B65" s="11" t="s">
        <v>1212</v>
      </c>
      <c r="C65" t="s">
        <v>350</v>
      </c>
      <c r="D65" s="11">
        <v>10</v>
      </c>
      <c r="E65">
        <v>55</v>
      </c>
      <c r="F65" s="11">
        <v>30</v>
      </c>
      <c r="G65">
        <v>35</v>
      </c>
      <c r="H65" s="11">
        <v>45</v>
      </c>
      <c r="I65">
        <v>90</v>
      </c>
      <c r="J65" s="11">
        <v>265</v>
      </c>
      <c r="K65">
        <v>44.17</v>
      </c>
      <c r="L65" t="s">
        <v>10571</v>
      </c>
    </row>
    <row r="66" spans="1:12" x14ac:dyDescent="0.2">
      <c r="A66">
        <v>290</v>
      </c>
      <c r="B66" s="11">
        <v>290</v>
      </c>
      <c r="C66" t="s">
        <v>619</v>
      </c>
      <c r="D66" s="11">
        <v>31</v>
      </c>
      <c r="E66">
        <v>45</v>
      </c>
      <c r="F66" s="11">
        <v>90</v>
      </c>
      <c r="G66">
        <v>30</v>
      </c>
      <c r="H66" s="11">
        <v>30</v>
      </c>
      <c r="I66">
        <v>40</v>
      </c>
      <c r="J66" s="11">
        <v>266</v>
      </c>
      <c r="K66">
        <v>44.33</v>
      </c>
      <c r="L66" t="s">
        <v>10587</v>
      </c>
    </row>
    <row r="67" spans="1:12" x14ac:dyDescent="0.2">
      <c r="A67">
        <v>283</v>
      </c>
      <c r="B67" s="11">
        <v>283</v>
      </c>
      <c r="C67" t="s">
        <v>612</v>
      </c>
      <c r="D67" s="11">
        <v>40</v>
      </c>
      <c r="E67">
        <v>30</v>
      </c>
      <c r="F67" s="11">
        <v>32</v>
      </c>
      <c r="G67">
        <v>50</v>
      </c>
      <c r="H67" s="11">
        <v>52</v>
      </c>
      <c r="I67">
        <v>65</v>
      </c>
      <c r="J67" s="11">
        <v>269</v>
      </c>
      <c r="K67">
        <v>44.83</v>
      </c>
      <c r="L67" t="s">
        <v>10587</v>
      </c>
    </row>
    <row r="68" spans="1:12" x14ac:dyDescent="0.2">
      <c r="A68">
        <v>751</v>
      </c>
      <c r="B68" s="11">
        <v>751</v>
      </c>
      <c r="C68" t="s">
        <v>1138</v>
      </c>
      <c r="D68" s="11">
        <v>38</v>
      </c>
      <c r="E68">
        <v>40</v>
      </c>
      <c r="F68" s="11">
        <v>52</v>
      </c>
      <c r="G68">
        <v>40</v>
      </c>
      <c r="H68" s="11">
        <v>72</v>
      </c>
      <c r="I68">
        <v>27</v>
      </c>
      <c r="J68" s="11">
        <v>269</v>
      </c>
      <c r="K68">
        <v>44.83</v>
      </c>
      <c r="L68" t="s">
        <v>10587</v>
      </c>
    </row>
    <row r="69" spans="1:12" x14ac:dyDescent="0.2">
      <c r="A69">
        <v>39</v>
      </c>
      <c r="B69" s="11">
        <v>39</v>
      </c>
      <c r="C69" t="s">
        <v>338</v>
      </c>
      <c r="D69" s="11">
        <v>115</v>
      </c>
      <c r="E69">
        <v>45</v>
      </c>
      <c r="F69" s="11">
        <v>20</v>
      </c>
      <c r="G69">
        <v>45</v>
      </c>
      <c r="H69" s="11">
        <v>25</v>
      </c>
      <c r="I69">
        <v>20</v>
      </c>
      <c r="J69" s="11">
        <v>270</v>
      </c>
      <c r="K69">
        <v>45</v>
      </c>
      <c r="L69" t="s">
        <v>10576</v>
      </c>
    </row>
    <row r="70" spans="1:12" x14ac:dyDescent="0.2">
      <c r="A70">
        <v>276</v>
      </c>
      <c r="B70" s="11">
        <v>276</v>
      </c>
      <c r="C70" t="s">
        <v>604</v>
      </c>
      <c r="D70" s="11">
        <v>40</v>
      </c>
      <c r="E70">
        <v>55</v>
      </c>
      <c r="F70" s="11">
        <v>30</v>
      </c>
      <c r="G70">
        <v>30</v>
      </c>
      <c r="H70" s="11">
        <v>30</v>
      </c>
      <c r="I70">
        <v>85</v>
      </c>
      <c r="J70" s="11">
        <v>270</v>
      </c>
      <c r="K70">
        <v>45</v>
      </c>
      <c r="L70" t="s">
        <v>10565</v>
      </c>
    </row>
    <row r="71" spans="1:12" x14ac:dyDescent="0.2">
      <c r="A71">
        <v>278</v>
      </c>
      <c r="B71" s="11">
        <v>278</v>
      </c>
      <c r="C71" t="s">
        <v>606</v>
      </c>
      <c r="D71" s="11">
        <v>40</v>
      </c>
      <c r="E71">
        <v>30</v>
      </c>
      <c r="F71" s="11">
        <v>30</v>
      </c>
      <c r="G71">
        <v>55</v>
      </c>
      <c r="H71" s="11">
        <v>30</v>
      </c>
      <c r="I71">
        <v>85</v>
      </c>
      <c r="J71" s="11">
        <v>270</v>
      </c>
      <c r="K71">
        <v>45</v>
      </c>
      <c r="L71" t="s">
        <v>10565</v>
      </c>
    </row>
    <row r="72" spans="1:12" x14ac:dyDescent="0.2">
      <c r="A72">
        <v>32</v>
      </c>
      <c r="B72" s="11">
        <v>32</v>
      </c>
      <c r="C72" t="s">
        <v>329</v>
      </c>
      <c r="D72" s="11">
        <v>46</v>
      </c>
      <c r="E72">
        <v>57</v>
      </c>
      <c r="F72" s="11">
        <v>40</v>
      </c>
      <c r="G72">
        <v>40</v>
      </c>
      <c r="H72" s="11">
        <v>40</v>
      </c>
      <c r="I72">
        <v>50</v>
      </c>
      <c r="J72" s="11">
        <v>273</v>
      </c>
      <c r="K72">
        <v>45.5</v>
      </c>
      <c r="L72" t="s">
        <v>10573</v>
      </c>
    </row>
    <row r="73" spans="1:12" x14ac:dyDescent="0.2">
      <c r="A73">
        <v>29</v>
      </c>
      <c r="B73" s="11">
        <v>29</v>
      </c>
      <c r="C73" t="s">
        <v>326</v>
      </c>
      <c r="D73" s="11">
        <v>55</v>
      </c>
      <c r="E73">
        <v>47</v>
      </c>
      <c r="F73" s="11">
        <v>52</v>
      </c>
      <c r="G73">
        <v>40</v>
      </c>
      <c r="H73" s="11">
        <v>40</v>
      </c>
      <c r="I73">
        <v>41</v>
      </c>
      <c r="J73" s="11">
        <v>275</v>
      </c>
      <c r="K73">
        <v>45.83</v>
      </c>
      <c r="L73" t="s">
        <v>10573</v>
      </c>
    </row>
    <row r="74" spans="1:12" x14ac:dyDescent="0.2">
      <c r="A74">
        <v>420</v>
      </c>
      <c r="B74" s="11">
        <v>420</v>
      </c>
      <c r="C74" t="s">
        <v>772</v>
      </c>
      <c r="D74" s="11">
        <v>45</v>
      </c>
      <c r="E74">
        <v>35</v>
      </c>
      <c r="F74" s="11">
        <v>45</v>
      </c>
      <c r="G74">
        <v>62</v>
      </c>
      <c r="H74" s="11">
        <v>53</v>
      </c>
      <c r="I74">
        <v>35</v>
      </c>
      <c r="J74" s="11">
        <v>275</v>
      </c>
      <c r="K74">
        <v>45.83</v>
      </c>
      <c r="L74" t="s">
        <v>10585</v>
      </c>
    </row>
    <row r="75" spans="1:12" x14ac:dyDescent="0.2">
      <c r="A75">
        <v>506</v>
      </c>
      <c r="B75" s="11">
        <v>506</v>
      </c>
      <c r="C75" t="s">
        <v>870</v>
      </c>
      <c r="D75" s="11">
        <v>45</v>
      </c>
      <c r="E75">
        <v>60</v>
      </c>
      <c r="F75" s="11">
        <v>45</v>
      </c>
      <c r="G75">
        <v>25</v>
      </c>
      <c r="H75" s="11">
        <v>45</v>
      </c>
      <c r="I75">
        <v>55</v>
      </c>
      <c r="J75" s="11">
        <v>275</v>
      </c>
      <c r="K75">
        <v>45.83</v>
      </c>
      <c r="L75" t="s">
        <v>10590</v>
      </c>
    </row>
    <row r="76" spans="1:12" x14ac:dyDescent="0.2">
      <c r="A76">
        <v>602</v>
      </c>
      <c r="B76" s="11">
        <v>602</v>
      </c>
      <c r="C76" t="s">
        <v>968</v>
      </c>
      <c r="D76" s="11">
        <v>35</v>
      </c>
      <c r="E76">
        <v>55</v>
      </c>
      <c r="F76" s="11">
        <v>40</v>
      </c>
      <c r="G76">
        <v>45</v>
      </c>
      <c r="H76" s="11">
        <v>40</v>
      </c>
      <c r="I76">
        <v>60</v>
      </c>
      <c r="J76" s="11">
        <v>275</v>
      </c>
      <c r="K76">
        <v>45.83</v>
      </c>
      <c r="L76" t="s">
        <v>10592</v>
      </c>
    </row>
    <row r="77" spans="1:12" x14ac:dyDescent="0.2">
      <c r="A77">
        <v>607</v>
      </c>
      <c r="B77" s="11">
        <v>607</v>
      </c>
      <c r="C77" t="s">
        <v>973</v>
      </c>
      <c r="D77" s="11">
        <v>50</v>
      </c>
      <c r="E77">
        <v>30</v>
      </c>
      <c r="F77" s="11">
        <v>55</v>
      </c>
      <c r="G77">
        <v>65</v>
      </c>
      <c r="H77" s="11">
        <v>55</v>
      </c>
      <c r="I77">
        <v>20</v>
      </c>
      <c r="J77" s="11">
        <v>275</v>
      </c>
      <c r="K77">
        <v>45.83</v>
      </c>
      <c r="L77" t="s">
        <v>10593</v>
      </c>
    </row>
    <row r="78" spans="1:12" x14ac:dyDescent="0.2">
      <c r="A78">
        <v>281</v>
      </c>
      <c r="B78" s="11">
        <v>281</v>
      </c>
      <c r="C78" t="s">
        <v>609</v>
      </c>
      <c r="D78" s="11">
        <v>38</v>
      </c>
      <c r="E78">
        <v>35</v>
      </c>
      <c r="F78" s="11">
        <v>35</v>
      </c>
      <c r="G78">
        <v>65</v>
      </c>
      <c r="H78" s="11">
        <v>55</v>
      </c>
      <c r="I78">
        <v>50</v>
      </c>
      <c r="J78" s="11">
        <v>278</v>
      </c>
      <c r="K78">
        <v>46.33</v>
      </c>
      <c r="L78" t="s">
        <v>10594</v>
      </c>
    </row>
    <row r="79" spans="1:12" x14ac:dyDescent="0.2">
      <c r="A79">
        <v>661</v>
      </c>
      <c r="B79" s="11">
        <v>661</v>
      </c>
      <c r="C79" t="s">
        <v>1034</v>
      </c>
      <c r="D79" s="11">
        <v>45</v>
      </c>
      <c r="E79">
        <v>50</v>
      </c>
      <c r="F79" s="11">
        <v>43</v>
      </c>
      <c r="G79">
        <v>40</v>
      </c>
      <c r="H79" s="11">
        <v>38</v>
      </c>
      <c r="I79">
        <v>62</v>
      </c>
      <c r="J79" s="11">
        <v>278</v>
      </c>
      <c r="K79">
        <v>46.33</v>
      </c>
      <c r="L79" t="s">
        <v>10565</v>
      </c>
    </row>
    <row r="80" spans="1:12" x14ac:dyDescent="0.2">
      <c r="A80">
        <v>179</v>
      </c>
      <c r="B80" s="11">
        <v>179</v>
      </c>
      <c r="C80" t="s">
        <v>498</v>
      </c>
      <c r="D80" s="11">
        <v>55</v>
      </c>
      <c r="E80">
        <v>40</v>
      </c>
      <c r="F80" s="11">
        <v>40</v>
      </c>
      <c r="G80">
        <v>65</v>
      </c>
      <c r="H80" s="11">
        <v>45</v>
      </c>
      <c r="I80">
        <v>35</v>
      </c>
      <c r="J80" s="11">
        <v>280</v>
      </c>
      <c r="K80">
        <v>46.67</v>
      </c>
      <c r="L80" t="s">
        <v>10592</v>
      </c>
    </row>
    <row r="81" spans="1:12" x14ac:dyDescent="0.2">
      <c r="A81">
        <v>287</v>
      </c>
      <c r="B81" s="11">
        <v>287</v>
      </c>
      <c r="C81" t="s">
        <v>616</v>
      </c>
      <c r="D81" s="11">
        <v>60</v>
      </c>
      <c r="E81">
        <v>60</v>
      </c>
      <c r="F81" s="11">
        <v>60</v>
      </c>
      <c r="G81">
        <v>35</v>
      </c>
      <c r="H81" s="11">
        <v>35</v>
      </c>
      <c r="I81">
        <v>30</v>
      </c>
      <c r="J81" s="11">
        <v>280</v>
      </c>
      <c r="K81">
        <v>46.67</v>
      </c>
      <c r="L81" t="s">
        <v>10590</v>
      </c>
    </row>
    <row r="82" spans="1:12" x14ac:dyDescent="0.2">
      <c r="A82">
        <v>307</v>
      </c>
      <c r="B82" s="11">
        <v>307</v>
      </c>
      <c r="C82" t="s">
        <v>639</v>
      </c>
      <c r="D82" s="11">
        <v>30</v>
      </c>
      <c r="E82">
        <v>40</v>
      </c>
      <c r="F82" s="11">
        <v>55</v>
      </c>
      <c r="G82">
        <v>40</v>
      </c>
      <c r="H82" s="11">
        <v>55</v>
      </c>
      <c r="I82">
        <v>60</v>
      </c>
      <c r="J82" s="11">
        <v>280</v>
      </c>
      <c r="K82">
        <v>46.67</v>
      </c>
      <c r="L82" t="s">
        <v>10586</v>
      </c>
    </row>
    <row r="83" spans="1:12" x14ac:dyDescent="0.2">
      <c r="A83">
        <v>406</v>
      </c>
      <c r="B83" s="11">
        <v>406</v>
      </c>
      <c r="C83" t="s">
        <v>756</v>
      </c>
      <c r="D83" s="11">
        <v>40</v>
      </c>
      <c r="E83">
        <v>30</v>
      </c>
      <c r="F83" s="11">
        <v>35</v>
      </c>
      <c r="G83">
        <v>50</v>
      </c>
      <c r="H83" s="11">
        <v>70</v>
      </c>
      <c r="I83">
        <v>55</v>
      </c>
      <c r="J83" s="11">
        <v>280</v>
      </c>
      <c r="K83">
        <v>46.67</v>
      </c>
      <c r="L83" t="s">
        <v>10580</v>
      </c>
    </row>
    <row r="84" spans="1:12" x14ac:dyDescent="0.2">
      <c r="A84">
        <v>524</v>
      </c>
      <c r="B84" s="11">
        <v>524</v>
      </c>
      <c r="C84" t="s">
        <v>888</v>
      </c>
      <c r="D84" s="11">
        <v>55</v>
      </c>
      <c r="E84">
        <v>75</v>
      </c>
      <c r="F84" s="11">
        <v>85</v>
      </c>
      <c r="G84">
        <v>25</v>
      </c>
      <c r="H84" s="11">
        <v>25</v>
      </c>
      <c r="I84">
        <v>15</v>
      </c>
      <c r="J84" s="11">
        <v>280</v>
      </c>
      <c r="K84">
        <v>46.67</v>
      </c>
      <c r="L84" t="s">
        <v>10595</v>
      </c>
    </row>
    <row r="85" spans="1:12" x14ac:dyDescent="0.2">
      <c r="A85">
        <v>546</v>
      </c>
      <c r="B85" s="11">
        <v>546</v>
      </c>
      <c r="C85" t="s">
        <v>911</v>
      </c>
      <c r="D85" s="11">
        <v>40</v>
      </c>
      <c r="E85">
        <v>27</v>
      </c>
      <c r="F85" s="11">
        <v>60</v>
      </c>
      <c r="G85">
        <v>37</v>
      </c>
      <c r="H85" s="11">
        <v>50</v>
      </c>
      <c r="I85">
        <v>66</v>
      </c>
      <c r="J85" s="11">
        <v>280</v>
      </c>
      <c r="K85">
        <v>46.67</v>
      </c>
      <c r="L85" t="s">
        <v>10585</v>
      </c>
    </row>
    <row r="86" spans="1:12" x14ac:dyDescent="0.2">
      <c r="A86">
        <v>548</v>
      </c>
      <c r="B86" s="11">
        <v>548</v>
      </c>
      <c r="C86" t="s">
        <v>913</v>
      </c>
      <c r="D86" s="11">
        <v>45</v>
      </c>
      <c r="E86">
        <v>35</v>
      </c>
      <c r="F86" s="11">
        <v>50</v>
      </c>
      <c r="G86">
        <v>70</v>
      </c>
      <c r="H86" s="11">
        <v>50</v>
      </c>
      <c r="I86">
        <v>30</v>
      </c>
      <c r="J86" s="11">
        <v>280</v>
      </c>
      <c r="K86">
        <v>46.67</v>
      </c>
      <c r="L86" t="s">
        <v>10585</v>
      </c>
    </row>
    <row r="87" spans="1:12" x14ac:dyDescent="0.2">
      <c r="A87">
        <v>744</v>
      </c>
      <c r="B87" s="11">
        <v>744</v>
      </c>
      <c r="C87" t="s">
        <v>1128</v>
      </c>
      <c r="D87" s="11">
        <v>45</v>
      </c>
      <c r="E87">
        <v>65</v>
      </c>
      <c r="F87" s="11">
        <v>40</v>
      </c>
      <c r="G87">
        <v>30</v>
      </c>
      <c r="H87" s="11">
        <v>40</v>
      </c>
      <c r="I87">
        <v>60</v>
      </c>
      <c r="J87" s="11">
        <v>280</v>
      </c>
      <c r="K87">
        <v>46.67</v>
      </c>
      <c r="L87" t="s">
        <v>10584</v>
      </c>
    </row>
    <row r="88" spans="1:12" x14ac:dyDescent="0.2">
      <c r="A88">
        <v>509</v>
      </c>
      <c r="B88" s="11">
        <v>509</v>
      </c>
      <c r="C88" t="s">
        <v>873</v>
      </c>
      <c r="D88" s="11">
        <v>41</v>
      </c>
      <c r="E88">
        <v>50</v>
      </c>
      <c r="F88" s="11">
        <v>37</v>
      </c>
      <c r="G88">
        <v>50</v>
      </c>
      <c r="H88" s="11">
        <v>37</v>
      </c>
      <c r="I88">
        <v>66</v>
      </c>
      <c r="J88" s="11">
        <v>281</v>
      </c>
      <c r="K88">
        <v>46.83</v>
      </c>
      <c r="L88" t="s">
        <v>10584</v>
      </c>
    </row>
    <row r="89" spans="1:12" x14ac:dyDescent="0.2">
      <c r="A89">
        <v>46</v>
      </c>
      <c r="B89" s="11">
        <v>46</v>
      </c>
      <c r="C89" t="s">
        <v>345</v>
      </c>
      <c r="D89" s="11">
        <v>35</v>
      </c>
      <c r="E89">
        <v>70</v>
      </c>
      <c r="F89" s="11">
        <v>55</v>
      </c>
      <c r="G89">
        <v>45</v>
      </c>
      <c r="H89" s="11">
        <v>55</v>
      </c>
      <c r="I89">
        <v>25</v>
      </c>
      <c r="J89" s="11">
        <v>285</v>
      </c>
      <c r="K89">
        <v>47.5</v>
      </c>
      <c r="L89" t="s">
        <v>10587</v>
      </c>
    </row>
    <row r="90" spans="1:12" x14ac:dyDescent="0.2">
      <c r="A90">
        <v>433</v>
      </c>
      <c r="B90" s="11">
        <v>433</v>
      </c>
      <c r="C90" t="s">
        <v>786</v>
      </c>
      <c r="D90" s="11">
        <v>45</v>
      </c>
      <c r="E90">
        <v>30</v>
      </c>
      <c r="F90" s="11">
        <v>50</v>
      </c>
      <c r="G90">
        <v>65</v>
      </c>
      <c r="H90" s="11">
        <v>50</v>
      </c>
      <c r="I90">
        <v>45</v>
      </c>
      <c r="J90" s="11">
        <v>285</v>
      </c>
      <c r="K90">
        <v>47.5</v>
      </c>
      <c r="L90" t="s">
        <v>10591</v>
      </c>
    </row>
    <row r="91" spans="1:12" x14ac:dyDescent="0.2">
      <c r="A91">
        <v>447</v>
      </c>
      <c r="B91" s="11">
        <v>447</v>
      </c>
      <c r="C91" t="s">
        <v>801</v>
      </c>
      <c r="D91" s="11">
        <v>40</v>
      </c>
      <c r="E91">
        <v>70</v>
      </c>
      <c r="F91" s="11">
        <v>40</v>
      </c>
      <c r="G91">
        <v>35</v>
      </c>
      <c r="H91" s="11">
        <v>40</v>
      </c>
      <c r="I91">
        <v>60</v>
      </c>
      <c r="J91" s="11">
        <v>285</v>
      </c>
      <c r="K91">
        <v>47.5</v>
      </c>
      <c r="L91" t="s">
        <v>10586</v>
      </c>
    </row>
    <row r="92" spans="1:12" x14ac:dyDescent="0.2">
      <c r="A92">
        <v>755</v>
      </c>
      <c r="B92" s="11">
        <v>755</v>
      </c>
      <c r="C92" t="s">
        <v>1142</v>
      </c>
      <c r="D92" s="11">
        <v>40</v>
      </c>
      <c r="E92">
        <v>35</v>
      </c>
      <c r="F92" s="11">
        <v>55</v>
      </c>
      <c r="G92">
        <v>65</v>
      </c>
      <c r="H92" s="11">
        <v>75</v>
      </c>
      <c r="I92">
        <v>15</v>
      </c>
      <c r="J92" s="11">
        <v>285</v>
      </c>
      <c r="K92">
        <v>47.5</v>
      </c>
      <c r="L92" t="s">
        <v>10585</v>
      </c>
    </row>
    <row r="93" spans="1:12" x14ac:dyDescent="0.2">
      <c r="A93">
        <v>23</v>
      </c>
      <c r="B93" s="11">
        <v>23</v>
      </c>
      <c r="C93" t="s">
        <v>317</v>
      </c>
      <c r="D93" s="11">
        <v>35</v>
      </c>
      <c r="E93">
        <v>60</v>
      </c>
      <c r="F93" s="11">
        <v>44</v>
      </c>
      <c r="G93">
        <v>40</v>
      </c>
      <c r="H93" s="11">
        <v>54</v>
      </c>
      <c r="I93">
        <v>55</v>
      </c>
      <c r="J93" s="11">
        <v>288</v>
      </c>
      <c r="K93">
        <v>48</v>
      </c>
      <c r="L93" t="s">
        <v>10573</v>
      </c>
    </row>
    <row r="94" spans="1:12" x14ac:dyDescent="0.2">
      <c r="A94">
        <v>132</v>
      </c>
      <c r="B94" s="11">
        <v>132</v>
      </c>
      <c r="C94" t="s">
        <v>448</v>
      </c>
      <c r="D94" s="11">
        <v>48</v>
      </c>
      <c r="E94">
        <v>48</v>
      </c>
      <c r="F94" s="11">
        <v>48</v>
      </c>
      <c r="G94">
        <v>48</v>
      </c>
      <c r="H94" s="11">
        <v>48</v>
      </c>
      <c r="I94">
        <v>48</v>
      </c>
      <c r="J94" s="11">
        <v>288</v>
      </c>
      <c r="K94">
        <v>48</v>
      </c>
      <c r="L94" t="s">
        <v>448</v>
      </c>
    </row>
    <row r="95" spans="1:12" x14ac:dyDescent="0.2">
      <c r="A95">
        <v>339</v>
      </c>
      <c r="B95" s="11">
        <v>339</v>
      </c>
      <c r="C95" t="s">
        <v>676</v>
      </c>
      <c r="D95" s="11">
        <v>50</v>
      </c>
      <c r="E95">
        <v>48</v>
      </c>
      <c r="F95" s="11">
        <v>43</v>
      </c>
      <c r="G95">
        <v>46</v>
      </c>
      <c r="H95" s="11">
        <v>41</v>
      </c>
      <c r="I95">
        <v>60</v>
      </c>
      <c r="J95" s="11">
        <v>288</v>
      </c>
      <c r="K95">
        <v>48</v>
      </c>
      <c r="L95" t="s">
        <v>2019</v>
      </c>
    </row>
    <row r="96" spans="1:12" x14ac:dyDescent="0.2">
      <c r="A96">
        <v>686</v>
      </c>
      <c r="B96" s="11">
        <v>686</v>
      </c>
      <c r="C96" t="s">
        <v>1060</v>
      </c>
      <c r="D96" s="11">
        <v>53</v>
      </c>
      <c r="E96">
        <v>54</v>
      </c>
      <c r="F96" s="11">
        <v>53</v>
      </c>
      <c r="G96">
        <v>37</v>
      </c>
      <c r="H96" s="11">
        <v>46</v>
      </c>
      <c r="I96">
        <v>45</v>
      </c>
      <c r="J96" s="11">
        <v>288</v>
      </c>
      <c r="K96">
        <v>48</v>
      </c>
      <c r="L96" t="s">
        <v>10596</v>
      </c>
    </row>
    <row r="97" spans="1:12" x14ac:dyDescent="0.2">
      <c r="A97">
        <v>694</v>
      </c>
      <c r="B97" s="11">
        <v>694</v>
      </c>
      <c r="C97" t="s">
        <v>1068</v>
      </c>
      <c r="D97" s="11">
        <v>44</v>
      </c>
      <c r="E97">
        <v>38</v>
      </c>
      <c r="F97" s="11">
        <v>33</v>
      </c>
      <c r="G97">
        <v>61</v>
      </c>
      <c r="H97" s="11">
        <v>43</v>
      </c>
      <c r="I97">
        <v>70</v>
      </c>
      <c r="J97" s="11">
        <v>289</v>
      </c>
      <c r="K97">
        <v>48.17</v>
      </c>
      <c r="L97" t="s">
        <v>10592</v>
      </c>
    </row>
    <row r="98" spans="1:12" x14ac:dyDescent="0.2">
      <c r="A98">
        <v>52</v>
      </c>
      <c r="B98" s="11">
        <v>52</v>
      </c>
      <c r="C98" t="s">
        <v>353</v>
      </c>
      <c r="D98" s="11">
        <v>40</v>
      </c>
      <c r="E98">
        <v>45</v>
      </c>
      <c r="F98" s="11">
        <v>35</v>
      </c>
      <c r="G98">
        <v>40</v>
      </c>
      <c r="H98" s="11">
        <v>40</v>
      </c>
      <c r="I98">
        <v>90</v>
      </c>
      <c r="J98" s="11">
        <v>290</v>
      </c>
      <c r="K98">
        <v>48.33</v>
      </c>
      <c r="L98" t="s">
        <v>10590</v>
      </c>
    </row>
    <row r="99" spans="1:12" x14ac:dyDescent="0.2">
      <c r="A99">
        <v>204</v>
      </c>
      <c r="B99" s="11">
        <v>204</v>
      </c>
      <c r="C99" t="s">
        <v>524</v>
      </c>
      <c r="D99" s="11">
        <v>50</v>
      </c>
      <c r="E99">
        <v>65</v>
      </c>
      <c r="F99" s="11">
        <v>90</v>
      </c>
      <c r="G99">
        <v>35</v>
      </c>
      <c r="H99" s="11">
        <v>35</v>
      </c>
      <c r="I99">
        <v>15</v>
      </c>
      <c r="J99" s="11">
        <v>290</v>
      </c>
      <c r="K99">
        <v>48.33</v>
      </c>
      <c r="L99" t="s">
        <v>10587</v>
      </c>
    </row>
    <row r="100" spans="1:12" x14ac:dyDescent="0.2">
      <c r="A100">
        <v>328</v>
      </c>
      <c r="B100" s="11">
        <v>328</v>
      </c>
      <c r="C100" t="s">
        <v>664</v>
      </c>
      <c r="D100" s="11">
        <v>45</v>
      </c>
      <c r="E100">
        <v>100</v>
      </c>
      <c r="F100" s="11">
        <v>45</v>
      </c>
      <c r="G100">
        <v>45</v>
      </c>
      <c r="H100" s="11">
        <v>45</v>
      </c>
      <c r="I100">
        <v>10</v>
      </c>
      <c r="J100" s="11">
        <v>290</v>
      </c>
      <c r="K100">
        <v>48.33</v>
      </c>
      <c r="L100" t="s">
        <v>10571</v>
      </c>
    </row>
    <row r="101" spans="1:12" x14ac:dyDescent="0.2">
      <c r="A101">
        <v>363</v>
      </c>
      <c r="B101" s="11">
        <v>363</v>
      </c>
      <c r="C101" t="s">
        <v>703</v>
      </c>
      <c r="D101" s="11">
        <v>70</v>
      </c>
      <c r="E101">
        <v>40</v>
      </c>
      <c r="F101" s="11">
        <v>50</v>
      </c>
      <c r="G101">
        <v>55</v>
      </c>
      <c r="H101" s="11">
        <v>50</v>
      </c>
      <c r="I101">
        <v>25</v>
      </c>
      <c r="J101" s="11">
        <v>290</v>
      </c>
      <c r="K101">
        <v>48.33</v>
      </c>
      <c r="L101" t="s">
        <v>10572</v>
      </c>
    </row>
    <row r="102" spans="1:12" x14ac:dyDescent="0.2">
      <c r="A102">
        <v>438</v>
      </c>
      <c r="B102" s="11">
        <v>438</v>
      </c>
      <c r="C102" t="s">
        <v>791</v>
      </c>
      <c r="D102" s="11">
        <v>50</v>
      </c>
      <c r="E102">
        <v>80</v>
      </c>
      <c r="F102" s="11">
        <v>95</v>
      </c>
      <c r="G102">
        <v>10</v>
      </c>
      <c r="H102" s="11">
        <v>45</v>
      </c>
      <c r="I102">
        <v>10</v>
      </c>
      <c r="J102" s="11">
        <v>290</v>
      </c>
      <c r="K102">
        <v>48.33</v>
      </c>
      <c r="L102" t="s">
        <v>10580</v>
      </c>
    </row>
    <row r="103" spans="1:12" x14ac:dyDescent="0.2">
      <c r="A103">
        <v>574</v>
      </c>
      <c r="B103" s="11">
        <v>574</v>
      </c>
      <c r="C103" t="s">
        <v>940</v>
      </c>
      <c r="D103" s="11">
        <v>45</v>
      </c>
      <c r="E103">
        <v>30</v>
      </c>
      <c r="F103" s="11">
        <v>50</v>
      </c>
      <c r="G103">
        <v>55</v>
      </c>
      <c r="H103" s="11">
        <v>65</v>
      </c>
      <c r="I103">
        <v>45</v>
      </c>
      <c r="J103" s="11">
        <v>290</v>
      </c>
      <c r="K103">
        <v>48.33</v>
      </c>
      <c r="L103" t="s">
        <v>10597</v>
      </c>
    </row>
    <row r="104" spans="1:12" x14ac:dyDescent="0.2">
      <c r="A104">
        <v>577</v>
      </c>
      <c r="B104" s="11">
        <v>577</v>
      </c>
      <c r="C104" t="s">
        <v>943</v>
      </c>
      <c r="D104" s="11">
        <v>45</v>
      </c>
      <c r="E104">
        <v>30</v>
      </c>
      <c r="F104" s="11">
        <v>40</v>
      </c>
      <c r="G104">
        <v>105</v>
      </c>
      <c r="H104" s="11">
        <v>50</v>
      </c>
      <c r="I104">
        <v>20</v>
      </c>
      <c r="J104" s="11">
        <v>290</v>
      </c>
      <c r="K104">
        <v>48.33</v>
      </c>
      <c r="L104" t="s">
        <v>10597</v>
      </c>
    </row>
    <row r="105" spans="1:12" x14ac:dyDescent="0.2">
      <c r="A105">
        <v>762</v>
      </c>
      <c r="B105" s="11">
        <v>762</v>
      </c>
      <c r="C105" t="s">
        <v>1149</v>
      </c>
      <c r="D105" s="11">
        <v>52</v>
      </c>
      <c r="E105">
        <v>40</v>
      </c>
      <c r="F105" s="11">
        <v>48</v>
      </c>
      <c r="G105">
        <v>40</v>
      </c>
      <c r="H105" s="11">
        <v>48</v>
      </c>
      <c r="I105">
        <v>62</v>
      </c>
      <c r="J105" s="11">
        <v>290</v>
      </c>
      <c r="K105">
        <v>48.33</v>
      </c>
      <c r="L105" t="s">
        <v>10598</v>
      </c>
    </row>
    <row r="106" spans="1:12" x14ac:dyDescent="0.2">
      <c r="A106">
        <v>52</v>
      </c>
      <c r="B106" s="11" t="s">
        <v>1214</v>
      </c>
      <c r="C106" t="s">
        <v>354</v>
      </c>
      <c r="D106" s="11">
        <v>40</v>
      </c>
      <c r="E106">
        <v>35</v>
      </c>
      <c r="F106" s="11">
        <v>35</v>
      </c>
      <c r="G106">
        <v>50</v>
      </c>
      <c r="H106" s="11">
        <v>40</v>
      </c>
      <c r="I106">
        <v>90</v>
      </c>
      <c r="J106" s="11">
        <v>290</v>
      </c>
      <c r="K106">
        <v>48.33</v>
      </c>
      <c r="L106" t="s">
        <v>10596</v>
      </c>
    </row>
    <row r="107" spans="1:12" x14ac:dyDescent="0.2">
      <c r="A107">
        <v>517</v>
      </c>
      <c r="B107" s="11">
        <v>517</v>
      </c>
      <c r="C107" t="s">
        <v>881</v>
      </c>
      <c r="D107" s="11">
        <v>76</v>
      </c>
      <c r="E107">
        <v>25</v>
      </c>
      <c r="F107" s="11">
        <v>45</v>
      </c>
      <c r="G107">
        <v>67</v>
      </c>
      <c r="H107" s="11">
        <v>55</v>
      </c>
      <c r="I107">
        <v>24</v>
      </c>
      <c r="J107" s="11">
        <v>292</v>
      </c>
      <c r="K107">
        <v>48.67</v>
      </c>
      <c r="L107" t="s">
        <v>10597</v>
      </c>
    </row>
    <row r="108" spans="1:12" x14ac:dyDescent="0.2">
      <c r="A108">
        <v>551</v>
      </c>
      <c r="B108" s="11">
        <v>551</v>
      </c>
      <c r="C108" t="s">
        <v>916</v>
      </c>
      <c r="D108" s="11">
        <v>50</v>
      </c>
      <c r="E108">
        <v>72</v>
      </c>
      <c r="F108" s="11">
        <v>35</v>
      </c>
      <c r="G108">
        <v>35</v>
      </c>
      <c r="H108" s="11">
        <v>35</v>
      </c>
      <c r="I108">
        <v>65</v>
      </c>
      <c r="J108" s="11">
        <v>292</v>
      </c>
      <c r="K108">
        <v>48.67</v>
      </c>
      <c r="L108" t="s">
        <v>10596</v>
      </c>
    </row>
    <row r="109" spans="1:12" x14ac:dyDescent="0.2">
      <c r="A109">
        <v>535</v>
      </c>
      <c r="B109" s="11">
        <v>535</v>
      </c>
      <c r="C109" t="s">
        <v>900</v>
      </c>
      <c r="D109" s="11">
        <v>50</v>
      </c>
      <c r="E109">
        <v>50</v>
      </c>
      <c r="F109" s="11">
        <v>40</v>
      </c>
      <c r="G109">
        <v>50</v>
      </c>
      <c r="H109" s="11">
        <v>40</v>
      </c>
      <c r="I109">
        <v>64</v>
      </c>
      <c r="J109" s="11">
        <v>294</v>
      </c>
      <c r="K109">
        <v>49</v>
      </c>
      <c r="L109" t="s">
        <v>2019</v>
      </c>
    </row>
    <row r="110" spans="1:12" x14ac:dyDescent="0.2">
      <c r="A110">
        <v>590</v>
      </c>
      <c r="B110" s="11">
        <v>590</v>
      </c>
      <c r="C110" t="s">
        <v>956</v>
      </c>
      <c r="D110" s="11">
        <v>69</v>
      </c>
      <c r="E110">
        <v>55</v>
      </c>
      <c r="F110" s="11">
        <v>45</v>
      </c>
      <c r="G110">
        <v>55</v>
      </c>
      <c r="H110" s="11">
        <v>55</v>
      </c>
      <c r="I110">
        <v>15</v>
      </c>
      <c r="J110" s="11">
        <v>294</v>
      </c>
      <c r="K110">
        <v>49</v>
      </c>
      <c r="L110" t="s">
        <v>10599</v>
      </c>
    </row>
    <row r="111" spans="1:12" x14ac:dyDescent="0.2">
      <c r="A111">
        <v>116</v>
      </c>
      <c r="B111" s="11">
        <v>116</v>
      </c>
      <c r="C111" t="s">
        <v>430</v>
      </c>
      <c r="D111" s="11">
        <v>30</v>
      </c>
      <c r="E111">
        <v>40</v>
      </c>
      <c r="F111" s="11">
        <v>70</v>
      </c>
      <c r="G111">
        <v>70</v>
      </c>
      <c r="H111" s="11">
        <v>25</v>
      </c>
      <c r="I111">
        <v>60</v>
      </c>
      <c r="J111" s="11">
        <v>295</v>
      </c>
      <c r="K111">
        <v>49.17</v>
      </c>
      <c r="L111" t="s">
        <v>2019</v>
      </c>
    </row>
    <row r="112" spans="1:12" x14ac:dyDescent="0.2">
      <c r="A112">
        <v>285</v>
      </c>
      <c r="B112" s="11">
        <v>285</v>
      </c>
      <c r="C112" t="s">
        <v>614</v>
      </c>
      <c r="D112" s="11">
        <v>60</v>
      </c>
      <c r="E112">
        <v>40</v>
      </c>
      <c r="F112" s="11">
        <v>60</v>
      </c>
      <c r="G112">
        <v>40</v>
      </c>
      <c r="H112" s="11">
        <v>60</v>
      </c>
      <c r="I112">
        <v>35</v>
      </c>
      <c r="J112" s="11">
        <v>295</v>
      </c>
      <c r="K112">
        <v>49.17</v>
      </c>
      <c r="L112" t="s">
        <v>10585</v>
      </c>
    </row>
    <row r="113" spans="1:12" x14ac:dyDescent="0.2">
      <c r="A113">
        <v>309</v>
      </c>
      <c r="B113" s="11">
        <v>309</v>
      </c>
      <c r="C113" t="s">
        <v>642</v>
      </c>
      <c r="D113" s="11">
        <v>40</v>
      </c>
      <c r="E113">
        <v>45</v>
      </c>
      <c r="F113" s="11">
        <v>40</v>
      </c>
      <c r="G113">
        <v>65</v>
      </c>
      <c r="H113" s="11">
        <v>40</v>
      </c>
      <c r="I113">
        <v>65</v>
      </c>
      <c r="J113" s="11">
        <v>295</v>
      </c>
      <c r="K113">
        <v>49.17</v>
      </c>
      <c r="L113" t="s">
        <v>10592</v>
      </c>
    </row>
    <row r="114" spans="1:12" x14ac:dyDescent="0.2">
      <c r="A114">
        <v>353</v>
      </c>
      <c r="B114" s="11">
        <v>353</v>
      </c>
      <c r="C114" t="s">
        <v>690</v>
      </c>
      <c r="D114" s="11">
        <v>44</v>
      </c>
      <c r="E114">
        <v>75</v>
      </c>
      <c r="F114" s="11">
        <v>35</v>
      </c>
      <c r="G114">
        <v>63</v>
      </c>
      <c r="H114" s="11">
        <v>33</v>
      </c>
      <c r="I114">
        <v>45</v>
      </c>
      <c r="J114" s="11">
        <v>295</v>
      </c>
      <c r="K114">
        <v>49.17</v>
      </c>
      <c r="L114" t="s">
        <v>10593</v>
      </c>
    </row>
    <row r="115" spans="1:12" x14ac:dyDescent="0.2">
      <c r="A115">
        <v>355</v>
      </c>
      <c r="B115" s="11">
        <v>355</v>
      </c>
      <c r="C115" t="s">
        <v>693</v>
      </c>
      <c r="D115" s="11">
        <v>20</v>
      </c>
      <c r="E115">
        <v>40</v>
      </c>
      <c r="F115" s="11">
        <v>90</v>
      </c>
      <c r="G115">
        <v>30</v>
      </c>
      <c r="H115" s="11">
        <v>90</v>
      </c>
      <c r="I115">
        <v>25</v>
      </c>
      <c r="J115" s="11">
        <v>295</v>
      </c>
      <c r="K115">
        <v>49.17</v>
      </c>
      <c r="L115" t="s">
        <v>10593</v>
      </c>
    </row>
    <row r="116" spans="1:12" x14ac:dyDescent="0.2">
      <c r="A116">
        <v>522</v>
      </c>
      <c r="B116" s="11">
        <v>522</v>
      </c>
      <c r="C116" t="s">
        <v>886</v>
      </c>
      <c r="D116" s="11">
        <v>45</v>
      </c>
      <c r="E116">
        <v>60</v>
      </c>
      <c r="F116" s="11">
        <v>32</v>
      </c>
      <c r="G116">
        <v>50</v>
      </c>
      <c r="H116" s="11">
        <v>32</v>
      </c>
      <c r="I116">
        <v>76</v>
      </c>
      <c r="J116" s="11">
        <v>295</v>
      </c>
      <c r="K116">
        <v>49.17</v>
      </c>
      <c r="L116" t="s">
        <v>10592</v>
      </c>
    </row>
    <row r="117" spans="1:12" x14ac:dyDescent="0.2">
      <c r="A117">
        <v>37</v>
      </c>
      <c r="B117" s="11">
        <v>37</v>
      </c>
      <c r="C117" t="s">
        <v>334</v>
      </c>
      <c r="D117" s="11">
        <v>38</v>
      </c>
      <c r="E117">
        <v>41</v>
      </c>
      <c r="F117" s="11">
        <v>40</v>
      </c>
      <c r="G117">
        <v>50</v>
      </c>
      <c r="H117" s="11">
        <v>65</v>
      </c>
      <c r="I117">
        <v>65</v>
      </c>
      <c r="J117" s="11">
        <v>299</v>
      </c>
      <c r="K117">
        <v>49.83</v>
      </c>
      <c r="L117" t="s">
        <v>10623</v>
      </c>
    </row>
    <row r="118" spans="1:12" x14ac:dyDescent="0.2">
      <c r="A118">
        <v>37</v>
      </c>
      <c r="B118" s="11" t="s">
        <v>1210</v>
      </c>
      <c r="C118" t="s">
        <v>335</v>
      </c>
      <c r="D118" s="11">
        <v>38</v>
      </c>
      <c r="E118">
        <v>41</v>
      </c>
      <c r="F118" s="11">
        <v>40</v>
      </c>
      <c r="G118">
        <v>50</v>
      </c>
      <c r="H118" s="11">
        <v>65</v>
      </c>
      <c r="I118">
        <v>65</v>
      </c>
      <c r="J118" s="11">
        <v>299</v>
      </c>
      <c r="K118">
        <v>49.83</v>
      </c>
      <c r="L118" t="s">
        <v>10572</v>
      </c>
    </row>
    <row r="119" spans="1:12" x14ac:dyDescent="0.2">
      <c r="A119">
        <v>27</v>
      </c>
      <c r="B119" s="11">
        <v>27</v>
      </c>
      <c r="C119" t="s">
        <v>322</v>
      </c>
      <c r="D119" s="11">
        <v>50</v>
      </c>
      <c r="E119">
        <v>75</v>
      </c>
      <c r="F119" s="11">
        <v>85</v>
      </c>
      <c r="G119">
        <v>20</v>
      </c>
      <c r="H119" s="11">
        <v>30</v>
      </c>
      <c r="I119">
        <v>40</v>
      </c>
      <c r="J119" s="11">
        <v>300</v>
      </c>
      <c r="K119">
        <v>50</v>
      </c>
      <c r="L119" t="s">
        <v>10571</v>
      </c>
    </row>
    <row r="120" spans="1:12" x14ac:dyDescent="0.2">
      <c r="A120">
        <v>60</v>
      </c>
      <c r="B120" s="11">
        <v>60</v>
      </c>
      <c r="C120" t="s">
        <v>363</v>
      </c>
      <c r="D120" s="11">
        <v>40</v>
      </c>
      <c r="E120">
        <v>50</v>
      </c>
      <c r="F120" s="11">
        <v>40</v>
      </c>
      <c r="G120">
        <v>40</v>
      </c>
      <c r="H120" s="11">
        <v>40</v>
      </c>
      <c r="I120">
        <v>90</v>
      </c>
      <c r="J120" s="11">
        <v>300</v>
      </c>
      <c r="K120">
        <v>50</v>
      </c>
      <c r="L120" t="s">
        <v>2019</v>
      </c>
    </row>
    <row r="121" spans="1:12" x14ac:dyDescent="0.2">
      <c r="A121">
        <v>69</v>
      </c>
      <c r="B121" s="11">
        <v>69</v>
      </c>
      <c r="C121" t="s">
        <v>373</v>
      </c>
      <c r="D121" s="11">
        <v>50</v>
      </c>
      <c r="E121">
        <v>75</v>
      </c>
      <c r="F121" s="11">
        <v>35</v>
      </c>
      <c r="G121">
        <v>70</v>
      </c>
      <c r="H121" s="11">
        <v>30</v>
      </c>
      <c r="I121">
        <v>40</v>
      </c>
      <c r="J121" s="11">
        <v>300</v>
      </c>
      <c r="K121">
        <v>50</v>
      </c>
      <c r="L121" t="s">
        <v>10585</v>
      </c>
    </row>
    <row r="122" spans="1:12" x14ac:dyDescent="0.2">
      <c r="A122">
        <v>74</v>
      </c>
      <c r="B122" s="11">
        <v>74</v>
      </c>
      <c r="C122" t="s">
        <v>378</v>
      </c>
      <c r="D122" s="11">
        <v>40</v>
      </c>
      <c r="E122">
        <v>80</v>
      </c>
      <c r="F122" s="11">
        <v>100</v>
      </c>
      <c r="G122">
        <v>30</v>
      </c>
      <c r="H122" s="11">
        <v>30</v>
      </c>
      <c r="I122">
        <v>20</v>
      </c>
      <c r="J122" s="11">
        <v>300</v>
      </c>
      <c r="K122">
        <v>50</v>
      </c>
      <c r="L122" t="s">
        <v>10595</v>
      </c>
    </row>
    <row r="123" spans="1:12" x14ac:dyDescent="0.2">
      <c r="A123">
        <v>147</v>
      </c>
      <c r="B123" s="11">
        <v>147</v>
      </c>
      <c r="C123" t="s">
        <v>464</v>
      </c>
      <c r="D123" s="11">
        <v>41</v>
      </c>
      <c r="E123">
        <v>64</v>
      </c>
      <c r="F123" s="11">
        <v>45</v>
      </c>
      <c r="G123">
        <v>50</v>
      </c>
      <c r="H123" s="11">
        <v>50</v>
      </c>
      <c r="I123">
        <v>50</v>
      </c>
      <c r="J123" s="11">
        <v>300</v>
      </c>
      <c r="K123">
        <v>50</v>
      </c>
      <c r="L123" t="s">
        <v>10600</v>
      </c>
    </row>
    <row r="124" spans="1:12" x14ac:dyDescent="0.2">
      <c r="A124">
        <v>209</v>
      </c>
      <c r="B124" s="11">
        <v>209</v>
      </c>
      <c r="C124" t="s">
        <v>530</v>
      </c>
      <c r="D124" s="11">
        <v>60</v>
      </c>
      <c r="E124">
        <v>80</v>
      </c>
      <c r="F124" s="11">
        <v>50</v>
      </c>
      <c r="G124">
        <v>40</v>
      </c>
      <c r="H124" s="11">
        <v>40</v>
      </c>
      <c r="I124">
        <v>30</v>
      </c>
      <c r="J124" s="11">
        <v>300</v>
      </c>
      <c r="K124">
        <v>50</v>
      </c>
      <c r="L124" t="s">
        <v>10576</v>
      </c>
    </row>
    <row r="125" spans="1:12" x14ac:dyDescent="0.2">
      <c r="A125">
        <v>223</v>
      </c>
      <c r="B125" s="11">
        <v>223</v>
      </c>
      <c r="C125" t="s">
        <v>546</v>
      </c>
      <c r="D125" s="11">
        <v>35</v>
      </c>
      <c r="E125">
        <v>65</v>
      </c>
      <c r="F125" s="11">
        <v>35</v>
      </c>
      <c r="G125">
        <v>65</v>
      </c>
      <c r="H125" s="11">
        <v>35</v>
      </c>
      <c r="I125">
        <v>65</v>
      </c>
      <c r="J125" s="11">
        <v>300</v>
      </c>
      <c r="K125">
        <v>50</v>
      </c>
      <c r="L125" t="s">
        <v>2019</v>
      </c>
    </row>
    <row r="126" spans="1:12" x14ac:dyDescent="0.2">
      <c r="A126">
        <v>246</v>
      </c>
      <c r="B126" s="11">
        <v>246</v>
      </c>
      <c r="C126" t="s">
        <v>570</v>
      </c>
      <c r="D126" s="11">
        <v>50</v>
      </c>
      <c r="E126">
        <v>64</v>
      </c>
      <c r="F126" s="11">
        <v>50</v>
      </c>
      <c r="G126">
        <v>45</v>
      </c>
      <c r="H126" s="11">
        <v>50</v>
      </c>
      <c r="I126">
        <v>41</v>
      </c>
      <c r="J126" s="11">
        <v>300</v>
      </c>
      <c r="K126">
        <v>50</v>
      </c>
      <c r="L126" t="s">
        <v>10600</v>
      </c>
    </row>
    <row r="127" spans="1:12" x14ac:dyDescent="0.2">
      <c r="A127">
        <v>343</v>
      </c>
      <c r="B127" s="11">
        <v>343</v>
      </c>
      <c r="C127" t="s">
        <v>680</v>
      </c>
      <c r="D127" s="11">
        <v>40</v>
      </c>
      <c r="E127">
        <v>40</v>
      </c>
      <c r="F127" s="11">
        <v>55</v>
      </c>
      <c r="G127">
        <v>40</v>
      </c>
      <c r="H127" s="11">
        <v>70</v>
      </c>
      <c r="I127">
        <v>55</v>
      </c>
      <c r="J127" s="11">
        <v>300</v>
      </c>
      <c r="K127">
        <v>50</v>
      </c>
      <c r="L127" t="s">
        <v>10571</v>
      </c>
    </row>
    <row r="128" spans="1:12" x14ac:dyDescent="0.2">
      <c r="A128">
        <v>361</v>
      </c>
      <c r="B128" s="11">
        <v>361</v>
      </c>
      <c r="C128" t="s">
        <v>700</v>
      </c>
      <c r="D128" s="11">
        <v>50</v>
      </c>
      <c r="E128">
        <v>50</v>
      </c>
      <c r="F128" s="11">
        <v>50</v>
      </c>
      <c r="G128">
        <v>50</v>
      </c>
      <c r="H128" s="11">
        <v>50</v>
      </c>
      <c r="I128">
        <v>50</v>
      </c>
      <c r="J128" s="11">
        <v>300</v>
      </c>
      <c r="K128">
        <v>50</v>
      </c>
      <c r="L128" t="s">
        <v>10572</v>
      </c>
    </row>
    <row r="129" spans="1:12" x14ac:dyDescent="0.2">
      <c r="A129">
        <v>371</v>
      </c>
      <c r="B129" s="11">
        <v>371</v>
      </c>
      <c r="C129" t="s">
        <v>711</v>
      </c>
      <c r="D129" s="11">
        <v>45</v>
      </c>
      <c r="E129">
        <v>75</v>
      </c>
      <c r="F129" s="11">
        <v>60</v>
      </c>
      <c r="G129">
        <v>40</v>
      </c>
      <c r="H129" s="11">
        <v>30</v>
      </c>
      <c r="I129">
        <v>50</v>
      </c>
      <c r="J129" s="11">
        <v>300</v>
      </c>
      <c r="K129">
        <v>50</v>
      </c>
      <c r="L129" t="s">
        <v>10600</v>
      </c>
    </row>
    <row r="130" spans="1:12" x14ac:dyDescent="0.2">
      <c r="A130">
        <v>374</v>
      </c>
      <c r="B130" s="11">
        <v>374</v>
      </c>
      <c r="C130" t="s">
        <v>715</v>
      </c>
      <c r="D130" s="11">
        <v>40</v>
      </c>
      <c r="E130">
        <v>55</v>
      </c>
      <c r="F130" s="11">
        <v>80</v>
      </c>
      <c r="G130">
        <v>35</v>
      </c>
      <c r="H130" s="11">
        <v>60</v>
      </c>
      <c r="I130">
        <v>30</v>
      </c>
      <c r="J130" s="11">
        <v>300</v>
      </c>
      <c r="K130">
        <v>50</v>
      </c>
      <c r="L130" t="s">
        <v>10600</v>
      </c>
    </row>
    <row r="131" spans="1:12" x14ac:dyDescent="0.2">
      <c r="A131">
        <v>436</v>
      </c>
      <c r="B131" s="11">
        <v>436</v>
      </c>
      <c r="C131" t="s">
        <v>789</v>
      </c>
      <c r="D131" s="11">
        <v>57</v>
      </c>
      <c r="E131">
        <v>24</v>
      </c>
      <c r="F131" s="11">
        <v>86</v>
      </c>
      <c r="G131">
        <v>24</v>
      </c>
      <c r="H131" s="11">
        <v>86</v>
      </c>
      <c r="I131">
        <v>23</v>
      </c>
      <c r="J131" s="11">
        <v>300</v>
      </c>
      <c r="K131">
        <v>50</v>
      </c>
      <c r="L131" t="s">
        <v>10601</v>
      </c>
    </row>
    <row r="132" spans="1:12" x14ac:dyDescent="0.2">
      <c r="A132">
        <v>443</v>
      </c>
      <c r="B132" s="11">
        <v>443</v>
      </c>
      <c r="C132" t="s">
        <v>796</v>
      </c>
      <c r="D132" s="11">
        <v>58</v>
      </c>
      <c r="E132">
        <v>70</v>
      </c>
      <c r="F132" s="11">
        <v>45</v>
      </c>
      <c r="G132">
        <v>40</v>
      </c>
      <c r="H132" s="11">
        <v>45</v>
      </c>
      <c r="I132">
        <v>42</v>
      </c>
      <c r="J132" s="11">
        <v>300</v>
      </c>
      <c r="K132">
        <v>50</v>
      </c>
      <c r="L132" t="s">
        <v>10600</v>
      </c>
    </row>
    <row r="133" spans="1:12" x14ac:dyDescent="0.2">
      <c r="A133">
        <v>453</v>
      </c>
      <c r="B133" s="11">
        <v>453</v>
      </c>
      <c r="C133" t="s">
        <v>808</v>
      </c>
      <c r="D133" s="11">
        <v>48</v>
      </c>
      <c r="E133">
        <v>61</v>
      </c>
      <c r="F133" s="11">
        <v>40</v>
      </c>
      <c r="G133">
        <v>61</v>
      </c>
      <c r="H133" s="11">
        <v>40</v>
      </c>
      <c r="I133">
        <v>50</v>
      </c>
      <c r="J133" s="11">
        <v>300</v>
      </c>
      <c r="K133">
        <v>50</v>
      </c>
      <c r="L133" t="s">
        <v>10602</v>
      </c>
    </row>
    <row r="134" spans="1:12" x14ac:dyDescent="0.2">
      <c r="A134">
        <v>572</v>
      </c>
      <c r="B134" s="11">
        <v>572</v>
      </c>
      <c r="C134" t="s">
        <v>938</v>
      </c>
      <c r="D134" s="11">
        <v>55</v>
      </c>
      <c r="E134">
        <v>50</v>
      </c>
      <c r="F134" s="11">
        <v>40</v>
      </c>
      <c r="G134">
        <v>40</v>
      </c>
      <c r="H134" s="11">
        <v>40</v>
      </c>
      <c r="I134">
        <v>75</v>
      </c>
      <c r="J134" s="11">
        <v>300</v>
      </c>
      <c r="K134">
        <v>50</v>
      </c>
      <c r="L134" t="s">
        <v>10583</v>
      </c>
    </row>
    <row r="135" spans="1:12" x14ac:dyDescent="0.2">
      <c r="A135">
        <v>599</v>
      </c>
      <c r="B135" s="11">
        <v>599</v>
      </c>
      <c r="C135" t="s">
        <v>965</v>
      </c>
      <c r="D135" s="11">
        <v>40</v>
      </c>
      <c r="E135">
        <v>55</v>
      </c>
      <c r="F135" s="11">
        <v>70</v>
      </c>
      <c r="G135">
        <v>45</v>
      </c>
      <c r="H135" s="11">
        <v>60</v>
      </c>
      <c r="I135">
        <v>30</v>
      </c>
      <c r="J135" s="11">
        <v>300</v>
      </c>
      <c r="K135">
        <v>50</v>
      </c>
      <c r="L135" t="s">
        <v>10601</v>
      </c>
    </row>
    <row r="136" spans="1:12" x14ac:dyDescent="0.2">
      <c r="A136">
        <v>633</v>
      </c>
      <c r="B136" s="11">
        <v>633</v>
      </c>
      <c r="C136" t="s">
        <v>999</v>
      </c>
      <c r="D136" s="11">
        <v>52</v>
      </c>
      <c r="E136">
        <v>65</v>
      </c>
      <c r="F136" s="11">
        <v>50</v>
      </c>
      <c r="G136">
        <v>45</v>
      </c>
      <c r="H136" s="11">
        <v>50</v>
      </c>
      <c r="I136">
        <v>38</v>
      </c>
      <c r="J136" s="11">
        <v>300</v>
      </c>
      <c r="K136">
        <v>50</v>
      </c>
      <c r="L136" t="s">
        <v>10600</v>
      </c>
    </row>
    <row r="137" spans="1:12" x14ac:dyDescent="0.2">
      <c r="A137">
        <v>704</v>
      </c>
      <c r="B137" s="11">
        <v>704</v>
      </c>
      <c r="C137" t="s">
        <v>1078</v>
      </c>
      <c r="D137" s="11">
        <v>45</v>
      </c>
      <c r="E137">
        <v>50</v>
      </c>
      <c r="F137" s="11">
        <v>35</v>
      </c>
      <c r="G137">
        <v>55</v>
      </c>
      <c r="H137" s="11">
        <v>75</v>
      </c>
      <c r="I137">
        <v>40</v>
      </c>
      <c r="J137" s="11">
        <v>300</v>
      </c>
      <c r="K137">
        <v>50</v>
      </c>
      <c r="L137" t="s">
        <v>10600</v>
      </c>
    </row>
    <row r="138" spans="1:12" x14ac:dyDescent="0.2">
      <c r="A138">
        <v>736</v>
      </c>
      <c r="B138" s="11">
        <v>736</v>
      </c>
      <c r="C138" t="s">
        <v>1120</v>
      </c>
      <c r="D138" s="11">
        <v>47</v>
      </c>
      <c r="E138">
        <v>62</v>
      </c>
      <c r="F138" s="11">
        <v>45</v>
      </c>
      <c r="G138">
        <v>55</v>
      </c>
      <c r="H138" s="11">
        <v>45</v>
      </c>
      <c r="I138">
        <v>46</v>
      </c>
      <c r="J138" s="11">
        <v>300</v>
      </c>
      <c r="K138">
        <v>50</v>
      </c>
      <c r="L138" t="s">
        <v>10562</v>
      </c>
    </row>
    <row r="139" spans="1:12" x14ac:dyDescent="0.2">
      <c r="A139">
        <v>782</v>
      </c>
      <c r="B139" s="11">
        <v>782</v>
      </c>
      <c r="C139" t="s">
        <v>1170</v>
      </c>
      <c r="D139" s="11">
        <v>45</v>
      </c>
      <c r="E139">
        <v>55</v>
      </c>
      <c r="F139" s="11">
        <v>65</v>
      </c>
      <c r="G139">
        <v>45</v>
      </c>
      <c r="H139" s="11">
        <v>45</v>
      </c>
      <c r="I139">
        <v>45</v>
      </c>
      <c r="J139" s="11">
        <v>300</v>
      </c>
      <c r="K139">
        <v>50</v>
      </c>
      <c r="L139" t="s">
        <v>10600</v>
      </c>
    </row>
    <row r="140" spans="1:12" x14ac:dyDescent="0.2">
      <c r="A140">
        <v>27</v>
      </c>
      <c r="B140" s="11" t="s">
        <v>1208</v>
      </c>
      <c r="C140" t="s">
        <v>323</v>
      </c>
      <c r="D140" s="11">
        <v>50</v>
      </c>
      <c r="E140">
        <v>75</v>
      </c>
      <c r="F140" s="11">
        <v>90</v>
      </c>
      <c r="G140">
        <v>10</v>
      </c>
      <c r="H140" s="11">
        <v>35</v>
      </c>
      <c r="I140">
        <v>40</v>
      </c>
      <c r="J140" s="11">
        <v>300</v>
      </c>
      <c r="K140">
        <v>50</v>
      </c>
      <c r="L140" t="s">
        <v>10572</v>
      </c>
    </row>
    <row r="141" spans="1:12" x14ac:dyDescent="0.2">
      <c r="A141">
        <v>74</v>
      </c>
      <c r="B141" s="11" t="s">
        <v>1217</v>
      </c>
      <c r="C141" t="s">
        <v>379</v>
      </c>
      <c r="D141" s="11">
        <v>40</v>
      </c>
      <c r="E141">
        <v>80</v>
      </c>
      <c r="F141" s="11">
        <v>100</v>
      </c>
      <c r="G141">
        <v>30</v>
      </c>
      <c r="H141" s="11">
        <v>30</v>
      </c>
      <c r="I141">
        <v>20</v>
      </c>
      <c r="J141" s="11">
        <v>300</v>
      </c>
      <c r="K141">
        <v>50</v>
      </c>
      <c r="L141" t="s">
        <v>10595</v>
      </c>
    </row>
    <row r="142" spans="1:12" x14ac:dyDescent="0.2">
      <c r="A142">
        <v>316</v>
      </c>
      <c r="B142" s="11">
        <v>316</v>
      </c>
      <c r="C142" t="s">
        <v>650</v>
      </c>
      <c r="D142" s="11">
        <v>70</v>
      </c>
      <c r="E142">
        <v>43</v>
      </c>
      <c r="F142" s="11">
        <v>53</v>
      </c>
      <c r="G142">
        <v>43</v>
      </c>
      <c r="H142" s="11">
        <v>53</v>
      </c>
      <c r="I142">
        <v>40</v>
      </c>
      <c r="J142" s="11">
        <v>302</v>
      </c>
      <c r="K142">
        <v>50.33</v>
      </c>
      <c r="L142" t="s">
        <v>10602</v>
      </c>
    </row>
    <row r="143" spans="1:12" x14ac:dyDescent="0.2">
      <c r="A143">
        <v>562</v>
      </c>
      <c r="B143" s="11">
        <v>562</v>
      </c>
      <c r="C143" t="s">
        <v>928</v>
      </c>
      <c r="D143" s="11">
        <v>38</v>
      </c>
      <c r="E143">
        <v>30</v>
      </c>
      <c r="F143" s="11">
        <v>85</v>
      </c>
      <c r="G143">
        <v>55</v>
      </c>
      <c r="H143" s="11">
        <v>65</v>
      </c>
      <c r="I143">
        <v>30</v>
      </c>
      <c r="J143" s="11">
        <v>303</v>
      </c>
      <c r="K143">
        <v>50.5</v>
      </c>
      <c r="L143" t="s">
        <v>10593</v>
      </c>
    </row>
    <row r="144" spans="1:12" x14ac:dyDescent="0.2">
      <c r="A144">
        <v>622</v>
      </c>
      <c r="B144" s="11">
        <v>622</v>
      </c>
      <c r="C144" t="s">
        <v>988</v>
      </c>
      <c r="D144" s="11">
        <v>59</v>
      </c>
      <c r="E144">
        <v>74</v>
      </c>
      <c r="F144" s="11">
        <v>50</v>
      </c>
      <c r="G144">
        <v>35</v>
      </c>
      <c r="H144" s="11">
        <v>50</v>
      </c>
      <c r="I144">
        <v>35</v>
      </c>
      <c r="J144" s="11">
        <v>303</v>
      </c>
      <c r="K144">
        <v>50.5</v>
      </c>
      <c r="L144" t="s">
        <v>10593</v>
      </c>
    </row>
    <row r="145" spans="1:12" x14ac:dyDescent="0.2">
      <c r="A145">
        <v>669</v>
      </c>
      <c r="B145" s="11">
        <v>669</v>
      </c>
      <c r="C145" t="s">
        <v>1042</v>
      </c>
      <c r="D145" s="11">
        <v>44</v>
      </c>
      <c r="E145">
        <v>38</v>
      </c>
      <c r="F145" s="11">
        <v>39</v>
      </c>
      <c r="G145">
        <v>61</v>
      </c>
      <c r="H145" s="11">
        <v>79</v>
      </c>
      <c r="I145">
        <v>42</v>
      </c>
      <c r="J145" s="11">
        <v>303</v>
      </c>
      <c r="K145">
        <v>50.5</v>
      </c>
      <c r="L145" t="s">
        <v>10603</v>
      </c>
    </row>
    <row r="146" spans="1:12" x14ac:dyDescent="0.2">
      <c r="A146">
        <v>712</v>
      </c>
      <c r="B146" s="11">
        <v>712</v>
      </c>
      <c r="C146" t="s">
        <v>1092</v>
      </c>
      <c r="D146" s="11">
        <v>55</v>
      </c>
      <c r="E146">
        <v>69</v>
      </c>
      <c r="F146" s="11">
        <v>85</v>
      </c>
      <c r="G146">
        <v>32</v>
      </c>
      <c r="H146" s="11">
        <v>35</v>
      </c>
      <c r="I146">
        <v>28</v>
      </c>
      <c r="J146" s="11">
        <v>304</v>
      </c>
      <c r="K146">
        <v>50.67</v>
      </c>
      <c r="L146" t="s">
        <v>10572</v>
      </c>
    </row>
    <row r="147" spans="1:12" x14ac:dyDescent="0.2">
      <c r="A147">
        <v>742</v>
      </c>
      <c r="B147" s="11">
        <v>742</v>
      </c>
      <c r="C147" t="s">
        <v>1126</v>
      </c>
      <c r="D147" s="11">
        <v>40</v>
      </c>
      <c r="E147">
        <v>45</v>
      </c>
      <c r="F147" s="11">
        <v>40</v>
      </c>
      <c r="G147">
        <v>55</v>
      </c>
      <c r="H147" s="11">
        <v>40</v>
      </c>
      <c r="I147">
        <v>84</v>
      </c>
      <c r="J147" s="11">
        <v>304</v>
      </c>
      <c r="K147">
        <v>50.67</v>
      </c>
      <c r="L147" t="s">
        <v>10587</v>
      </c>
    </row>
    <row r="148" spans="1:12" x14ac:dyDescent="0.2">
      <c r="A148">
        <v>48</v>
      </c>
      <c r="B148" s="11">
        <v>48</v>
      </c>
      <c r="C148" t="s">
        <v>347</v>
      </c>
      <c r="D148" s="11">
        <v>60</v>
      </c>
      <c r="E148">
        <v>55</v>
      </c>
      <c r="F148" s="11">
        <v>50</v>
      </c>
      <c r="G148">
        <v>40</v>
      </c>
      <c r="H148" s="11">
        <v>55</v>
      </c>
      <c r="I148">
        <v>45</v>
      </c>
      <c r="J148" s="11">
        <v>305</v>
      </c>
      <c r="K148">
        <v>50.83</v>
      </c>
      <c r="L148" t="s">
        <v>10587</v>
      </c>
    </row>
    <row r="149" spans="1:12" x14ac:dyDescent="0.2">
      <c r="A149">
        <v>56</v>
      </c>
      <c r="B149" s="11">
        <v>56</v>
      </c>
      <c r="C149" t="s">
        <v>359</v>
      </c>
      <c r="D149" s="11">
        <v>40</v>
      </c>
      <c r="E149">
        <v>80</v>
      </c>
      <c r="F149" s="11">
        <v>35</v>
      </c>
      <c r="G149">
        <v>35</v>
      </c>
      <c r="H149" s="11">
        <v>45</v>
      </c>
      <c r="I149">
        <v>70</v>
      </c>
      <c r="J149" s="11">
        <v>305</v>
      </c>
      <c r="K149">
        <v>50.83</v>
      </c>
      <c r="L149" t="s">
        <v>10586</v>
      </c>
    </row>
    <row r="150" spans="1:12" x14ac:dyDescent="0.2">
      <c r="A150">
        <v>66</v>
      </c>
      <c r="B150" s="11">
        <v>66</v>
      </c>
      <c r="C150" t="s">
        <v>370</v>
      </c>
      <c r="D150" s="11">
        <v>70</v>
      </c>
      <c r="E150">
        <v>80</v>
      </c>
      <c r="F150" s="11">
        <v>50</v>
      </c>
      <c r="G150">
        <v>35</v>
      </c>
      <c r="H150" s="11">
        <v>35</v>
      </c>
      <c r="I150">
        <v>35</v>
      </c>
      <c r="J150" s="11">
        <v>305</v>
      </c>
      <c r="K150">
        <v>50.83</v>
      </c>
      <c r="L150" t="s">
        <v>10586</v>
      </c>
    </row>
    <row r="151" spans="1:12" x14ac:dyDescent="0.2">
      <c r="A151">
        <v>90</v>
      </c>
      <c r="B151" s="11">
        <v>90</v>
      </c>
      <c r="C151" t="s">
        <v>400</v>
      </c>
      <c r="D151" s="11">
        <v>30</v>
      </c>
      <c r="E151">
        <v>65</v>
      </c>
      <c r="F151" s="11">
        <v>100</v>
      </c>
      <c r="G151">
        <v>45</v>
      </c>
      <c r="H151" s="11">
        <v>25</v>
      </c>
      <c r="I151">
        <v>40</v>
      </c>
      <c r="J151" s="11">
        <v>305</v>
      </c>
      <c r="K151">
        <v>50.83</v>
      </c>
      <c r="L151" t="s">
        <v>2019</v>
      </c>
    </row>
    <row r="152" spans="1:12" x14ac:dyDescent="0.2">
      <c r="A152">
        <v>238</v>
      </c>
      <c r="B152" s="11">
        <v>238</v>
      </c>
      <c r="C152" t="s">
        <v>562</v>
      </c>
      <c r="D152" s="11">
        <v>45</v>
      </c>
      <c r="E152">
        <v>30</v>
      </c>
      <c r="F152" s="11">
        <v>15</v>
      </c>
      <c r="G152">
        <v>85</v>
      </c>
      <c r="H152" s="11">
        <v>65</v>
      </c>
      <c r="I152">
        <v>65</v>
      </c>
      <c r="J152" s="11">
        <v>305</v>
      </c>
      <c r="K152">
        <v>50.83</v>
      </c>
      <c r="L152" t="s">
        <v>10580</v>
      </c>
    </row>
    <row r="153" spans="1:12" x14ac:dyDescent="0.2">
      <c r="A153">
        <v>318</v>
      </c>
      <c r="B153" s="11">
        <v>318</v>
      </c>
      <c r="C153" t="s">
        <v>652</v>
      </c>
      <c r="D153" s="11">
        <v>45</v>
      </c>
      <c r="E153">
        <v>90</v>
      </c>
      <c r="F153" s="11">
        <v>20</v>
      </c>
      <c r="G153">
        <v>65</v>
      </c>
      <c r="H153" s="11">
        <v>20</v>
      </c>
      <c r="I153">
        <v>65</v>
      </c>
      <c r="J153" s="11">
        <v>305</v>
      </c>
      <c r="K153">
        <v>50.83</v>
      </c>
      <c r="L153" t="s">
        <v>2019</v>
      </c>
    </row>
    <row r="154" spans="1:12" x14ac:dyDescent="0.2">
      <c r="A154">
        <v>322</v>
      </c>
      <c r="B154" s="11">
        <v>322</v>
      </c>
      <c r="C154" t="s">
        <v>657</v>
      </c>
      <c r="D154" s="11">
        <v>60</v>
      </c>
      <c r="E154">
        <v>60</v>
      </c>
      <c r="F154" s="11">
        <v>40</v>
      </c>
      <c r="G154">
        <v>65</v>
      </c>
      <c r="H154" s="11">
        <v>45</v>
      </c>
      <c r="I154">
        <v>35</v>
      </c>
      <c r="J154" s="11">
        <v>305</v>
      </c>
      <c r="K154">
        <v>50.83</v>
      </c>
      <c r="L154" t="s">
        <v>10623</v>
      </c>
    </row>
    <row r="155" spans="1:12" x14ac:dyDescent="0.2">
      <c r="A155">
        <v>532</v>
      </c>
      <c r="B155" s="11">
        <v>532</v>
      </c>
      <c r="C155" t="s">
        <v>897</v>
      </c>
      <c r="D155" s="11">
        <v>75</v>
      </c>
      <c r="E155">
        <v>80</v>
      </c>
      <c r="F155" s="11">
        <v>55</v>
      </c>
      <c r="G155">
        <v>25</v>
      </c>
      <c r="H155" s="11">
        <v>35</v>
      </c>
      <c r="I155">
        <v>35</v>
      </c>
      <c r="J155" s="11">
        <v>305</v>
      </c>
      <c r="K155">
        <v>50.83</v>
      </c>
      <c r="L155" t="s">
        <v>10586</v>
      </c>
    </row>
    <row r="156" spans="1:12" x14ac:dyDescent="0.2">
      <c r="A156">
        <v>580</v>
      </c>
      <c r="B156" s="11">
        <v>580</v>
      </c>
      <c r="C156" t="s">
        <v>946</v>
      </c>
      <c r="D156" s="11">
        <v>62</v>
      </c>
      <c r="E156">
        <v>44</v>
      </c>
      <c r="F156" s="11">
        <v>50</v>
      </c>
      <c r="G156">
        <v>44</v>
      </c>
      <c r="H156" s="11">
        <v>50</v>
      </c>
      <c r="I156">
        <v>55</v>
      </c>
      <c r="J156" s="11">
        <v>305</v>
      </c>
      <c r="K156">
        <v>50.83</v>
      </c>
      <c r="L156" t="s">
        <v>2019</v>
      </c>
    </row>
    <row r="157" spans="1:12" x14ac:dyDescent="0.2">
      <c r="A157">
        <v>582</v>
      </c>
      <c r="B157" s="11">
        <v>582</v>
      </c>
      <c r="C157" t="s">
        <v>948</v>
      </c>
      <c r="D157" s="11">
        <v>36</v>
      </c>
      <c r="E157">
        <v>50</v>
      </c>
      <c r="F157" s="11">
        <v>50</v>
      </c>
      <c r="G157">
        <v>65</v>
      </c>
      <c r="H157" s="11">
        <v>60</v>
      </c>
      <c r="I157">
        <v>44</v>
      </c>
      <c r="J157" s="11">
        <v>305</v>
      </c>
      <c r="K157">
        <v>50.83</v>
      </c>
      <c r="L157" t="s">
        <v>10572</v>
      </c>
    </row>
    <row r="158" spans="1:12" x14ac:dyDescent="0.2">
      <c r="A158">
        <v>597</v>
      </c>
      <c r="B158" s="11">
        <v>597</v>
      </c>
      <c r="C158" t="s">
        <v>963</v>
      </c>
      <c r="D158" s="11">
        <v>44</v>
      </c>
      <c r="E158">
        <v>50</v>
      </c>
      <c r="F158" s="11">
        <v>91</v>
      </c>
      <c r="G158">
        <v>24</v>
      </c>
      <c r="H158" s="11">
        <v>86</v>
      </c>
      <c r="I158">
        <v>10</v>
      </c>
      <c r="J158" s="11">
        <v>305</v>
      </c>
      <c r="K158">
        <v>50.83</v>
      </c>
      <c r="L158" t="s">
        <v>10601</v>
      </c>
    </row>
    <row r="159" spans="1:12" x14ac:dyDescent="0.2">
      <c r="A159">
        <v>613</v>
      </c>
      <c r="B159" s="11">
        <v>613</v>
      </c>
      <c r="C159" t="s">
        <v>979</v>
      </c>
      <c r="D159" s="11">
        <v>55</v>
      </c>
      <c r="E159">
        <v>70</v>
      </c>
      <c r="F159" s="11">
        <v>40</v>
      </c>
      <c r="G159">
        <v>60</v>
      </c>
      <c r="H159" s="11">
        <v>40</v>
      </c>
      <c r="I159">
        <v>40</v>
      </c>
      <c r="J159" s="11">
        <v>305</v>
      </c>
      <c r="K159">
        <v>50.83</v>
      </c>
      <c r="L159" t="s">
        <v>10572</v>
      </c>
    </row>
    <row r="160" spans="1:12" x14ac:dyDescent="0.2">
      <c r="A160">
        <v>616</v>
      </c>
      <c r="B160" s="11">
        <v>616</v>
      </c>
      <c r="C160" t="s">
        <v>982</v>
      </c>
      <c r="D160" s="11">
        <v>50</v>
      </c>
      <c r="E160">
        <v>40</v>
      </c>
      <c r="F160" s="11">
        <v>85</v>
      </c>
      <c r="G160">
        <v>40</v>
      </c>
      <c r="H160" s="11">
        <v>65</v>
      </c>
      <c r="I160">
        <v>25</v>
      </c>
      <c r="J160" s="11">
        <v>305</v>
      </c>
      <c r="K160">
        <v>50.83</v>
      </c>
      <c r="L160" t="s">
        <v>10587</v>
      </c>
    </row>
    <row r="161" spans="1:12" x14ac:dyDescent="0.2">
      <c r="A161">
        <v>747</v>
      </c>
      <c r="B161" s="11">
        <v>747</v>
      </c>
      <c r="C161" t="s">
        <v>1134</v>
      </c>
      <c r="D161" s="11">
        <v>50</v>
      </c>
      <c r="E161">
        <v>53</v>
      </c>
      <c r="F161" s="11">
        <v>62</v>
      </c>
      <c r="G161">
        <v>43</v>
      </c>
      <c r="H161" s="11">
        <v>52</v>
      </c>
      <c r="I161">
        <v>45</v>
      </c>
      <c r="J161" s="11">
        <v>305</v>
      </c>
      <c r="K161">
        <v>50.83</v>
      </c>
      <c r="L161" t="s">
        <v>2019</v>
      </c>
    </row>
    <row r="162" spans="1:12" x14ac:dyDescent="0.2">
      <c r="A162">
        <v>688</v>
      </c>
      <c r="B162" s="11">
        <v>688</v>
      </c>
      <c r="C162" t="s">
        <v>1062</v>
      </c>
      <c r="D162" s="11">
        <v>42</v>
      </c>
      <c r="E162">
        <v>52</v>
      </c>
      <c r="F162" s="11">
        <v>67</v>
      </c>
      <c r="G162">
        <v>39</v>
      </c>
      <c r="H162" s="11">
        <v>56</v>
      </c>
      <c r="I162">
        <v>50</v>
      </c>
      <c r="J162" s="11">
        <v>306</v>
      </c>
      <c r="K162">
        <v>51</v>
      </c>
      <c r="L162" t="s">
        <v>2019</v>
      </c>
    </row>
    <row r="163" spans="1:12" x14ac:dyDescent="0.2">
      <c r="A163">
        <v>653</v>
      </c>
      <c r="B163" s="11">
        <v>653</v>
      </c>
      <c r="C163" t="s">
        <v>1025</v>
      </c>
      <c r="D163" s="11">
        <v>40</v>
      </c>
      <c r="E163">
        <v>45</v>
      </c>
      <c r="F163" s="11">
        <v>40</v>
      </c>
      <c r="G163">
        <v>62</v>
      </c>
      <c r="H163" s="11">
        <v>60</v>
      </c>
      <c r="I163">
        <v>60</v>
      </c>
      <c r="J163" s="11">
        <v>307</v>
      </c>
      <c r="K163">
        <v>51.17</v>
      </c>
      <c r="L163" t="s">
        <v>1299</v>
      </c>
    </row>
    <row r="164" spans="1:12" x14ac:dyDescent="0.2">
      <c r="A164">
        <v>341</v>
      </c>
      <c r="B164" s="11">
        <v>341</v>
      </c>
      <c r="C164" t="s">
        <v>678</v>
      </c>
      <c r="D164" s="11">
        <v>43</v>
      </c>
      <c r="E164">
        <v>80</v>
      </c>
      <c r="F164" s="11">
        <v>65</v>
      </c>
      <c r="G164">
        <v>50</v>
      </c>
      <c r="H164" s="11">
        <v>35</v>
      </c>
      <c r="I164">
        <v>35</v>
      </c>
      <c r="J164" s="11">
        <v>308</v>
      </c>
      <c r="K164">
        <v>51.33</v>
      </c>
      <c r="L164" t="s">
        <v>2019</v>
      </c>
    </row>
    <row r="165" spans="1:12" x14ac:dyDescent="0.2">
      <c r="A165">
        <v>495</v>
      </c>
      <c r="B165" s="11">
        <v>495</v>
      </c>
      <c r="C165" t="s">
        <v>859</v>
      </c>
      <c r="D165" s="11">
        <v>45</v>
      </c>
      <c r="E165">
        <v>45</v>
      </c>
      <c r="F165" s="11">
        <v>55</v>
      </c>
      <c r="G165">
        <v>45</v>
      </c>
      <c r="H165" s="11">
        <v>55</v>
      </c>
      <c r="I165">
        <v>63</v>
      </c>
      <c r="J165" s="11">
        <v>308</v>
      </c>
      <c r="K165">
        <v>51.33</v>
      </c>
      <c r="L165" t="s">
        <v>1299</v>
      </c>
    </row>
    <row r="166" spans="1:12" x14ac:dyDescent="0.2">
      <c r="A166">
        <v>498</v>
      </c>
      <c r="B166" s="11">
        <v>498</v>
      </c>
      <c r="C166" t="s">
        <v>862</v>
      </c>
      <c r="D166" s="11">
        <v>65</v>
      </c>
      <c r="E166">
        <v>63</v>
      </c>
      <c r="F166" s="11">
        <v>45</v>
      </c>
      <c r="G166">
        <v>45</v>
      </c>
      <c r="H166" s="11">
        <v>45</v>
      </c>
      <c r="I166">
        <v>45</v>
      </c>
      <c r="J166" s="11">
        <v>308</v>
      </c>
      <c r="K166">
        <v>51.33</v>
      </c>
      <c r="L166" t="s">
        <v>1299</v>
      </c>
    </row>
    <row r="167" spans="1:12" x14ac:dyDescent="0.2">
      <c r="A167">
        <v>501</v>
      </c>
      <c r="B167" s="11">
        <v>501</v>
      </c>
      <c r="C167" t="s">
        <v>865</v>
      </c>
      <c r="D167" s="11">
        <v>55</v>
      </c>
      <c r="E167">
        <v>55</v>
      </c>
      <c r="F167" s="11">
        <v>45</v>
      </c>
      <c r="G167">
        <v>63</v>
      </c>
      <c r="H167" s="11">
        <v>45</v>
      </c>
      <c r="I167">
        <v>45</v>
      </c>
      <c r="J167" s="11">
        <v>308</v>
      </c>
      <c r="K167">
        <v>51.33</v>
      </c>
      <c r="L167" t="s">
        <v>1299</v>
      </c>
    </row>
    <row r="168" spans="1:12" x14ac:dyDescent="0.2">
      <c r="A168">
        <v>4</v>
      </c>
      <c r="B168" s="11">
        <v>4</v>
      </c>
      <c r="C168" t="s">
        <v>291</v>
      </c>
      <c r="D168" s="11">
        <v>39</v>
      </c>
      <c r="E168">
        <v>52</v>
      </c>
      <c r="F168" s="11">
        <v>43</v>
      </c>
      <c r="G168">
        <v>60</v>
      </c>
      <c r="H168" s="11">
        <v>50</v>
      </c>
      <c r="I168">
        <v>65</v>
      </c>
      <c r="J168" s="11">
        <v>309</v>
      </c>
      <c r="K168">
        <v>51.5</v>
      </c>
      <c r="L168" t="s">
        <v>1299</v>
      </c>
    </row>
    <row r="169" spans="1:12" x14ac:dyDescent="0.2">
      <c r="A169">
        <v>155</v>
      </c>
      <c r="B169" s="11">
        <v>155</v>
      </c>
      <c r="C169" t="s">
        <v>474</v>
      </c>
      <c r="D169" s="11">
        <v>39</v>
      </c>
      <c r="E169">
        <v>52</v>
      </c>
      <c r="F169" s="11">
        <v>43</v>
      </c>
      <c r="G169">
        <v>60</v>
      </c>
      <c r="H169" s="11">
        <v>50</v>
      </c>
      <c r="I169">
        <v>65</v>
      </c>
      <c r="J169" s="11">
        <v>309</v>
      </c>
      <c r="K169">
        <v>51.5</v>
      </c>
      <c r="L169" t="s">
        <v>1299</v>
      </c>
    </row>
    <row r="170" spans="1:12" x14ac:dyDescent="0.2">
      <c r="A170">
        <v>390</v>
      </c>
      <c r="B170" s="11">
        <v>390</v>
      </c>
      <c r="C170" t="s">
        <v>740</v>
      </c>
      <c r="D170" s="11">
        <v>44</v>
      </c>
      <c r="E170">
        <v>58</v>
      </c>
      <c r="F170" s="11">
        <v>44</v>
      </c>
      <c r="G170">
        <v>58</v>
      </c>
      <c r="H170" s="11">
        <v>44</v>
      </c>
      <c r="I170">
        <v>61</v>
      </c>
      <c r="J170" s="11">
        <v>309</v>
      </c>
      <c r="K170">
        <v>51.5</v>
      </c>
      <c r="L170" t="s">
        <v>1299</v>
      </c>
    </row>
    <row r="171" spans="1:12" x14ac:dyDescent="0.2">
      <c r="A171">
        <v>708</v>
      </c>
      <c r="B171" s="11">
        <v>708</v>
      </c>
      <c r="C171" t="s">
        <v>1082</v>
      </c>
      <c r="D171" s="11">
        <v>43</v>
      </c>
      <c r="E171">
        <v>70</v>
      </c>
      <c r="F171" s="11">
        <v>48</v>
      </c>
      <c r="G171">
        <v>50</v>
      </c>
      <c r="H171" s="11">
        <v>60</v>
      </c>
      <c r="I171">
        <v>38</v>
      </c>
      <c r="J171" s="11">
        <v>309</v>
      </c>
      <c r="K171">
        <v>51.5</v>
      </c>
      <c r="L171" t="s">
        <v>10593</v>
      </c>
    </row>
    <row r="172" spans="1:12" x14ac:dyDescent="0.2">
      <c r="A172">
        <v>63</v>
      </c>
      <c r="B172" s="11">
        <v>63</v>
      </c>
      <c r="C172" t="s">
        <v>366</v>
      </c>
      <c r="D172" s="11">
        <v>25</v>
      </c>
      <c r="E172">
        <v>20</v>
      </c>
      <c r="F172" s="11">
        <v>15</v>
      </c>
      <c r="G172">
        <v>105</v>
      </c>
      <c r="H172" s="11">
        <v>55</v>
      </c>
      <c r="I172">
        <v>90</v>
      </c>
      <c r="J172" s="11">
        <v>310</v>
      </c>
      <c r="K172">
        <v>51.67</v>
      </c>
      <c r="L172" t="s">
        <v>10597</v>
      </c>
    </row>
    <row r="173" spans="1:12" x14ac:dyDescent="0.2">
      <c r="A173">
        <v>84</v>
      </c>
      <c r="B173" s="11">
        <v>84</v>
      </c>
      <c r="C173" t="s">
        <v>392</v>
      </c>
      <c r="D173" s="11">
        <v>35</v>
      </c>
      <c r="E173">
        <v>85</v>
      </c>
      <c r="F173" s="11">
        <v>45</v>
      </c>
      <c r="G173">
        <v>35</v>
      </c>
      <c r="H173" s="11">
        <v>35</v>
      </c>
      <c r="I173">
        <v>75</v>
      </c>
      <c r="J173" s="11">
        <v>310</v>
      </c>
      <c r="K173">
        <v>51.67</v>
      </c>
      <c r="L173" t="s">
        <v>10604</v>
      </c>
    </row>
    <row r="174" spans="1:12" x14ac:dyDescent="0.2">
      <c r="A174">
        <v>92</v>
      </c>
      <c r="B174" s="11">
        <v>92</v>
      </c>
      <c r="C174" t="s">
        <v>402</v>
      </c>
      <c r="D174" s="11">
        <v>30</v>
      </c>
      <c r="E174">
        <v>35</v>
      </c>
      <c r="F174" s="11">
        <v>30</v>
      </c>
      <c r="G174">
        <v>100</v>
      </c>
      <c r="H174" s="11">
        <v>35</v>
      </c>
      <c r="I174">
        <v>80</v>
      </c>
      <c r="J174" s="11">
        <v>310</v>
      </c>
      <c r="K174">
        <v>51.67</v>
      </c>
      <c r="L174" t="s">
        <v>10593</v>
      </c>
    </row>
    <row r="175" spans="1:12" x14ac:dyDescent="0.2">
      <c r="A175">
        <v>252</v>
      </c>
      <c r="B175" s="11">
        <v>252</v>
      </c>
      <c r="C175" t="s">
        <v>577</v>
      </c>
      <c r="D175" s="11">
        <v>40</v>
      </c>
      <c r="E175">
        <v>45</v>
      </c>
      <c r="F175" s="11">
        <v>35</v>
      </c>
      <c r="G175">
        <v>65</v>
      </c>
      <c r="H175" s="11">
        <v>55</v>
      </c>
      <c r="I175">
        <v>70</v>
      </c>
      <c r="J175" s="11">
        <v>310</v>
      </c>
      <c r="K175">
        <v>51.67</v>
      </c>
      <c r="L175" t="s">
        <v>1299</v>
      </c>
    </row>
    <row r="176" spans="1:12" x14ac:dyDescent="0.2">
      <c r="A176">
        <v>255</v>
      </c>
      <c r="B176" s="11">
        <v>255</v>
      </c>
      <c r="C176" t="s">
        <v>581</v>
      </c>
      <c r="D176" s="11">
        <v>45</v>
      </c>
      <c r="E176">
        <v>60</v>
      </c>
      <c r="F176" s="11">
        <v>40</v>
      </c>
      <c r="G176">
        <v>70</v>
      </c>
      <c r="H176" s="11">
        <v>50</v>
      </c>
      <c r="I176">
        <v>45</v>
      </c>
      <c r="J176" s="11">
        <v>310</v>
      </c>
      <c r="K176">
        <v>51.67</v>
      </c>
      <c r="L176" t="s">
        <v>1299</v>
      </c>
    </row>
    <row r="177" spans="1:12" x14ac:dyDescent="0.2">
      <c r="A177">
        <v>258</v>
      </c>
      <c r="B177" s="11">
        <v>258</v>
      </c>
      <c r="C177" t="s">
        <v>585</v>
      </c>
      <c r="D177" s="11">
        <v>50</v>
      </c>
      <c r="E177">
        <v>70</v>
      </c>
      <c r="F177" s="11">
        <v>50</v>
      </c>
      <c r="G177">
        <v>50</v>
      </c>
      <c r="H177" s="11">
        <v>50</v>
      </c>
      <c r="I177">
        <v>40</v>
      </c>
      <c r="J177" s="11">
        <v>310</v>
      </c>
      <c r="K177">
        <v>51.67</v>
      </c>
      <c r="L177" t="s">
        <v>1299</v>
      </c>
    </row>
    <row r="178" spans="1:12" x14ac:dyDescent="0.2">
      <c r="A178">
        <v>333</v>
      </c>
      <c r="B178" s="11">
        <v>333</v>
      </c>
      <c r="C178" t="s">
        <v>669</v>
      </c>
      <c r="D178" s="11">
        <v>45</v>
      </c>
      <c r="E178">
        <v>40</v>
      </c>
      <c r="F178" s="11">
        <v>60</v>
      </c>
      <c r="G178">
        <v>40</v>
      </c>
      <c r="H178" s="11">
        <v>75</v>
      </c>
      <c r="I178">
        <v>50</v>
      </c>
      <c r="J178" s="11">
        <v>310</v>
      </c>
      <c r="K178">
        <v>51.67</v>
      </c>
      <c r="L178" t="s">
        <v>10604</v>
      </c>
    </row>
    <row r="179" spans="1:12" x14ac:dyDescent="0.2">
      <c r="A179">
        <v>431</v>
      </c>
      <c r="B179" s="11">
        <v>431</v>
      </c>
      <c r="C179" t="s">
        <v>784</v>
      </c>
      <c r="D179" s="11">
        <v>49</v>
      </c>
      <c r="E179">
        <v>55</v>
      </c>
      <c r="F179" s="11">
        <v>42</v>
      </c>
      <c r="G179">
        <v>42</v>
      </c>
      <c r="H179" s="11">
        <v>37</v>
      </c>
      <c r="I179">
        <v>85</v>
      </c>
      <c r="J179" s="11">
        <v>310</v>
      </c>
      <c r="K179">
        <v>51.67</v>
      </c>
      <c r="L179" t="s">
        <v>10590</v>
      </c>
    </row>
    <row r="180" spans="1:12" x14ac:dyDescent="0.2">
      <c r="A180">
        <v>439</v>
      </c>
      <c r="B180" s="11">
        <v>439</v>
      </c>
      <c r="C180" t="s">
        <v>792</v>
      </c>
      <c r="D180" s="11">
        <v>20</v>
      </c>
      <c r="E180">
        <v>25</v>
      </c>
      <c r="F180" s="11">
        <v>45</v>
      </c>
      <c r="G180">
        <v>70</v>
      </c>
      <c r="H180" s="11">
        <v>90</v>
      </c>
      <c r="I180">
        <v>60</v>
      </c>
      <c r="J180" s="11">
        <v>310</v>
      </c>
      <c r="K180">
        <v>51.67</v>
      </c>
      <c r="L180" t="s">
        <v>10580</v>
      </c>
    </row>
    <row r="181" spans="1:12" x14ac:dyDescent="0.2">
      <c r="A181">
        <v>540</v>
      </c>
      <c r="B181" s="11">
        <v>540</v>
      </c>
      <c r="C181" t="s">
        <v>905</v>
      </c>
      <c r="D181" s="11">
        <v>45</v>
      </c>
      <c r="E181">
        <v>53</v>
      </c>
      <c r="F181" s="11">
        <v>70</v>
      </c>
      <c r="G181">
        <v>40</v>
      </c>
      <c r="H181" s="11">
        <v>60</v>
      </c>
      <c r="I181">
        <v>42</v>
      </c>
      <c r="J181" s="11">
        <v>310</v>
      </c>
      <c r="K181">
        <v>51.67</v>
      </c>
      <c r="L181" t="s">
        <v>10562</v>
      </c>
    </row>
    <row r="182" spans="1:12" x14ac:dyDescent="0.2">
      <c r="A182">
        <v>650</v>
      </c>
      <c r="B182" s="11">
        <v>650</v>
      </c>
      <c r="C182" t="s">
        <v>1022</v>
      </c>
      <c r="D182" s="11">
        <v>56</v>
      </c>
      <c r="E182">
        <v>61</v>
      </c>
      <c r="F182" s="11">
        <v>65</v>
      </c>
      <c r="G182">
        <v>48</v>
      </c>
      <c r="H182" s="11">
        <v>45</v>
      </c>
      <c r="I182">
        <v>38</v>
      </c>
      <c r="J182" s="11">
        <v>313</v>
      </c>
      <c r="K182">
        <v>52.17</v>
      </c>
      <c r="L182" t="s">
        <v>1299</v>
      </c>
    </row>
    <row r="183" spans="1:12" x14ac:dyDescent="0.2">
      <c r="A183">
        <v>7</v>
      </c>
      <c r="B183" s="11">
        <v>7</v>
      </c>
      <c r="C183" t="s">
        <v>296</v>
      </c>
      <c r="D183" s="11">
        <v>44</v>
      </c>
      <c r="E183">
        <v>48</v>
      </c>
      <c r="F183" s="11">
        <v>65</v>
      </c>
      <c r="G183">
        <v>50</v>
      </c>
      <c r="H183" s="11">
        <v>64</v>
      </c>
      <c r="I183">
        <v>43</v>
      </c>
      <c r="J183" s="11">
        <v>314</v>
      </c>
      <c r="K183">
        <v>52.33</v>
      </c>
      <c r="L183" t="s">
        <v>1299</v>
      </c>
    </row>
    <row r="184" spans="1:12" x14ac:dyDescent="0.2">
      <c r="A184">
        <v>158</v>
      </c>
      <c r="B184" s="11">
        <v>158</v>
      </c>
      <c r="C184" t="s">
        <v>477</v>
      </c>
      <c r="D184" s="11">
        <v>50</v>
      </c>
      <c r="E184">
        <v>65</v>
      </c>
      <c r="F184" s="11">
        <v>64</v>
      </c>
      <c r="G184">
        <v>44</v>
      </c>
      <c r="H184" s="11">
        <v>48</v>
      </c>
      <c r="I184">
        <v>43</v>
      </c>
      <c r="J184" s="11">
        <v>314</v>
      </c>
      <c r="K184">
        <v>52.33</v>
      </c>
      <c r="L184" t="s">
        <v>1299</v>
      </c>
    </row>
    <row r="185" spans="1:12" x14ac:dyDescent="0.2">
      <c r="A185">
        <v>393</v>
      </c>
      <c r="B185" s="11">
        <v>393</v>
      </c>
      <c r="C185" t="s">
        <v>743</v>
      </c>
      <c r="D185" s="11">
        <v>53</v>
      </c>
      <c r="E185">
        <v>51</v>
      </c>
      <c r="F185" s="11">
        <v>53</v>
      </c>
      <c r="G185">
        <v>61</v>
      </c>
      <c r="H185" s="11">
        <v>56</v>
      </c>
      <c r="I185">
        <v>40</v>
      </c>
      <c r="J185" s="11">
        <v>314</v>
      </c>
      <c r="K185">
        <v>52.33</v>
      </c>
      <c r="L185" t="s">
        <v>1299</v>
      </c>
    </row>
    <row r="186" spans="1:12" x14ac:dyDescent="0.2">
      <c r="A186">
        <v>656</v>
      </c>
      <c r="B186" s="11">
        <v>656</v>
      </c>
      <c r="C186" t="s">
        <v>1028</v>
      </c>
      <c r="D186" s="11">
        <v>41</v>
      </c>
      <c r="E186">
        <v>56</v>
      </c>
      <c r="F186" s="11">
        <v>40</v>
      </c>
      <c r="G186">
        <v>62</v>
      </c>
      <c r="H186" s="11">
        <v>44</v>
      </c>
      <c r="I186">
        <v>71</v>
      </c>
      <c r="J186" s="11">
        <v>314</v>
      </c>
      <c r="K186">
        <v>52.33</v>
      </c>
      <c r="L186" t="s">
        <v>1299</v>
      </c>
    </row>
    <row r="187" spans="1:12" x14ac:dyDescent="0.2">
      <c r="A187">
        <v>79</v>
      </c>
      <c r="B187" s="11">
        <v>79</v>
      </c>
      <c r="C187" t="s">
        <v>386</v>
      </c>
      <c r="D187" s="11">
        <v>90</v>
      </c>
      <c r="E187">
        <v>65</v>
      </c>
      <c r="F187" s="11">
        <v>65</v>
      </c>
      <c r="G187">
        <v>40</v>
      </c>
      <c r="H187" s="11">
        <v>40</v>
      </c>
      <c r="I187">
        <v>15</v>
      </c>
      <c r="J187" s="11">
        <v>315</v>
      </c>
      <c r="K187">
        <v>52.5</v>
      </c>
      <c r="L187" t="s">
        <v>2019</v>
      </c>
    </row>
    <row r="188" spans="1:12" x14ac:dyDescent="0.2">
      <c r="A188">
        <v>554</v>
      </c>
      <c r="B188" s="11">
        <v>554</v>
      </c>
      <c r="C188" t="s">
        <v>919</v>
      </c>
      <c r="D188" s="11">
        <v>70</v>
      </c>
      <c r="E188">
        <v>90</v>
      </c>
      <c r="F188" s="11">
        <v>45</v>
      </c>
      <c r="G188">
        <v>15</v>
      </c>
      <c r="H188" s="11">
        <v>45</v>
      </c>
      <c r="I188">
        <v>50</v>
      </c>
      <c r="J188" s="11">
        <v>315</v>
      </c>
      <c r="K188">
        <v>52.5</v>
      </c>
      <c r="L188" t="s">
        <v>10623</v>
      </c>
    </row>
    <row r="189" spans="1:12" x14ac:dyDescent="0.2">
      <c r="A189">
        <v>588</v>
      </c>
      <c r="B189" s="11">
        <v>588</v>
      </c>
      <c r="C189" t="s">
        <v>954</v>
      </c>
      <c r="D189" s="11">
        <v>50</v>
      </c>
      <c r="E189">
        <v>75</v>
      </c>
      <c r="F189" s="11">
        <v>45</v>
      </c>
      <c r="G189">
        <v>40</v>
      </c>
      <c r="H189" s="11">
        <v>45</v>
      </c>
      <c r="I189">
        <v>60</v>
      </c>
      <c r="J189" s="11">
        <v>315</v>
      </c>
      <c r="K189">
        <v>52.5</v>
      </c>
      <c r="L189" t="s">
        <v>10587</v>
      </c>
    </row>
    <row r="190" spans="1:12" x14ac:dyDescent="0.2">
      <c r="A190">
        <v>511</v>
      </c>
      <c r="B190" s="11">
        <v>511</v>
      </c>
      <c r="C190" t="s">
        <v>875</v>
      </c>
      <c r="D190" s="11">
        <v>50</v>
      </c>
      <c r="E190">
        <v>53</v>
      </c>
      <c r="F190" s="11">
        <v>48</v>
      </c>
      <c r="G190">
        <v>53</v>
      </c>
      <c r="H190" s="11">
        <v>48</v>
      </c>
      <c r="I190">
        <v>64</v>
      </c>
      <c r="J190" s="11">
        <v>316</v>
      </c>
      <c r="K190">
        <v>52.67</v>
      </c>
      <c r="L190" t="s">
        <v>10585</v>
      </c>
    </row>
    <row r="191" spans="1:12" x14ac:dyDescent="0.2">
      <c r="A191">
        <v>513</v>
      </c>
      <c r="B191" s="11">
        <v>513</v>
      </c>
      <c r="C191" t="s">
        <v>877</v>
      </c>
      <c r="D191" s="11">
        <v>50</v>
      </c>
      <c r="E191">
        <v>53</v>
      </c>
      <c r="F191" s="11">
        <v>48</v>
      </c>
      <c r="G191">
        <v>53</v>
      </c>
      <c r="H191" s="11">
        <v>48</v>
      </c>
      <c r="I191">
        <v>64</v>
      </c>
      <c r="J191" s="11">
        <v>316</v>
      </c>
      <c r="K191">
        <v>52.67</v>
      </c>
      <c r="L191" t="s">
        <v>10623</v>
      </c>
    </row>
    <row r="192" spans="1:12" x14ac:dyDescent="0.2">
      <c r="A192">
        <v>515</v>
      </c>
      <c r="B192" s="11">
        <v>515</v>
      </c>
      <c r="C192" t="s">
        <v>879</v>
      </c>
      <c r="D192" s="11">
        <v>50</v>
      </c>
      <c r="E192">
        <v>53</v>
      </c>
      <c r="F192" s="11">
        <v>48</v>
      </c>
      <c r="G192">
        <v>53</v>
      </c>
      <c r="H192" s="11">
        <v>48</v>
      </c>
      <c r="I192">
        <v>64</v>
      </c>
      <c r="J192" s="11">
        <v>316</v>
      </c>
      <c r="K192">
        <v>52.67</v>
      </c>
      <c r="L192" t="s">
        <v>2019</v>
      </c>
    </row>
    <row r="193" spans="1:12" x14ac:dyDescent="0.2">
      <c r="A193">
        <v>1</v>
      </c>
      <c r="B193" s="11">
        <v>1</v>
      </c>
      <c r="C193" t="s">
        <v>287</v>
      </c>
      <c r="D193" s="11">
        <v>45</v>
      </c>
      <c r="E193">
        <v>49</v>
      </c>
      <c r="F193" s="11">
        <v>49</v>
      </c>
      <c r="G193">
        <v>65</v>
      </c>
      <c r="H193" s="11">
        <v>65</v>
      </c>
      <c r="I193">
        <v>45</v>
      </c>
      <c r="J193" s="11">
        <v>318</v>
      </c>
      <c r="K193">
        <v>53</v>
      </c>
      <c r="L193" t="s">
        <v>1299</v>
      </c>
    </row>
    <row r="194" spans="1:12" x14ac:dyDescent="0.2">
      <c r="A194">
        <v>152</v>
      </c>
      <c r="B194" s="11">
        <v>152</v>
      </c>
      <c r="C194" t="s">
        <v>471</v>
      </c>
      <c r="D194" s="11">
        <v>45</v>
      </c>
      <c r="E194">
        <v>49</v>
      </c>
      <c r="F194" s="11">
        <v>65</v>
      </c>
      <c r="G194">
        <v>49</v>
      </c>
      <c r="H194" s="11">
        <v>65</v>
      </c>
      <c r="I194">
        <v>45</v>
      </c>
      <c r="J194" s="11">
        <v>318</v>
      </c>
      <c r="K194">
        <v>53</v>
      </c>
      <c r="L194" t="s">
        <v>1299</v>
      </c>
    </row>
    <row r="195" spans="1:12" x14ac:dyDescent="0.2">
      <c r="A195">
        <v>387</v>
      </c>
      <c r="B195" s="11">
        <v>387</v>
      </c>
      <c r="C195" t="s">
        <v>737</v>
      </c>
      <c r="D195" s="11">
        <v>55</v>
      </c>
      <c r="E195">
        <v>68</v>
      </c>
      <c r="F195" s="11">
        <v>64</v>
      </c>
      <c r="G195">
        <v>45</v>
      </c>
      <c r="H195" s="11">
        <v>55</v>
      </c>
      <c r="I195">
        <v>31</v>
      </c>
      <c r="J195" s="11">
        <v>318</v>
      </c>
      <c r="K195">
        <v>53</v>
      </c>
      <c r="L195" t="s">
        <v>1299</v>
      </c>
    </row>
    <row r="196" spans="1:12" x14ac:dyDescent="0.2">
      <c r="A196">
        <v>595</v>
      </c>
      <c r="B196" s="11">
        <v>595</v>
      </c>
      <c r="C196" t="s">
        <v>961</v>
      </c>
      <c r="D196" s="11">
        <v>50</v>
      </c>
      <c r="E196">
        <v>47</v>
      </c>
      <c r="F196" s="11">
        <v>50</v>
      </c>
      <c r="G196">
        <v>57</v>
      </c>
      <c r="H196" s="11">
        <v>50</v>
      </c>
      <c r="I196">
        <v>65</v>
      </c>
      <c r="J196" s="11">
        <v>319</v>
      </c>
      <c r="K196">
        <v>53.17</v>
      </c>
      <c r="L196" t="s">
        <v>10592</v>
      </c>
    </row>
    <row r="197" spans="1:12" x14ac:dyDescent="0.2">
      <c r="A197">
        <v>25</v>
      </c>
      <c r="B197" s="11">
        <v>25</v>
      </c>
      <c r="C197" t="s">
        <v>319</v>
      </c>
      <c r="D197" s="11">
        <v>35</v>
      </c>
      <c r="E197">
        <v>55</v>
      </c>
      <c r="F197" s="11">
        <v>40</v>
      </c>
      <c r="G197">
        <v>50</v>
      </c>
      <c r="H197" s="11">
        <v>50</v>
      </c>
      <c r="I197">
        <v>90</v>
      </c>
      <c r="J197" s="11">
        <v>320</v>
      </c>
      <c r="K197">
        <v>53.33</v>
      </c>
      <c r="L197" t="s">
        <v>10570</v>
      </c>
    </row>
    <row r="198" spans="1:12" x14ac:dyDescent="0.2">
      <c r="A198">
        <v>43</v>
      </c>
      <c r="B198" s="11">
        <v>43</v>
      </c>
      <c r="C198" t="s">
        <v>342</v>
      </c>
      <c r="D198" s="11">
        <v>45</v>
      </c>
      <c r="E198">
        <v>50</v>
      </c>
      <c r="F198" s="11">
        <v>55</v>
      </c>
      <c r="G198">
        <v>75</v>
      </c>
      <c r="H198" s="11">
        <v>65</v>
      </c>
      <c r="I198">
        <v>30</v>
      </c>
      <c r="J198" s="11">
        <v>320</v>
      </c>
      <c r="K198">
        <v>53.33</v>
      </c>
      <c r="L198" t="s">
        <v>10585</v>
      </c>
    </row>
    <row r="199" spans="1:12" x14ac:dyDescent="0.2">
      <c r="A199">
        <v>54</v>
      </c>
      <c r="B199" s="11">
        <v>54</v>
      </c>
      <c r="C199" t="s">
        <v>357</v>
      </c>
      <c r="D199" s="11">
        <v>50</v>
      </c>
      <c r="E199">
        <v>52</v>
      </c>
      <c r="F199" s="11">
        <v>48</v>
      </c>
      <c r="G199">
        <v>65</v>
      </c>
      <c r="H199" s="11">
        <v>50</v>
      </c>
      <c r="I199">
        <v>55</v>
      </c>
      <c r="J199" s="11">
        <v>320</v>
      </c>
      <c r="K199">
        <v>53.33</v>
      </c>
      <c r="L199" t="s">
        <v>2019</v>
      </c>
    </row>
    <row r="200" spans="1:12" x14ac:dyDescent="0.2">
      <c r="A200">
        <v>104</v>
      </c>
      <c r="B200" s="11">
        <v>104</v>
      </c>
      <c r="C200" t="s">
        <v>416</v>
      </c>
      <c r="D200" s="11">
        <v>50</v>
      </c>
      <c r="E200">
        <v>50</v>
      </c>
      <c r="F200" s="11">
        <v>95</v>
      </c>
      <c r="G200">
        <v>40</v>
      </c>
      <c r="H200" s="11">
        <v>50</v>
      </c>
      <c r="I200">
        <v>35</v>
      </c>
      <c r="J200" s="11">
        <v>320</v>
      </c>
      <c r="K200">
        <v>53.33</v>
      </c>
      <c r="L200" t="s">
        <v>10571</v>
      </c>
    </row>
    <row r="201" spans="1:12" x14ac:dyDescent="0.2">
      <c r="A201">
        <v>118</v>
      </c>
      <c r="B201" s="11">
        <v>118</v>
      </c>
      <c r="C201" t="s">
        <v>432</v>
      </c>
      <c r="D201" s="11">
        <v>45</v>
      </c>
      <c r="E201">
        <v>67</v>
      </c>
      <c r="F201" s="11">
        <v>60</v>
      </c>
      <c r="G201">
        <v>35</v>
      </c>
      <c r="H201" s="11">
        <v>50</v>
      </c>
      <c r="I201">
        <v>63</v>
      </c>
      <c r="J201" s="11">
        <v>320</v>
      </c>
      <c r="K201">
        <v>53.33</v>
      </c>
      <c r="L201" t="s">
        <v>2019</v>
      </c>
    </row>
    <row r="202" spans="1:12" x14ac:dyDescent="0.2">
      <c r="A202">
        <v>177</v>
      </c>
      <c r="B202" s="11">
        <v>177</v>
      </c>
      <c r="C202" t="s">
        <v>496</v>
      </c>
      <c r="D202" s="11">
        <v>40</v>
      </c>
      <c r="E202">
        <v>50</v>
      </c>
      <c r="F202" s="11">
        <v>45</v>
      </c>
      <c r="G202">
        <v>70</v>
      </c>
      <c r="H202" s="11">
        <v>45</v>
      </c>
      <c r="I202">
        <v>70</v>
      </c>
      <c r="J202" s="11">
        <v>320</v>
      </c>
      <c r="K202">
        <v>53.33</v>
      </c>
      <c r="L202" t="s">
        <v>10604</v>
      </c>
    </row>
    <row r="203" spans="1:12" x14ac:dyDescent="0.2">
      <c r="A203">
        <v>610</v>
      </c>
      <c r="B203" s="11">
        <v>610</v>
      </c>
      <c r="C203" t="s">
        <v>976</v>
      </c>
      <c r="D203" s="11">
        <v>46</v>
      </c>
      <c r="E203">
        <v>87</v>
      </c>
      <c r="F203" s="11">
        <v>60</v>
      </c>
      <c r="G203">
        <v>30</v>
      </c>
      <c r="H203" s="11">
        <v>40</v>
      </c>
      <c r="I203">
        <v>57</v>
      </c>
      <c r="J203" s="11">
        <v>320</v>
      </c>
      <c r="K203">
        <v>53.33</v>
      </c>
      <c r="L203" t="s">
        <v>10600</v>
      </c>
    </row>
    <row r="204" spans="1:12" x14ac:dyDescent="0.2">
      <c r="A204">
        <v>690</v>
      </c>
      <c r="B204" s="11">
        <v>690</v>
      </c>
      <c r="C204" t="s">
        <v>1064</v>
      </c>
      <c r="D204" s="11">
        <v>50</v>
      </c>
      <c r="E204">
        <v>60</v>
      </c>
      <c r="F204" s="11">
        <v>60</v>
      </c>
      <c r="G204">
        <v>60</v>
      </c>
      <c r="H204" s="11">
        <v>60</v>
      </c>
      <c r="I204">
        <v>30</v>
      </c>
      <c r="J204" s="11">
        <v>320</v>
      </c>
      <c r="K204">
        <v>53.33</v>
      </c>
      <c r="L204" t="s">
        <v>2019</v>
      </c>
    </row>
    <row r="205" spans="1:12" x14ac:dyDescent="0.2">
      <c r="A205">
        <v>722</v>
      </c>
      <c r="B205" s="11">
        <v>722</v>
      </c>
      <c r="C205" t="s">
        <v>1106</v>
      </c>
      <c r="D205" s="11">
        <v>68</v>
      </c>
      <c r="E205">
        <v>55</v>
      </c>
      <c r="F205" s="11">
        <v>55</v>
      </c>
      <c r="G205">
        <v>50</v>
      </c>
      <c r="H205" s="11">
        <v>50</v>
      </c>
      <c r="I205">
        <v>42</v>
      </c>
      <c r="J205" s="11">
        <v>320</v>
      </c>
      <c r="K205">
        <v>53.33</v>
      </c>
      <c r="L205" t="s">
        <v>1299</v>
      </c>
    </row>
    <row r="206" spans="1:12" x14ac:dyDescent="0.2">
      <c r="A206">
        <v>725</v>
      </c>
      <c r="B206" s="11">
        <v>725</v>
      </c>
      <c r="C206" t="s">
        <v>1109</v>
      </c>
      <c r="D206" s="11">
        <v>45</v>
      </c>
      <c r="E206">
        <v>65</v>
      </c>
      <c r="F206" s="11">
        <v>40</v>
      </c>
      <c r="G206">
        <v>60</v>
      </c>
      <c r="H206" s="11">
        <v>40</v>
      </c>
      <c r="I206">
        <v>70</v>
      </c>
      <c r="J206" s="11">
        <v>320</v>
      </c>
      <c r="K206">
        <v>53.33</v>
      </c>
      <c r="L206" t="s">
        <v>1299</v>
      </c>
    </row>
    <row r="207" spans="1:12" x14ac:dyDescent="0.2">
      <c r="A207">
        <v>728</v>
      </c>
      <c r="B207" s="11">
        <v>728</v>
      </c>
      <c r="C207" t="s">
        <v>1112</v>
      </c>
      <c r="D207" s="11">
        <v>50</v>
      </c>
      <c r="E207">
        <v>54</v>
      </c>
      <c r="F207" s="11">
        <v>54</v>
      </c>
      <c r="G207">
        <v>66</v>
      </c>
      <c r="H207" s="11">
        <v>56</v>
      </c>
      <c r="I207">
        <v>40</v>
      </c>
      <c r="J207" s="11">
        <v>320</v>
      </c>
      <c r="K207">
        <v>53.33</v>
      </c>
      <c r="L207" t="s">
        <v>1299</v>
      </c>
    </row>
    <row r="208" spans="1:12" x14ac:dyDescent="0.2">
      <c r="A208">
        <v>757</v>
      </c>
      <c r="B208" s="11">
        <v>757</v>
      </c>
      <c r="C208" t="s">
        <v>1144</v>
      </c>
      <c r="D208" s="11">
        <v>48</v>
      </c>
      <c r="E208">
        <v>44</v>
      </c>
      <c r="F208" s="11">
        <v>40</v>
      </c>
      <c r="G208">
        <v>71</v>
      </c>
      <c r="H208" s="11">
        <v>40</v>
      </c>
      <c r="I208">
        <v>77</v>
      </c>
      <c r="J208" s="11">
        <v>320</v>
      </c>
      <c r="K208">
        <v>53.33</v>
      </c>
      <c r="L208" t="s">
        <v>10623</v>
      </c>
    </row>
    <row r="209" spans="1:12" x14ac:dyDescent="0.2">
      <c r="A209">
        <v>769</v>
      </c>
      <c r="B209" s="11">
        <v>769</v>
      </c>
      <c r="C209" t="s">
        <v>1156</v>
      </c>
      <c r="D209" s="11">
        <v>55</v>
      </c>
      <c r="E209">
        <v>55</v>
      </c>
      <c r="F209" s="11">
        <v>80</v>
      </c>
      <c r="G209">
        <v>70</v>
      </c>
      <c r="H209" s="11">
        <v>45</v>
      </c>
      <c r="I209">
        <v>15</v>
      </c>
      <c r="J209" s="11">
        <v>320</v>
      </c>
      <c r="K209">
        <v>53.33</v>
      </c>
      <c r="L209" t="s">
        <v>10593</v>
      </c>
    </row>
    <row r="210" spans="1:12" x14ac:dyDescent="0.2">
      <c r="A210">
        <v>35</v>
      </c>
      <c r="B210" s="11">
        <v>35</v>
      </c>
      <c r="C210" t="s">
        <v>332</v>
      </c>
      <c r="D210" s="11">
        <v>70</v>
      </c>
      <c r="E210">
        <v>45</v>
      </c>
      <c r="F210" s="11">
        <v>48</v>
      </c>
      <c r="G210">
        <v>60</v>
      </c>
      <c r="H210" s="11">
        <v>65</v>
      </c>
      <c r="I210">
        <v>35</v>
      </c>
      <c r="J210" s="11">
        <v>323</v>
      </c>
      <c r="K210">
        <v>53.83</v>
      </c>
      <c r="L210" t="s">
        <v>10576</v>
      </c>
    </row>
    <row r="211" spans="1:12" x14ac:dyDescent="0.2">
      <c r="A211">
        <v>527</v>
      </c>
      <c r="B211" s="11">
        <v>527</v>
      </c>
      <c r="C211" t="s">
        <v>891</v>
      </c>
      <c r="D211" s="11">
        <v>65</v>
      </c>
      <c r="E211">
        <v>45</v>
      </c>
      <c r="F211" s="11">
        <v>43</v>
      </c>
      <c r="G211">
        <v>55</v>
      </c>
      <c r="H211" s="11">
        <v>43</v>
      </c>
      <c r="I211">
        <v>72</v>
      </c>
      <c r="J211" s="11">
        <v>323</v>
      </c>
      <c r="K211">
        <v>53.83</v>
      </c>
      <c r="L211" t="s">
        <v>10588</v>
      </c>
    </row>
    <row r="212" spans="1:12" x14ac:dyDescent="0.2">
      <c r="A212">
        <v>81</v>
      </c>
      <c r="B212" s="11">
        <v>81</v>
      </c>
      <c r="C212" t="s">
        <v>389</v>
      </c>
      <c r="D212" s="11">
        <v>25</v>
      </c>
      <c r="E212">
        <v>35</v>
      </c>
      <c r="F212" s="11">
        <v>70</v>
      </c>
      <c r="G212">
        <v>95</v>
      </c>
      <c r="H212" s="11">
        <v>55</v>
      </c>
      <c r="I212">
        <v>45</v>
      </c>
      <c r="J212" s="11">
        <v>325</v>
      </c>
      <c r="K212">
        <v>54.17</v>
      </c>
      <c r="L212" t="s">
        <v>10592</v>
      </c>
    </row>
    <row r="213" spans="1:12" x14ac:dyDescent="0.2">
      <c r="A213">
        <v>86</v>
      </c>
      <c r="B213" s="11">
        <v>86</v>
      </c>
      <c r="C213" t="s">
        <v>394</v>
      </c>
      <c r="D213" s="11">
        <v>65</v>
      </c>
      <c r="E213">
        <v>45</v>
      </c>
      <c r="F213" s="11">
        <v>55</v>
      </c>
      <c r="G213">
        <v>45</v>
      </c>
      <c r="H213" s="11">
        <v>70</v>
      </c>
      <c r="I213">
        <v>45</v>
      </c>
      <c r="J213" s="11">
        <v>325</v>
      </c>
      <c r="K213">
        <v>54.17</v>
      </c>
      <c r="L213" t="s">
        <v>2019</v>
      </c>
    </row>
    <row r="214" spans="1:12" x14ac:dyDescent="0.2">
      <c r="A214">
        <v>88</v>
      </c>
      <c r="B214" s="11">
        <v>88</v>
      </c>
      <c r="C214" t="s">
        <v>396</v>
      </c>
      <c r="D214" s="11">
        <v>80</v>
      </c>
      <c r="E214">
        <v>80</v>
      </c>
      <c r="F214" s="11">
        <v>50</v>
      </c>
      <c r="G214">
        <v>40</v>
      </c>
      <c r="H214" s="11">
        <v>50</v>
      </c>
      <c r="I214">
        <v>25</v>
      </c>
      <c r="J214" s="11">
        <v>325</v>
      </c>
      <c r="K214">
        <v>54.17</v>
      </c>
      <c r="L214" t="s">
        <v>10602</v>
      </c>
    </row>
    <row r="215" spans="1:12" x14ac:dyDescent="0.2">
      <c r="A215">
        <v>98</v>
      </c>
      <c r="B215" s="11">
        <v>98</v>
      </c>
      <c r="C215" t="s">
        <v>409</v>
      </c>
      <c r="D215" s="11">
        <v>30</v>
      </c>
      <c r="E215">
        <v>105</v>
      </c>
      <c r="F215" s="11">
        <v>90</v>
      </c>
      <c r="G215">
        <v>25</v>
      </c>
      <c r="H215" s="11">
        <v>25</v>
      </c>
      <c r="I215">
        <v>50</v>
      </c>
      <c r="J215" s="11">
        <v>325</v>
      </c>
      <c r="K215">
        <v>54.17</v>
      </c>
      <c r="L215" t="s">
        <v>2019</v>
      </c>
    </row>
    <row r="216" spans="1:12" x14ac:dyDescent="0.2">
      <c r="A216">
        <v>102</v>
      </c>
      <c r="B216" s="11">
        <v>102</v>
      </c>
      <c r="C216" t="s">
        <v>413</v>
      </c>
      <c r="D216" s="11">
        <v>60</v>
      </c>
      <c r="E216">
        <v>40</v>
      </c>
      <c r="F216" s="11">
        <v>80</v>
      </c>
      <c r="G216">
        <v>60</v>
      </c>
      <c r="H216" s="11">
        <v>45</v>
      </c>
      <c r="I216">
        <v>40</v>
      </c>
      <c r="J216" s="11">
        <v>325</v>
      </c>
      <c r="K216">
        <v>54.17</v>
      </c>
      <c r="L216" t="s">
        <v>10585</v>
      </c>
    </row>
    <row r="217" spans="1:12" x14ac:dyDescent="0.2">
      <c r="A217">
        <v>133</v>
      </c>
      <c r="B217" s="11">
        <v>133</v>
      </c>
      <c r="C217" t="s">
        <v>449</v>
      </c>
      <c r="D217" s="11">
        <v>55</v>
      </c>
      <c r="E217">
        <v>55</v>
      </c>
      <c r="F217" s="11">
        <v>50</v>
      </c>
      <c r="G217">
        <v>45</v>
      </c>
      <c r="H217" s="11">
        <v>65</v>
      </c>
      <c r="I217">
        <v>55</v>
      </c>
      <c r="J217" s="11">
        <v>325</v>
      </c>
      <c r="K217">
        <v>54.17</v>
      </c>
      <c r="L217" t="s">
        <v>449</v>
      </c>
    </row>
    <row r="218" spans="1:12" x14ac:dyDescent="0.2">
      <c r="A218">
        <v>422</v>
      </c>
      <c r="B218" s="11">
        <v>422</v>
      </c>
      <c r="C218" t="s">
        <v>774</v>
      </c>
      <c r="D218" s="11">
        <v>76</v>
      </c>
      <c r="E218">
        <v>48</v>
      </c>
      <c r="F218" s="11">
        <v>48</v>
      </c>
      <c r="G218">
        <v>57</v>
      </c>
      <c r="H218" s="11">
        <v>62</v>
      </c>
      <c r="I218">
        <v>34</v>
      </c>
      <c r="J218" s="11">
        <v>325</v>
      </c>
      <c r="K218">
        <v>54.17</v>
      </c>
      <c r="L218" t="s">
        <v>10571</v>
      </c>
    </row>
    <row r="219" spans="1:12" x14ac:dyDescent="0.2">
      <c r="A219">
        <v>557</v>
      </c>
      <c r="B219" s="11">
        <v>557</v>
      </c>
      <c r="C219" t="s">
        <v>923</v>
      </c>
      <c r="D219" s="11">
        <v>50</v>
      </c>
      <c r="E219">
        <v>65</v>
      </c>
      <c r="F219" s="11">
        <v>85</v>
      </c>
      <c r="G219">
        <v>35</v>
      </c>
      <c r="H219" s="11">
        <v>35</v>
      </c>
      <c r="I219">
        <v>55</v>
      </c>
      <c r="J219" s="11">
        <v>325</v>
      </c>
      <c r="K219">
        <v>54.17</v>
      </c>
      <c r="L219" t="s">
        <v>10587</v>
      </c>
    </row>
    <row r="220" spans="1:12" x14ac:dyDescent="0.2">
      <c r="A220">
        <v>679</v>
      </c>
      <c r="B220" s="11">
        <v>679</v>
      </c>
      <c r="C220" t="s">
        <v>1052</v>
      </c>
      <c r="D220" s="11">
        <v>45</v>
      </c>
      <c r="E220">
        <v>80</v>
      </c>
      <c r="F220" s="11">
        <v>100</v>
      </c>
      <c r="G220">
        <v>35</v>
      </c>
      <c r="H220" s="11">
        <v>37</v>
      </c>
      <c r="I220">
        <v>28</v>
      </c>
      <c r="J220" s="11">
        <v>325</v>
      </c>
      <c r="K220">
        <v>54.17</v>
      </c>
      <c r="L220" t="s">
        <v>10593</v>
      </c>
    </row>
    <row r="221" spans="1:12" x14ac:dyDescent="0.2">
      <c r="A221">
        <v>88</v>
      </c>
      <c r="B221" s="11" t="s">
        <v>1221</v>
      </c>
      <c r="C221" t="s">
        <v>397</v>
      </c>
      <c r="D221" s="11">
        <v>80</v>
      </c>
      <c r="E221">
        <v>80</v>
      </c>
      <c r="F221" s="11">
        <v>50</v>
      </c>
      <c r="G221">
        <v>40</v>
      </c>
      <c r="H221" s="11">
        <v>50</v>
      </c>
      <c r="I221">
        <v>25</v>
      </c>
      <c r="J221" s="11">
        <v>325</v>
      </c>
      <c r="K221">
        <v>54.17</v>
      </c>
      <c r="L221" t="s">
        <v>10602</v>
      </c>
    </row>
    <row r="222" spans="1:12" x14ac:dyDescent="0.2">
      <c r="A222">
        <v>96</v>
      </c>
      <c r="B222" s="11">
        <v>96</v>
      </c>
      <c r="C222" t="s">
        <v>407</v>
      </c>
      <c r="D222" s="11">
        <v>60</v>
      </c>
      <c r="E222">
        <v>48</v>
      </c>
      <c r="F222" s="11">
        <v>45</v>
      </c>
      <c r="G222">
        <v>43</v>
      </c>
      <c r="H222" s="11">
        <v>90</v>
      </c>
      <c r="I222">
        <v>42</v>
      </c>
      <c r="J222" s="11">
        <v>328</v>
      </c>
      <c r="K222">
        <v>54.67</v>
      </c>
      <c r="L222" t="s">
        <v>10597</v>
      </c>
    </row>
    <row r="223" spans="1:12" x14ac:dyDescent="0.2">
      <c r="A223">
        <v>529</v>
      </c>
      <c r="B223" s="11">
        <v>529</v>
      </c>
      <c r="C223" t="s">
        <v>893</v>
      </c>
      <c r="D223" s="11">
        <v>60</v>
      </c>
      <c r="E223">
        <v>85</v>
      </c>
      <c r="F223" s="11">
        <v>40</v>
      </c>
      <c r="G223">
        <v>30</v>
      </c>
      <c r="H223" s="11">
        <v>45</v>
      </c>
      <c r="I223">
        <v>68</v>
      </c>
      <c r="J223" s="11">
        <v>328</v>
      </c>
      <c r="K223">
        <v>54.67</v>
      </c>
      <c r="L223" t="s">
        <v>10571</v>
      </c>
    </row>
    <row r="224" spans="1:12" x14ac:dyDescent="0.2">
      <c r="A224">
        <v>434</v>
      </c>
      <c r="B224" s="11">
        <v>434</v>
      </c>
      <c r="C224" t="s">
        <v>787</v>
      </c>
      <c r="D224" s="11">
        <v>63</v>
      </c>
      <c r="E224">
        <v>63</v>
      </c>
      <c r="F224" s="11">
        <v>47</v>
      </c>
      <c r="G224">
        <v>41</v>
      </c>
      <c r="H224" s="11">
        <v>41</v>
      </c>
      <c r="I224">
        <v>74</v>
      </c>
      <c r="J224" s="11">
        <v>329</v>
      </c>
      <c r="K224">
        <v>54.83</v>
      </c>
      <c r="L224" t="s">
        <v>10605</v>
      </c>
    </row>
    <row r="225" spans="1:12" x14ac:dyDescent="0.2">
      <c r="A225">
        <v>568</v>
      </c>
      <c r="B225" s="11">
        <v>568</v>
      </c>
      <c r="C225" t="s">
        <v>934</v>
      </c>
      <c r="D225" s="11">
        <v>50</v>
      </c>
      <c r="E225">
        <v>50</v>
      </c>
      <c r="F225" s="11">
        <v>62</v>
      </c>
      <c r="G225">
        <v>40</v>
      </c>
      <c r="H225" s="11">
        <v>62</v>
      </c>
      <c r="I225">
        <v>65</v>
      </c>
      <c r="J225" s="11">
        <v>329</v>
      </c>
      <c r="K225">
        <v>54.83</v>
      </c>
      <c r="L225" t="s">
        <v>10602</v>
      </c>
    </row>
    <row r="226" spans="1:12" x14ac:dyDescent="0.2">
      <c r="A226">
        <v>100</v>
      </c>
      <c r="B226" s="11">
        <v>100</v>
      </c>
      <c r="C226" t="s">
        <v>411</v>
      </c>
      <c r="D226" s="11">
        <v>40</v>
      </c>
      <c r="E226">
        <v>30</v>
      </c>
      <c r="F226" s="11">
        <v>50</v>
      </c>
      <c r="G226">
        <v>55</v>
      </c>
      <c r="H226" s="11">
        <v>55</v>
      </c>
      <c r="I226">
        <v>100</v>
      </c>
      <c r="J226" s="11">
        <v>330</v>
      </c>
      <c r="K226">
        <v>55</v>
      </c>
      <c r="L226" t="s">
        <v>10592</v>
      </c>
    </row>
    <row r="227" spans="1:12" x14ac:dyDescent="0.2">
      <c r="A227">
        <v>170</v>
      </c>
      <c r="B227" s="11">
        <v>170</v>
      </c>
      <c r="C227" t="s">
        <v>489</v>
      </c>
      <c r="D227" s="11">
        <v>75</v>
      </c>
      <c r="E227">
        <v>38</v>
      </c>
      <c r="F227" s="11">
        <v>38</v>
      </c>
      <c r="G227">
        <v>56</v>
      </c>
      <c r="H227" s="11">
        <v>56</v>
      </c>
      <c r="I227">
        <v>67</v>
      </c>
      <c r="J227" s="11">
        <v>330</v>
      </c>
      <c r="K227">
        <v>55</v>
      </c>
      <c r="L227" t="s">
        <v>2019</v>
      </c>
    </row>
    <row r="228" spans="1:12" x14ac:dyDescent="0.2">
      <c r="A228">
        <v>216</v>
      </c>
      <c r="B228" s="11">
        <v>216</v>
      </c>
      <c r="C228" t="s">
        <v>539</v>
      </c>
      <c r="D228" s="11">
        <v>60</v>
      </c>
      <c r="E228">
        <v>80</v>
      </c>
      <c r="F228" s="11">
        <v>50</v>
      </c>
      <c r="G228">
        <v>50</v>
      </c>
      <c r="H228" s="11">
        <v>50</v>
      </c>
      <c r="I228">
        <v>40</v>
      </c>
      <c r="J228" s="11">
        <v>330</v>
      </c>
      <c r="K228">
        <v>55</v>
      </c>
      <c r="L228" t="s">
        <v>10590</v>
      </c>
    </row>
    <row r="229" spans="1:12" x14ac:dyDescent="0.2">
      <c r="A229">
        <v>225</v>
      </c>
      <c r="B229" s="11">
        <v>225</v>
      </c>
      <c r="C229" t="s">
        <v>548</v>
      </c>
      <c r="D229" s="11">
        <v>45</v>
      </c>
      <c r="E229">
        <v>55</v>
      </c>
      <c r="F229" s="11">
        <v>45</v>
      </c>
      <c r="G229">
        <v>65</v>
      </c>
      <c r="H229" s="11">
        <v>45</v>
      </c>
      <c r="I229">
        <v>75</v>
      </c>
      <c r="J229" s="11">
        <v>330</v>
      </c>
      <c r="K229">
        <v>55</v>
      </c>
      <c r="L229" t="s">
        <v>10572</v>
      </c>
    </row>
    <row r="230" spans="1:12" x14ac:dyDescent="0.2">
      <c r="A230">
        <v>228</v>
      </c>
      <c r="B230" s="11">
        <v>228</v>
      </c>
      <c r="C230" t="s">
        <v>551</v>
      </c>
      <c r="D230" s="11">
        <v>45</v>
      </c>
      <c r="E230">
        <v>60</v>
      </c>
      <c r="F230" s="11">
        <v>30</v>
      </c>
      <c r="G230">
        <v>80</v>
      </c>
      <c r="H230" s="11">
        <v>50</v>
      </c>
      <c r="I230">
        <v>65</v>
      </c>
      <c r="J230" s="11">
        <v>330</v>
      </c>
      <c r="K230">
        <v>55</v>
      </c>
      <c r="L230" t="s">
        <v>10596</v>
      </c>
    </row>
    <row r="231" spans="1:12" x14ac:dyDescent="0.2">
      <c r="A231">
        <v>231</v>
      </c>
      <c r="B231" s="11">
        <v>231</v>
      </c>
      <c r="C231" t="s">
        <v>555</v>
      </c>
      <c r="D231" s="11">
        <v>90</v>
      </c>
      <c r="E231">
        <v>60</v>
      </c>
      <c r="F231" s="11">
        <v>60</v>
      </c>
      <c r="G231">
        <v>40</v>
      </c>
      <c r="H231" s="11">
        <v>40</v>
      </c>
      <c r="I231">
        <v>40</v>
      </c>
      <c r="J231" s="11">
        <v>330</v>
      </c>
      <c r="K231">
        <v>55</v>
      </c>
      <c r="L231" t="s">
        <v>10571</v>
      </c>
    </row>
    <row r="232" spans="1:12" x14ac:dyDescent="0.2">
      <c r="A232">
        <v>304</v>
      </c>
      <c r="B232" s="11">
        <v>304</v>
      </c>
      <c r="C232" t="s">
        <v>635</v>
      </c>
      <c r="D232" s="11">
        <v>50</v>
      </c>
      <c r="E232">
        <v>70</v>
      </c>
      <c r="F232" s="11">
        <v>100</v>
      </c>
      <c r="G232">
        <v>40</v>
      </c>
      <c r="H232" s="11">
        <v>40</v>
      </c>
      <c r="I232">
        <v>30</v>
      </c>
      <c r="J232" s="11">
        <v>330</v>
      </c>
      <c r="K232">
        <v>55</v>
      </c>
      <c r="L232" t="s">
        <v>10601</v>
      </c>
    </row>
    <row r="233" spans="1:12" x14ac:dyDescent="0.2">
      <c r="A233">
        <v>325</v>
      </c>
      <c r="B233" s="11">
        <v>325</v>
      </c>
      <c r="C233" t="s">
        <v>661</v>
      </c>
      <c r="D233" s="11">
        <v>60</v>
      </c>
      <c r="E233">
        <v>25</v>
      </c>
      <c r="F233" s="11">
        <v>35</v>
      </c>
      <c r="G233">
        <v>70</v>
      </c>
      <c r="H233" s="11">
        <v>80</v>
      </c>
      <c r="I233">
        <v>60</v>
      </c>
      <c r="J233" s="11">
        <v>330</v>
      </c>
      <c r="K233">
        <v>55</v>
      </c>
      <c r="L233" t="s">
        <v>10606</v>
      </c>
    </row>
    <row r="234" spans="1:12" x14ac:dyDescent="0.2">
      <c r="A234">
        <v>370</v>
      </c>
      <c r="B234" s="11">
        <v>370</v>
      </c>
      <c r="C234" t="s">
        <v>710</v>
      </c>
      <c r="D234" s="11">
        <v>43</v>
      </c>
      <c r="E234">
        <v>30</v>
      </c>
      <c r="F234" s="11">
        <v>55</v>
      </c>
      <c r="G234">
        <v>40</v>
      </c>
      <c r="H234" s="11">
        <v>65</v>
      </c>
      <c r="I234">
        <v>97</v>
      </c>
      <c r="J234" s="11">
        <v>330</v>
      </c>
      <c r="K234">
        <v>55</v>
      </c>
      <c r="L234" t="s">
        <v>2019</v>
      </c>
    </row>
    <row r="235" spans="1:12" x14ac:dyDescent="0.2">
      <c r="A235">
        <v>418</v>
      </c>
      <c r="B235" s="11">
        <v>418</v>
      </c>
      <c r="C235" t="s">
        <v>770</v>
      </c>
      <c r="D235" s="11">
        <v>55</v>
      </c>
      <c r="E235">
        <v>65</v>
      </c>
      <c r="F235" s="11">
        <v>35</v>
      </c>
      <c r="G235">
        <v>60</v>
      </c>
      <c r="H235" s="11">
        <v>30</v>
      </c>
      <c r="I235">
        <v>85</v>
      </c>
      <c r="J235" s="11">
        <v>330</v>
      </c>
      <c r="K235">
        <v>55</v>
      </c>
      <c r="L235" t="s">
        <v>2019</v>
      </c>
    </row>
    <row r="236" spans="1:12" x14ac:dyDescent="0.2">
      <c r="A236">
        <v>449</v>
      </c>
      <c r="B236" s="11">
        <v>449</v>
      </c>
      <c r="C236" t="s">
        <v>804</v>
      </c>
      <c r="D236" s="11">
        <v>68</v>
      </c>
      <c r="E236">
        <v>72</v>
      </c>
      <c r="F236" s="11">
        <v>78</v>
      </c>
      <c r="G236">
        <v>38</v>
      </c>
      <c r="H236" s="11">
        <v>42</v>
      </c>
      <c r="I236">
        <v>32</v>
      </c>
      <c r="J236" s="11">
        <v>330</v>
      </c>
      <c r="K236">
        <v>55</v>
      </c>
      <c r="L236" t="s">
        <v>10571</v>
      </c>
    </row>
    <row r="237" spans="1:12" x14ac:dyDescent="0.2">
      <c r="A237">
        <v>451</v>
      </c>
      <c r="B237" s="11">
        <v>451</v>
      </c>
      <c r="C237" t="s">
        <v>806</v>
      </c>
      <c r="D237" s="11">
        <v>40</v>
      </c>
      <c r="E237">
        <v>50</v>
      </c>
      <c r="F237" s="11">
        <v>90</v>
      </c>
      <c r="G237">
        <v>30</v>
      </c>
      <c r="H237" s="11">
        <v>55</v>
      </c>
      <c r="I237">
        <v>65</v>
      </c>
      <c r="J237" s="11">
        <v>330</v>
      </c>
      <c r="K237">
        <v>55</v>
      </c>
      <c r="L237" t="s">
        <v>10602</v>
      </c>
    </row>
    <row r="238" spans="1:12" x14ac:dyDescent="0.2">
      <c r="A238">
        <v>456</v>
      </c>
      <c r="B238" s="11">
        <v>456</v>
      </c>
      <c r="C238" t="s">
        <v>811</v>
      </c>
      <c r="D238" s="11">
        <v>49</v>
      </c>
      <c r="E238">
        <v>49</v>
      </c>
      <c r="F238" s="11">
        <v>56</v>
      </c>
      <c r="G238">
        <v>49</v>
      </c>
      <c r="H238" s="11">
        <v>61</v>
      </c>
      <c r="I238">
        <v>66</v>
      </c>
      <c r="J238" s="11">
        <v>330</v>
      </c>
      <c r="K238">
        <v>55</v>
      </c>
      <c r="L238" t="s">
        <v>2019</v>
      </c>
    </row>
    <row r="239" spans="1:12" x14ac:dyDescent="0.2">
      <c r="A239">
        <v>570</v>
      </c>
      <c r="B239" s="11">
        <v>570</v>
      </c>
      <c r="C239" t="s">
        <v>936</v>
      </c>
      <c r="D239" s="11">
        <v>40</v>
      </c>
      <c r="E239">
        <v>65</v>
      </c>
      <c r="F239" s="11">
        <v>40</v>
      </c>
      <c r="G239">
        <v>80</v>
      </c>
      <c r="H239" s="11">
        <v>40</v>
      </c>
      <c r="I239">
        <v>65</v>
      </c>
      <c r="J239" s="11">
        <v>330</v>
      </c>
      <c r="K239">
        <v>55</v>
      </c>
      <c r="L239" t="s">
        <v>10596</v>
      </c>
    </row>
    <row r="240" spans="1:12" x14ac:dyDescent="0.2">
      <c r="A240">
        <v>692</v>
      </c>
      <c r="B240" s="11">
        <v>692</v>
      </c>
      <c r="C240" t="s">
        <v>1066</v>
      </c>
      <c r="D240" s="11">
        <v>50</v>
      </c>
      <c r="E240">
        <v>53</v>
      </c>
      <c r="F240" s="11">
        <v>62</v>
      </c>
      <c r="G240">
        <v>58</v>
      </c>
      <c r="H240" s="11">
        <v>63</v>
      </c>
      <c r="I240">
        <v>44</v>
      </c>
      <c r="J240" s="11">
        <v>330</v>
      </c>
      <c r="K240">
        <v>55</v>
      </c>
      <c r="L240" t="s">
        <v>2019</v>
      </c>
    </row>
    <row r="241" spans="1:12" x14ac:dyDescent="0.2">
      <c r="A241">
        <v>459</v>
      </c>
      <c r="B241" s="11">
        <v>459</v>
      </c>
      <c r="C241" t="s">
        <v>814</v>
      </c>
      <c r="D241" s="11">
        <v>60</v>
      </c>
      <c r="E241">
        <v>62</v>
      </c>
      <c r="F241" s="11">
        <v>50</v>
      </c>
      <c r="G241">
        <v>62</v>
      </c>
      <c r="H241" s="11">
        <v>60</v>
      </c>
      <c r="I241">
        <v>40</v>
      </c>
      <c r="J241" s="11">
        <v>334</v>
      </c>
      <c r="K241">
        <v>55.67</v>
      </c>
      <c r="L241" t="s">
        <v>10585</v>
      </c>
    </row>
    <row r="242" spans="1:12" x14ac:dyDescent="0.2">
      <c r="A242">
        <v>72</v>
      </c>
      <c r="B242" s="11">
        <v>72</v>
      </c>
      <c r="C242" t="s">
        <v>376</v>
      </c>
      <c r="D242" s="11">
        <v>40</v>
      </c>
      <c r="E242">
        <v>40</v>
      </c>
      <c r="F242" s="11">
        <v>35</v>
      </c>
      <c r="G242">
        <v>50</v>
      </c>
      <c r="H242" s="11">
        <v>100</v>
      </c>
      <c r="I242">
        <v>70</v>
      </c>
      <c r="J242" s="11">
        <v>335</v>
      </c>
      <c r="K242">
        <v>55.83</v>
      </c>
      <c r="L242" t="s">
        <v>10607</v>
      </c>
    </row>
    <row r="243" spans="1:12" x14ac:dyDescent="0.2">
      <c r="A243">
        <v>331</v>
      </c>
      <c r="B243" s="11">
        <v>331</v>
      </c>
      <c r="C243" t="s">
        <v>667</v>
      </c>
      <c r="D243" s="11">
        <v>50</v>
      </c>
      <c r="E243">
        <v>85</v>
      </c>
      <c r="F243" s="11">
        <v>40</v>
      </c>
      <c r="G243">
        <v>85</v>
      </c>
      <c r="H243" s="11">
        <v>40</v>
      </c>
      <c r="I243">
        <v>35</v>
      </c>
      <c r="J243" s="11">
        <v>335</v>
      </c>
      <c r="K243">
        <v>55.83</v>
      </c>
      <c r="L243" t="s">
        <v>10585</v>
      </c>
    </row>
    <row r="244" spans="1:12" x14ac:dyDescent="0.2">
      <c r="A244">
        <v>585</v>
      </c>
      <c r="B244" s="11">
        <v>585</v>
      </c>
      <c r="C244" t="s">
        <v>951</v>
      </c>
      <c r="D244" s="11">
        <v>60</v>
      </c>
      <c r="E244">
        <v>60</v>
      </c>
      <c r="F244" s="11">
        <v>50</v>
      </c>
      <c r="G244">
        <v>40</v>
      </c>
      <c r="H244" s="11">
        <v>50</v>
      </c>
      <c r="I244">
        <v>75</v>
      </c>
      <c r="J244" s="11">
        <v>335</v>
      </c>
      <c r="K244">
        <v>55.83</v>
      </c>
      <c r="L244" t="s">
        <v>10585</v>
      </c>
    </row>
    <row r="245" spans="1:12" x14ac:dyDescent="0.2">
      <c r="A245">
        <v>592</v>
      </c>
      <c r="B245" s="11">
        <v>592</v>
      </c>
      <c r="C245" t="s">
        <v>958</v>
      </c>
      <c r="D245" s="11">
        <v>55</v>
      </c>
      <c r="E245">
        <v>40</v>
      </c>
      <c r="F245" s="11">
        <v>50</v>
      </c>
      <c r="G245">
        <v>65</v>
      </c>
      <c r="H245" s="11">
        <v>85</v>
      </c>
      <c r="I245">
        <v>40</v>
      </c>
      <c r="J245" s="11">
        <v>335</v>
      </c>
      <c r="K245">
        <v>55.83</v>
      </c>
      <c r="L245" t="s">
        <v>2019</v>
      </c>
    </row>
    <row r="246" spans="1:12" x14ac:dyDescent="0.2">
      <c r="A246">
        <v>605</v>
      </c>
      <c r="B246" s="11">
        <v>605</v>
      </c>
      <c r="C246" t="s">
        <v>971</v>
      </c>
      <c r="D246" s="11">
        <v>55</v>
      </c>
      <c r="E246">
        <v>55</v>
      </c>
      <c r="F246" s="11">
        <v>55</v>
      </c>
      <c r="G246">
        <v>85</v>
      </c>
      <c r="H246" s="11">
        <v>55</v>
      </c>
      <c r="I246">
        <v>30</v>
      </c>
      <c r="J246" s="11">
        <v>335</v>
      </c>
      <c r="K246">
        <v>55.83</v>
      </c>
      <c r="L246" t="s">
        <v>10606</v>
      </c>
    </row>
    <row r="247" spans="1:12" x14ac:dyDescent="0.2">
      <c r="A247">
        <v>710</v>
      </c>
      <c r="B247" s="11">
        <v>710</v>
      </c>
      <c r="C247" t="s">
        <v>1084</v>
      </c>
      <c r="D247" s="11">
        <v>44</v>
      </c>
      <c r="E247">
        <v>66</v>
      </c>
      <c r="F247" s="11">
        <v>70</v>
      </c>
      <c r="G247">
        <v>44</v>
      </c>
      <c r="H247" s="11">
        <v>55</v>
      </c>
      <c r="I247">
        <v>56</v>
      </c>
      <c r="J247" s="11">
        <v>335</v>
      </c>
      <c r="K247">
        <v>55.83</v>
      </c>
      <c r="L247" t="s">
        <v>10593</v>
      </c>
    </row>
    <row r="248" spans="1:12" x14ac:dyDescent="0.2">
      <c r="A248">
        <v>710</v>
      </c>
      <c r="B248" s="11">
        <v>710</v>
      </c>
      <c r="C248" t="s">
        <v>1085</v>
      </c>
      <c r="D248" s="11">
        <v>49</v>
      </c>
      <c r="E248">
        <v>66</v>
      </c>
      <c r="F248" s="11">
        <v>70</v>
      </c>
      <c r="G248">
        <v>44</v>
      </c>
      <c r="H248" s="11">
        <v>55</v>
      </c>
      <c r="I248">
        <v>51</v>
      </c>
      <c r="J248" s="11">
        <v>335</v>
      </c>
      <c r="K248">
        <v>55.83</v>
      </c>
      <c r="L248" t="s">
        <v>10608</v>
      </c>
    </row>
    <row r="249" spans="1:12" x14ac:dyDescent="0.2">
      <c r="A249">
        <v>710</v>
      </c>
      <c r="B249" s="11">
        <v>710</v>
      </c>
      <c r="C249" t="s">
        <v>1086</v>
      </c>
      <c r="D249" s="11">
        <v>54</v>
      </c>
      <c r="E249">
        <v>66</v>
      </c>
      <c r="F249" s="11">
        <v>70</v>
      </c>
      <c r="G249">
        <v>44</v>
      </c>
      <c r="H249" s="11">
        <v>55</v>
      </c>
      <c r="I249">
        <v>46</v>
      </c>
      <c r="J249" s="11">
        <v>335</v>
      </c>
      <c r="K249">
        <v>55.83</v>
      </c>
      <c r="L249" t="s">
        <v>10609</v>
      </c>
    </row>
    <row r="250" spans="1:12" x14ac:dyDescent="0.2">
      <c r="A250">
        <v>710</v>
      </c>
      <c r="B250" s="11">
        <v>710</v>
      </c>
      <c r="C250" t="s">
        <v>1087</v>
      </c>
      <c r="D250" s="11">
        <v>59</v>
      </c>
      <c r="E250">
        <v>66</v>
      </c>
      <c r="F250" s="11">
        <v>70</v>
      </c>
      <c r="G250">
        <v>44</v>
      </c>
      <c r="H250" s="11">
        <v>55</v>
      </c>
      <c r="I250">
        <v>41</v>
      </c>
      <c r="J250" s="11">
        <v>335</v>
      </c>
      <c r="K250">
        <v>55.83</v>
      </c>
      <c r="L250" t="s">
        <v>10610</v>
      </c>
    </row>
    <row r="251" spans="1:12" x14ac:dyDescent="0.2">
      <c r="A251">
        <v>201</v>
      </c>
      <c r="B251" s="11">
        <v>201</v>
      </c>
      <c r="C251" t="s">
        <v>521</v>
      </c>
      <c r="D251" s="11">
        <v>48</v>
      </c>
      <c r="E251">
        <v>72</v>
      </c>
      <c r="F251" s="11">
        <v>48</v>
      </c>
      <c r="G251">
        <v>72</v>
      </c>
      <c r="H251" s="11">
        <v>48</v>
      </c>
      <c r="I251">
        <v>48</v>
      </c>
      <c r="J251" s="11">
        <v>336</v>
      </c>
      <c r="K251">
        <v>56</v>
      </c>
      <c r="L251" t="s">
        <v>521</v>
      </c>
    </row>
    <row r="252" spans="1:12" x14ac:dyDescent="0.2">
      <c r="A252">
        <v>739</v>
      </c>
      <c r="B252" s="11">
        <v>739</v>
      </c>
      <c r="C252" t="s">
        <v>1123</v>
      </c>
      <c r="D252" s="11">
        <v>47</v>
      </c>
      <c r="E252">
        <v>82</v>
      </c>
      <c r="F252" s="11">
        <v>57</v>
      </c>
      <c r="G252">
        <v>42</v>
      </c>
      <c r="H252" s="11">
        <v>47</v>
      </c>
      <c r="I252">
        <v>63</v>
      </c>
      <c r="J252" s="11">
        <v>338</v>
      </c>
      <c r="K252">
        <v>56.33</v>
      </c>
      <c r="L252" t="s">
        <v>10586</v>
      </c>
    </row>
    <row r="253" spans="1:12" x14ac:dyDescent="0.2">
      <c r="A253">
        <v>109</v>
      </c>
      <c r="B253" s="11">
        <v>109</v>
      </c>
      <c r="C253" t="s">
        <v>422</v>
      </c>
      <c r="D253" s="11">
        <v>40</v>
      </c>
      <c r="E253">
        <v>65</v>
      </c>
      <c r="F253" s="11">
        <v>95</v>
      </c>
      <c r="G253">
        <v>60</v>
      </c>
      <c r="H253" s="11">
        <v>45</v>
      </c>
      <c r="I253">
        <v>35</v>
      </c>
      <c r="J253" s="11">
        <v>340</v>
      </c>
      <c r="K253">
        <v>56.67</v>
      </c>
      <c r="L253" t="s">
        <v>10602</v>
      </c>
    </row>
    <row r="254" spans="1:12" x14ac:dyDescent="0.2">
      <c r="A254">
        <v>120</v>
      </c>
      <c r="B254" s="11">
        <v>120</v>
      </c>
      <c r="C254" t="s">
        <v>434</v>
      </c>
      <c r="D254" s="11">
        <v>30</v>
      </c>
      <c r="E254">
        <v>45</v>
      </c>
      <c r="F254" s="11">
        <v>55</v>
      </c>
      <c r="G254">
        <v>70</v>
      </c>
      <c r="H254" s="11">
        <v>55</v>
      </c>
      <c r="I254">
        <v>85</v>
      </c>
      <c r="J254" s="11">
        <v>340</v>
      </c>
      <c r="K254">
        <v>56.67</v>
      </c>
      <c r="L254" t="s">
        <v>2019</v>
      </c>
    </row>
    <row r="255" spans="1:12" x14ac:dyDescent="0.2">
      <c r="A255">
        <v>188</v>
      </c>
      <c r="B255" s="11">
        <v>188</v>
      </c>
      <c r="C255" t="s">
        <v>508</v>
      </c>
      <c r="D255" s="11">
        <v>55</v>
      </c>
      <c r="E255">
        <v>45</v>
      </c>
      <c r="F255" s="11">
        <v>50</v>
      </c>
      <c r="G255">
        <v>45</v>
      </c>
      <c r="H255" s="11">
        <v>65</v>
      </c>
      <c r="I255">
        <v>80</v>
      </c>
      <c r="J255" s="11">
        <v>340</v>
      </c>
      <c r="K255">
        <v>56.67</v>
      </c>
      <c r="L255" t="s">
        <v>10598</v>
      </c>
    </row>
    <row r="256" spans="1:12" x14ac:dyDescent="0.2">
      <c r="A256">
        <v>271</v>
      </c>
      <c r="B256" s="11">
        <v>271</v>
      </c>
      <c r="C256" t="s">
        <v>599</v>
      </c>
      <c r="D256" s="11">
        <v>60</v>
      </c>
      <c r="E256">
        <v>50</v>
      </c>
      <c r="F256" s="11">
        <v>50</v>
      </c>
      <c r="G256">
        <v>60</v>
      </c>
      <c r="H256" s="11">
        <v>70</v>
      </c>
      <c r="I256">
        <v>50</v>
      </c>
      <c r="J256" s="11">
        <v>340</v>
      </c>
      <c r="K256">
        <v>56.67</v>
      </c>
      <c r="L256" t="s">
        <v>10598</v>
      </c>
    </row>
    <row r="257" spans="1:12" x14ac:dyDescent="0.2">
      <c r="A257">
        <v>274</v>
      </c>
      <c r="B257" s="11">
        <v>274</v>
      </c>
      <c r="C257" t="s">
        <v>602</v>
      </c>
      <c r="D257" s="11">
        <v>70</v>
      </c>
      <c r="E257">
        <v>70</v>
      </c>
      <c r="F257" s="11">
        <v>40</v>
      </c>
      <c r="G257">
        <v>60</v>
      </c>
      <c r="H257" s="11">
        <v>40</v>
      </c>
      <c r="I257">
        <v>60</v>
      </c>
      <c r="J257" s="11">
        <v>340</v>
      </c>
      <c r="K257">
        <v>56.67</v>
      </c>
      <c r="L257" t="s">
        <v>10598</v>
      </c>
    </row>
    <row r="258" spans="1:12" x14ac:dyDescent="0.2">
      <c r="A258">
        <v>329</v>
      </c>
      <c r="B258" s="11">
        <v>329</v>
      </c>
      <c r="C258" t="s">
        <v>665</v>
      </c>
      <c r="D258" s="11">
        <v>50</v>
      </c>
      <c r="E258">
        <v>70</v>
      </c>
      <c r="F258" s="11">
        <v>50</v>
      </c>
      <c r="G258">
        <v>50</v>
      </c>
      <c r="H258" s="11">
        <v>50</v>
      </c>
      <c r="I258">
        <v>70</v>
      </c>
      <c r="J258" s="11">
        <v>340</v>
      </c>
      <c r="K258">
        <v>56.67</v>
      </c>
      <c r="L258" t="s">
        <v>10571</v>
      </c>
    </row>
    <row r="259" spans="1:12" x14ac:dyDescent="0.2">
      <c r="A259">
        <v>397</v>
      </c>
      <c r="B259" s="11">
        <v>397</v>
      </c>
      <c r="C259" t="s">
        <v>747</v>
      </c>
      <c r="D259" s="11">
        <v>55</v>
      </c>
      <c r="E259">
        <v>75</v>
      </c>
      <c r="F259" s="11">
        <v>50</v>
      </c>
      <c r="G259">
        <v>40</v>
      </c>
      <c r="H259" s="11">
        <v>40</v>
      </c>
      <c r="I259">
        <v>80</v>
      </c>
      <c r="J259" s="11">
        <v>340</v>
      </c>
      <c r="K259">
        <v>56.67</v>
      </c>
      <c r="L259" t="s">
        <v>10566</v>
      </c>
    </row>
    <row r="260" spans="1:12" x14ac:dyDescent="0.2">
      <c r="A260">
        <v>624</v>
      </c>
      <c r="B260" s="11">
        <v>624</v>
      </c>
      <c r="C260" t="s">
        <v>990</v>
      </c>
      <c r="D260" s="11">
        <v>45</v>
      </c>
      <c r="E260">
        <v>85</v>
      </c>
      <c r="F260" s="11">
        <v>70</v>
      </c>
      <c r="G260">
        <v>40</v>
      </c>
      <c r="H260" s="11">
        <v>40</v>
      </c>
      <c r="I260">
        <v>60</v>
      </c>
      <c r="J260" s="11">
        <v>340</v>
      </c>
      <c r="K260">
        <v>56.67</v>
      </c>
      <c r="L260" t="s">
        <v>10601</v>
      </c>
    </row>
    <row r="261" spans="1:12" x14ac:dyDescent="0.2">
      <c r="A261">
        <v>759</v>
      </c>
      <c r="B261" s="11">
        <v>759</v>
      </c>
      <c r="C261" t="s">
        <v>1146</v>
      </c>
      <c r="D261" s="11">
        <v>70</v>
      </c>
      <c r="E261">
        <v>75</v>
      </c>
      <c r="F261" s="11">
        <v>50</v>
      </c>
      <c r="G261">
        <v>45</v>
      </c>
      <c r="H261" s="11">
        <v>50</v>
      </c>
      <c r="I261">
        <v>50</v>
      </c>
      <c r="J261" s="11">
        <v>340</v>
      </c>
      <c r="K261">
        <v>56.67</v>
      </c>
      <c r="L261" t="s">
        <v>10576</v>
      </c>
    </row>
    <row r="262" spans="1:12" x14ac:dyDescent="0.2">
      <c r="A262">
        <v>682</v>
      </c>
      <c r="B262" s="11">
        <v>682</v>
      </c>
      <c r="C262" t="s">
        <v>1056</v>
      </c>
      <c r="D262" s="11">
        <v>78</v>
      </c>
      <c r="E262">
        <v>52</v>
      </c>
      <c r="F262" s="11">
        <v>60</v>
      </c>
      <c r="G262">
        <v>63</v>
      </c>
      <c r="H262" s="11">
        <v>65</v>
      </c>
      <c r="I262">
        <v>23</v>
      </c>
      <c r="J262" s="11">
        <v>341</v>
      </c>
      <c r="K262">
        <v>56.83</v>
      </c>
      <c r="L262" t="s">
        <v>10576</v>
      </c>
    </row>
    <row r="263" spans="1:12" x14ac:dyDescent="0.2">
      <c r="A263">
        <v>684</v>
      </c>
      <c r="B263" s="11">
        <v>684</v>
      </c>
      <c r="C263" t="s">
        <v>1058</v>
      </c>
      <c r="D263" s="11">
        <v>62</v>
      </c>
      <c r="E263">
        <v>48</v>
      </c>
      <c r="F263" s="11">
        <v>66</v>
      </c>
      <c r="G263">
        <v>59</v>
      </c>
      <c r="H263" s="11">
        <v>57</v>
      </c>
      <c r="I263">
        <v>49</v>
      </c>
      <c r="J263" s="11">
        <v>341</v>
      </c>
      <c r="K263">
        <v>56.83</v>
      </c>
      <c r="L263" t="s">
        <v>10576</v>
      </c>
    </row>
    <row r="264" spans="1:12" x14ac:dyDescent="0.2">
      <c r="A264">
        <v>111</v>
      </c>
      <c r="B264" s="11">
        <v>111</v>
      </c>
      <c r="C264" t="s">
        <v>424</v>
      </c>
      <c r="D264" s="11">
        <v>80</v>
      </c>
      <c r="E264">
        <v>85</v>
      </c>
      <c r="F264" s="11">
        <v>95</v>
      </c>
      <c r="G264">
        <v>30</v>
      </c>
      <c r="H264" s="11">
        <v>30</v>
      </c>
      <c r="I264">
        <v>25</v>
      </c>
      <c r="J264" s="11">
        <v>345</v>
      </c>
      <c r="K264">
        <v>57.5</v>
      </c>
      <c r="L264" t="s">
        <v>10595</v>
      </c>
    </row>
    <row r="265" spans="1:12" x14ac:dyDescent="0.2">
      <c r="A265">
        <v>366</v>
      </c>
      <c r="B265" s="11">
        <v>366</v>
      </c>
      <c r="C265" t="s">
        <v>706</v>
      </c>
      <c r="D265" s="11">
        <v>35</v>
      </c>
      <c r="E265">
        <v>64</v>
      </c>
      <c r="F265" s="11">
        <v>85</v>
      </c>
      <c r="G265">
        <v>74</v>
      </c>
      <c r="H265" s="11">
        <v>55</v>
      </c>
      <c r="I265">
        <v>32</v>
      </c>
      <c r="J265" s="11">
        <v>345</v>
      </c>
      <c r="K265">
        <v>57.5</v>
      </c>
      <c r="L265" t="s">
        <v>2019</v>
      </c>
    </row>
    <row r="266" spans="1:12" x14ac:dyDescent="0.2">
      <c r="A266">
        <v>458</v>
      </c>
      <c r="B266" s="11">
        <v>458</v>
      </c>
      <c r="C266" t="s">
        <v>813</v>
      </c>
      <c r="D266" s="11">
        <v>45</v>
      </c>
      <c r="E266">
        <v>20</v>
      </c>
      <c r="F266" s="11">
        <v>50</v>
      </c>
      <c r="G266">
        <v>60</v>
      </c>
      <c r="H266" s="11">
        <v>120</v>
      </c>
      <c r="I266">
        <v>50</v>
      </c>
      <c r="J266" s="11">
        <v>345</v>
      </c>
      <c r="K266">
        <v>57.5</v>
      </c>
      <c r="L266" t="s">
        <v>10580</v>
      </c>
    </row>
    <row r="267" spans="1:12" x14ac:dyDescent="0.2">
      <c r="A267">
        <v>425</v>
      </c>
      <c r="B267" s="11">
        <v>425</v>
      </c>
      <c r="C267" t="s">
        <v>777</v>
      </c>
      <c r="D267" s="11">
        <v>90</v>
      </c>
      <c r="E267">
        <v>50</v>
      </c>
      <c r="F267" s="11">
        <v>34</v>
      </c>
      <c r="G267">
        <v>60</v>
      </c>
      <c r="H267" s="11">
        <v>44</v>
      </c>
      <c r="I267">
        <v>70</v>
      </c>
      <c r="J267" s="11">
        <v>348</v>
      </c>
      <c r="K267">
        <v>58</v>
      </c>
      <c r="L267" t="s">
        <v>10593</v>
      </c>
    </row>
    <row r="268" spans="1:12" x14ac:dyDescent="0.2">
      <c r="A268">
        <v>559</v>
      </c>
      <c r="B268" s="11">
        <v>559</v>
      </c>
      <c r="C268" t="s">
        <v>925</v>
      </c>
      <c r="D268" s="11">
        <v>50</v>
      </c>
      <c r="E268">
        <v>75</v>
      </c>
      <c r="F268" s="11">
        <v>70</v>
      </c>
      <c r="G268">
        <v>35</v>
      </c>
      <c r="H268" s="11">
        <v>70</v>
      </c>
      <c r="I268">
        <v>48</v>
      </c>
      <c r="J268" s="11">
        <v>348</v>
      </c>
      <c r="K268">
        <v>58</v>
      </c>
      <c r="L268" t="s">
        <v>10596</v>
      </c>
    </row>
    <row r="269" spans="1:12" x14ac:dyDescent="0.2">
      <c r="A269">
        <v>674</v>
      </c>
      <c r="B269" s="11">
        <v>674</v>
      </c>
      <c r="C269" t="s">
        <v>1047</v>
      </c>
      <c r="D269" s="11">
        <v>67</v>
      </c>
      <c r="E269">
        <v>82</v>
      </c>
      <c r="F269" s="11">
        <v>62</v>
      </c>
      <c r="G269">
        <v>46</v>
      </c>
      <c r="H269" s="11">
        <v>48</v>
      </c>
      <c r="I269">
        <v>43</v>
      </c>
      <c r="J269" s="11">
        <v>348</v>
      </c>
      <c r="K269">
        <v>58</v>
      </c>
      <c r="L269" t="s">
        <v>10596</v>
      </c>
    </row>
    <row r="270" spans="1:12" x14ac:dyDescent="0.2">
      <c r="A270">
        <v>17</v>
      </c>
      <c r="B270" s="11">
        <v>17</v>
      </c>
      <c r="C270" t="s">
        <v>308</v>
      </c>
      <c r="D270" s="11">
        <v>63</v>
      </c>
      <c r="E270">
        <v>60</v>
      </c>
      <c r="F270" s="11">
        <v>55</v>
      </c>
      <c r="G270">
        <v>50</v>
      </c>
      <c r="H270" s="11">
        <v>50</v>
      </c>
      <c r="I270">
        <v>71</v>
      </c>
      <c r="J270" s="11">
        <v>349</v>
      </c>
      <c r="K270">
        <v>58.17</v>
      </c>
      <c r="L270" t="s">
        <v>10566</v>
      </c>
    </row>
    <row r="271" spans="1:12" x14ac:dyDescent="0.2">
      <c r="A271">
        <v>58</v>
      </c>
      <c r="B271" s="11">
        <v>58</v>
      </c>
      <c r="C271" t="s">
        <v>361</v>
      </c>
      <c r="D271" s="11">
        <v>55</v>
      </c>
      <c r="E271">
        <v>70</v>
      </c>
      <c r="F271" s="11">
        <v>45</v>
      </c>
      <c r="G271">
        <v>70</v>
      </c>
      <c r="H271" s="11">
        <v>50</v>
      </c>
      <c r="I271">
        <v>60</v>
      </c>
      <c r="J271" s="11">
        <v>350</v>
      </c>
      <c r="K271">
        <v>58.33</v>
      </c>
      <c r="L271" t="s">
        <v>10623</v>
      </c>
    </row>
    <row r="272" spans="1:12" x14ac:dyDescent="0.2">
      <c r="A272">
        <v>408</v>
      </c>
      <c r="B272" s="11">
        <v>408</v>
      </c>
      <c r="C272" t="s">
        <v>758</v>
      </c>
      <c r="D272" s="11">
        <v>67</v>
      </c>
      <c r="E272">
        <v>125</v>
      </c>
      <c r="F272" s="11">
        <v>40</v>
      </c>
      <c r="G272">
        <v>30</v>
      </c>
      <c r="H272" s="11">
        <v>30</v>
      </c>
      <c r="I272">
        <v>58</v>
      </c>
      <c r="J272" s="11">
        <v>350</v>
      </c>
      <c r="K272">
        <v>58.33</v>
      </c>
      <c r="L272" t="s">
        <v>6981</v>
      </c>
    </row>
    <row r="273" spans="1:12" x14ac:dyDescent="0.2">
      <c r="A273">
        <v>410</v>
      </c>
      <c r="B273" s="11">
        <v>410</v>
      </c>
      <c r="C273" t="s">
        <v>760</v>
      </c>
      <c r="D273" s="11">
        <v>30</v>
      </c>
      <c r="E273">
        <v>42</v>
      </c>
      <c r="F273" s="11">
        <v>118</v>
      </c>
      <c r="G273">
        <v>42</v>
      </c>
      <c r="H273" s="11">
        <v>88</v>
      </c>
      <c r="I273">
        <v>30</v>
      </c>
      <c r="J273" s="11">
        <v>350</v>
      </c>
      <c r="K273">
        <v>58.33</v>
      </c>
      <c r="L273" t="s">
        <v>6981</v>
      </c>
    </row>
    <row r="274" spans="1:12" x14ac:dyDescent="0.2">
      <c r="A274">
        <v>427</v>
      </c>
      <c r="B274" s="11">
        <v>427</v>
      </c>
      <c r="C274" t="s">
        <v>779</v>
      </c>
      <c r="D274" s="11">
        <v>55</v>
      </c>
      <c r="E274">
        <v>66</v>
      </c>
      <c r="F274" s="11">
        <v>44</v>
      </c>
      <c r="G274">
        <v>44</v>
      </c>
      <c r="H274" s="11">
        <v>56</v>
      </c>
      <c r="I274">
        <v>85</v>
      </c>
      <c r="J274" s="11">
        <v>350</v>
      </c>
      <c r="K274">
        <v>58.33</v>
      </c>
      <c r="L274" t="s">
        <v>10590</v>
      </c>
    </row>
    <row r="275" spans="1:12" x14ac:dyDescent="0.2">
      <c r="A275">
        <v>619</v>
      </c>
      <c r="B275" s="11">
        <v>619</v>
      </c>
      <c r="C275" t="s">
        <v>985</v>
      </c>
      <c r="D275" s="11">
        <v>45</v>
      </c>
      <c r="E275">
        <v>85</v>
      </c>
      <c r="F275" s="11">
        <v>50</v>
      </c>
      <c r="G275">
        <v>55</v>
      </c>
      <c r="H275" s="11">
        <v>50</v>
      </c>
      <c r="I275">
        <v>65</v>
      </c>
      <c r="J275" s="11">
        <v>350</v>
      </c>
      <c r="K275">
        <v>58.33</v>
      </c>
      <c r="L275" t="s">
        <v>10586</v>
      </c>
    </row>
    <row r="276" spans="1:12" x14ac:dyDescent="0.2">
      <c r="A276">
        <v>627</v>
      </c>
      <c r="B276" s="11">
        <v>627</v>
      </c>
      <c r="C276" t="s">
        <v>993</v>
      </c>
      <c r="D276" s="11">
        <v>70</v>
      </c>
      <c r="E276">
        <v>83</v>
      </c>
      <c r="F276" s="11">
        <v>50</v>
      </c>
      <c r="G276">
        <v>37</v>
      </c>
      <c r="H276" s="11">
        <v>50</v>
      </c>
      <c r="I276">
        <v>60</v>
      </c>
      <c r="J276" s="11">
        <v>350</v>
      </c>
      <c r="K276">
        <v>58.33</v>
      </c>
      <c r="L276" t="s">
        <v>10604</v>
      </c>
    </row>
    <row r="277" spans="1:12" x14ac:dyDescent="0.2">
      <c r="A277">
        <v>672</v>
      </c>
      <c r="B277" s="11">
        <v>672</v>
      </c>
      <c r="C277" t="s">
        <v>1045</v>
      </c>
      <c r="D277" s="11">
        <v>66</v>
      </c>
      <c r="E277">
        <v>65</v>
      </c>
      <c r="F277" s="11">
        <v>48</v>
      </c>
      <c r="G277">
        <v>62</v>
      </c>
      <c r="H277" s="11">
        <v>57</v>
      </c>
      <c r="I277">
        <v>52</v>
      </c>
      <c r="J277" s="11">
        <v>350</v>
      </c>
      <c r="K277">
        <v>58.33</v>
      </c>
      <c r="L277" t="s">
        <v>10585</v>
      </c>
    </row>
    <row r="278" spans="1:12" x14ac:dyDescent="0.2">
      <c r="A278">
        <v>552</v>
      </c>
      <c r="B278" s="11">
        <v>552</v>
      </c>
      <c r="C278" t="s">
        <v>917</v>
      </c>
      <c r="D278" s="11">
        <v>60</v>
      </c>
      <c r="E278">
        <v>82</v>
      </c>
      <c r="F278" s="11">
        <v>45</v>
      </c>
      <c r="G278">
        <v>45</v>
      </c>
      <c r="H278" s="11">
        <v>45</v>
      </c>
      <c r="I278">
        <v>74</v>
      </c>
      <c r="J278" s="11">
        <v>351</v>
      </c>
      <c r="K278">
        <v>58.5</v>
      </c>
      <c r="L278" t="s">
        <v>10571</v>
      </c>
    </row>
    <row r="279" spans="1:12" x14ac:dyDescent="0.2">
      <c r="A279">
        <v>138</v>
      </c>
      <c r="B279" s="11">
        <v>138</v>
      </c>
      <c r="C279" t="s">
        <v>454</v>
      </c>
      <c r="D279" s="11">
        <v>35</v>
      </c>
      <c r="E279">
        <v>40</v>
      </c>
      <c r="F279" s="11">
        <v>100</v>
      </c>
      <c r="G279">
        <v>90</v>
      </c>
      <c r="H279" s="11">
        <v>55</v>
      </c>
      <c r="I279">
        <v>35</v>
      </c>
      <c r="J279" s="11">
        <v>355</v>
      </c>
      <c r="K279">
        <v>59.17</v>
      </c>
      <c r="L279" t="s">
        <v>6981</v>
      </c>
    </row>
    <row r="280" spans="1:12" x14ac:dyDescent="0.2">
      <c r="A280">
        <v>140</v>
      </c>
      <c r="B280" s="11">
        <v>140</v>
      </c>
      <c r="C280" t="s">
        <v>456</v>
      </c>
      <c r="D280" s="11">
        <v>30</v>
      </c>
      <c r="E280">
        <v>80</v>
      </c>
      <c r="F280" s="11">
        <v>90</v>
      </c>
      <c r="G280">
        <v>55</v>
      </c>
      <c r="H280" s="11">
        <v>45</v>
      </c>
      <c r="I280">
        <v>55</v>
      </c>
      <c r="J280" s="11">
        <v>355</v>
      </c>
      <c r="K280">
        <v>59.17</v>
      </c>
      <c r="L280" t="s">
        <v>6981</v>
      </c>
    </row>
    <row r="281" spans="1:12" x14ac:dyDescent="0.2">
      <c r="A281">
        <v>345</v>
      </c>
      <c r="B281" s="11">
        <v>345</v>
      </c>
      <c r="C281" t="s">
        <v>682</v>
      </c>
      <c r="D281" s="11">
        <v>66</v>
      </c>
      <c r="E281">
        <v>41</v>
      </c>
      <c r="F281" s="11">
        <v>77</v>
      </c>
      <c r="G281">
        <v>61</v>
      </c>
      <c r="H281" s="11">
        <v>87</v>
      </c>
      <c r="I281">
        <v>23</v>
      </c>
      <c r="J281" s="11">
        <v>355</v>
      </c>
      <c r="K281">
        <v>59.17</v>
      </c>
      <c r="L281" t="s">
        <v>6981</v>
      </c>
    </row>
    <row r="282" spans="1:12" x14ac:dyDescent="0.2">
      <c r="A282">
        <v>347</v>
      </c>
      <c r="B282" s="11">
        <v>347</v>
      </c>
      <c r="C282" t="s">
        <v>684</v>
      </c>
      <c r="D282" s="11">
        <v>45</v>
      </c>
      <c r="E282">
        <v>95</v>
      </c>
      <c r="F282" s="11">
        <v>50</v>
      </c>
      <c r="G282">
        <v>40</v>
      </c>
      <c r="H282" s="11">
        <v>50</v>
      </c>
      <c r="I282">
        <v>75</v>
      </c>
      <c r="J282" s="11">
        <v>355</v>
      </c>
      <c r="K282">
        <v>59.17</v>
      </c>
      <c r="L282" t="s">
        <v>6981</v>
      </c>
    </row>
    <row r="283" spans="1:12" x14ac:dyDescent="0.2">
      <c r="A283">
        <v>564</v>
      </c>
      <c r="B283" s="11">
        <v>564</v>
      </c>
      <c r="C283" t="s">
        <v>930</v>
      </c>
      <c r="D283" s="11">
        <v>54</v>
      </c>
      <c r="E283">
        <v>78</v>
      </c>
      <c r="F283" s="11">
        <v>103</v>
      </c>
      <c r="G283">
        <v>53</v>
      </c>
      <c r="H283" s="11">
        <v>45</v>
      </c>
      <c r="I283">
        <v>22</v>
      </c>
      <c r="J283" s="11">
        <v>355</v>
      </c>
      <c r="K283">
        <v>59.17</v>
      </c>
      <c r="L283" t="s">
        <v>6981</v>
      </c>
    </row>
    <row r="284" spans="1:12" x14ac:dyDescent="0.2">
      <c r="A284">
        <v>677</v>
      </c>
      <c r="B284" s="11">
        <v>677</v>
      </c>
      <c r="C284" t="s">
        <v>1050</v>
      </c>
      <c r="D284" s="11">
        <v>62</v>
      </c>
      <c r="E284">
        <v>48</v>
      </c>
      <c r="F284" s="11">
        <v>54</v>
      </c>
      <c r="G284">
        <v>63</v>
      </c>
      <c r="H284" s="11">
        <v>60</v>
      </c>
      <c r="I284">
        <v>68</v>
      </c>
      <c r="J284" s="11">
        <v>355</v>
      </c>
      <c r="K284">
        <v>59.17</v>
      </c>
      <c r="L284" t="s">
        <v>10606</v>
      </c>
    </row>
    <row r="285" spans="1:12" x14ac:dyDescent="0.2">
      <c r="A285">
        <v>732</v>
      </c>
      <c r="B285" s="11">
        <v>732</v>
      </c>
      <c r="C285" t="s">
        <v>1116</v>
      </c>
      <c r="D285" s="11">
        <v>55</v>
      </c>
      <c r="E285">
        <v>85</v>
      </c>
      <c r="F285" s="11">
        <v>50</v>
      </c>
      <c r="G285">
        <v>40</v>
      </c>
      <c r="H285" s="11">
        <v>50</v>
      </c>
      <c r="I285">
        <v>75</v>
      </c>
      <c r="J285" s="11">
        <v>355</v>
      </c>
      <c r="K285">
        <v>59.17</v>
      </c>
      <c r="L285" t="s">
        <v>10566</v>
      </c>
    </row>
    <row r="286" spans="1:12" x14ac:dyDescent="0.2">
      <c r="A286">
        <v>520</v>
      </c>
      <c r="B286" s="11">
        <v>520</v>
      </c>
      <c r="C286" t="s">
        <v>884</v>
      </c>
      <c r="D286" s="11">
        <v>62</v>
      </c>
      <c r="E286">
        <v>77</v>
      </c>
      <c r="F286" s="11">
        <v>62</v>
      </c>
      <c r="G286">
        <v>50</v>
      </c>
      <c r="H286" s="11">
        <v>42</v>
      </c>
      <c r="I286">
        <v>65</v>
      </c>
      <c r="J286" s="11">
        <v>358</v>
      </c>
      <c r="K286">
        <v>59.67</v>
      </c>
      <c r="L286" t="s">
        <v>10566</v>
      </c>
    </row>
    <row r="287" spans="1:12" x14ac:dyDescent="0.2">
      <c r="A287">
        <v>190</v>
      </c>
      <c r="B287" s="11">
        <v>190</v>
      </c>
      <c r="C287" t="s">
        <v>510</v>
      </c>
      <c r="D287" s="11">
        <v>55</v>
      </c>
      <c r="E287">
        <v>70</v>
      </c>
      <c r="F287" s="11">
        <v>55</v>
      </c>
      <c r="G287">
        <v>40</v>
      </c>
      <c r="H287" s="11">
        <v>55</v>
      </c>
      <c r="I287">
        <v>85</v>
      </c>
      <c r="J287" s="11">
        <v>360</v>
      </c>
      <c r="K287">
        <v>60</v>
      </c>
      <c r="L287" t="s">
        <v>10590</v>
      </c>
    </row>
    <row r="288" spans="1:12" x14ac:dyDescent="0.2">
      <c r="A288">
        <v>239</v>
      </c>
      <c r="B288" s="11">
        <v>239</v>
      </c>
      <c r="C288" t="s">
        <v>563</v>
      </c>
      <c r="D288" s="11">
        <v>45</v>
      </c>
      <c r="E288">
        <v>63</v>
      </c>
      <c r="F288" s="11">
        <v>37</v>
      </c>
      <c r="G288">
        <v>65</v>
      </c>
      <c r="H288" s="11">
        <v>55</v>
      </c>
      <c r="I288">
        <v>95</v>
      </c>
      <c r="J288" s="11">
        <v>360</v>
      </c>
      <c r="K288">
        <v>60</v>
      </c>
      <c r="L288" t="s">
        <v>10580</v>
      </c>
    </row>
    <row r="289" spans="1:12" x14ac:dyDescent="0.2">
      <c r="A289">
        <v>294</v>
      </c>
      <c r="B289" s="11">
        <v>294</v>
      </c>
      <c r="C289" t="s">
        <v>623</v>
      </c>
      <c r="D289" s="11">
        <v>84</v>
      </c>
      <c r="E289">
        <v>71</v>
      </c>
      <c r="F289" s="11">
        <v>43</v>
      </c>
      <c r="G289">
        <v>71</v>
      </c>
      <c r="H289" s="11">
        <v>43</v>
      </c>
      <c r="I289">
        <v>48</v>
      </c>
      <c r="J289" s="11">
        <v>360</v>
      </c>
      <c r="K289">
        <v>60</v>
      </c>
      <c r="L289" t="s">
        <v>10611</v>
      </c>
    </row>
    <row r="290" spans="1:12" x14ac:dyDescent="0.2">
      <c r="A290">
        <v>327</v>
      </c>
      <c r="B290" s="11">
        <v>327</v>
      </c>
      <c r="C290" t="s">
        <v>663</v>
      </c>
      <c r="D290" s="11">
        <v>60</v>
      </c>
      <c r="E290">
        <v>60</v>
      </c>
      <c r="F290" s="11">
        <v>60</v>
      </c>
      <c r="G290">
        <v>60</v>
      </c>
      <c r="H290" s="11">
        <v>60</v>
      </c>
      <c r="I290">
        <v>60</v>
      </c>
      <c r="J290" s="11">
        <v>360</v>
      </c>
      <c r="K290">
        <v>60</v>
      </c>
      <c r="L290" t="s">
        <v>10605</v>
      </c>
    </row>
    <row r="291" spans="1:12" x14ac:dyDescent="0.2">
      <c r="A291">
        <v>544</v>
      </c>
      <c r="B291" s="11">
        <v>544</v>
      </c>
      <c r="C291" t="s">
        <v>909</v>
      </c>
      <c r="D291" s="11">
        <v>40</v>
      </c>
      <c r="E291">
        <v>55</v>
      </c>
      <c r="F291" s="11">
        <v>99</v>
      </c>
      <c r="G291">
        <v>40</v>
      </c>
      <c r="H291" s="11">
        <v>79</v>
      </c>
      <c r="I291">
        <v>47</v>
      </c>
      <c r="J291" s="11">
        <v>360</v>
      </c>
      <c r="K291">
        <v>60</v>
      </c>
      <c r="L291" t="s">
        <v>10563</v>
      </c>
    </row>
    <row r="292" spans="1:12" x14ac:dyDescent="0.2">
      <c r="A292">
        <v>636</v>
      </c>
      <c r="B292" s="11">
        <v>636</v>
      </c>
      <c r="C292" t="s">
        <v>1002</v>
      </c>
      <c r="D292" s="11">
        <v>55</v>
      </c>
      <c r="E292">
        <v>85</v>
      </c>
      <c r="F292" s="11">
        <v>55</v>
      </c>
      <c r="G292">
        <v>50</v>
      </c>
      <c r="H292" s="11">
        <v>55</v>
      </c>
      <c r="I292">
        <v>60</v>
      </c>
      <c r="J292" s="11">
        <v>360</v>
      </c>
      <c r="K292">
        <v>60</v>
      </c>
      <c r="L292" t="s">
        <v>10587</v>
      </c>
    </row>
    <row r="293" spans="1:12" x14ac:dyDescent="0.2">
      <c r="A293">
        <v>696</v>
      </c>
      <c r="B293" s="11">
        <v>696</v>
      </c>
      <c r="C293" t="s">
        <v>1070</v>
      </c>
      <c r="D293" s="11">
        <v>58</v>
      </c>
      <c r="E293">
        <v>89</v>
      </c>
      <c r="F293" s="11">
        <v>77</v>
      </c>
      <c r="G293">
        <v>45</v>
      </c>
      <c r="H293" s="11">
        <v>45</v>
      </c>
      <c r="I293">
        <v>48</v>
      </c>
      <c r="J293" s="11">
        <v>362</v>
      </c>
      <c r="K293">
        <v>60.33</v>
      </c>
      <c r="L293" t="s">
        <v>6981</v>
      </c>
    </row>
    <row r="294" spans="1:12" x14ac:dyDescent="0.2">
      <c r="A294">
        <v>698</v>
      </c>
      <c r="B294" s="11">
        <v>698</v>
      </c>
      <c r="C294" t="s">
        <v>1072</v>
      </c>
      <c r="D294" s="11">
        <v>77</v>
      </c>
      <c r="E294">
        <v>59</v>
      </c>
      <c r="F294" s="11">
        <v>50</v>
      </c>
      <c r="G294">
        <v>67</v>
      </c>
      <c r="H294" s="11">
        <v>63</v>
      </c>
      <c r="I294">
        <v>46</v>
      </c>
      <c r="J294" s="11">
        <v>362</v>
      </c>
      <c r="K294">
        <v>60.33</v>
      </c>
      <c r="L294" t="s">
        <v>6981</v>
      </c>
    </row>
    <row r="295" spans="1:12" x14ac:dyDescent="0.2">
      <c r="A295">
        <v>404</v>
      </c>
      <c r="B295" s="11">
        <v>404</v>
      </c>
      <c r="C295" t="s">
        <v>754</v>
      </c>
      <c r="D295" s="11">
        <v>60</v>
      </c>
      <c r="E295">
        <v>85</v>
      </c>
      <c r="F295" s="11">
        <v>49</v>
      </c>
      <c r="G295">
        <v>60</v>
      </c>
      <c r="H295" s="11">
        <v>49</v>
      </c>
      <c r="I295">
        <v>60</v>
      </c>
      <c r="J295" s="11">
        <v>363</v>
      </c>
      <c r="K295">
        <v>60.5</v>
      </c>
      <c r="L295" t="s">
        <v>10612</v>
      </c>
    </row>
    <row r="296" spans="1:12" x14ac:dyDescent="0.2">
      <c r="A296">
        <v>30</v>
      </c>
      <c r="B296" s="11">
        <v>30</v>
      </c>
      <c r="C296" t="s">
        <v>327</v>
      </c>
      <c r="D296" s="11">
        <v>70</v>
      </c>
      <c r="E296">
        <v>62</v>
      </c>
      <c r="F296" s="11">
        <v>67</v>
      </c>
      <c r="G296">
        <v>55</v>
      </c>
      <c r="H296" s="11">
        <v>55</v>
      </c>
      <c r="I296">
        <v>56</v>
      </c>
      <c r="J296" s="11">
        <v>365</v>
      </c>
      <c r="K296">
        <v>60.83</v>
      </c>
      <c r="L296" t="s">
        <v>10574</v>
      </c>
    </row>
    <row r="297" spans="1:12" x14ac:dyDescent="0.2">
      <c r="A297">
        <v>33</v>
      </c>
      <c r="B297" s="11">
        <v>33</v>
      </c>
      <c r="C297" t="s">
        <v>330</v>
      </c>
      <c r="D297" s="11">
        <v>61</v>
      </c>
      <c r="E297">
        <v>72</v>
      </c>
      <c r="F297" s="11">
        <v>57</v>
      </c>
      <c r="G297">
        <v>55</v>
      </c>
      <c r="H297" s="11">
        <v>55</v>
      </c>
      <c r="I297">
        <v>65</v>
      </c>
      <c r="J297" s="11">
        <v>365</v>
      </c>
      <c r="K297">
        <v>60.83</v>
      </c>
      <c r="L297" t="s">
        <v>10574</v>
      </c>
    </row>
    <row r="298" spans="1:12" x14ac:dyDescent="0.2">
      <c r="A298">
        <v>180</v>
      </c>
      <c r="B298" s="11">
        <v>180</v>
      </c>
      <c r="C298" t="s">
        <v>499</v>
      </c>
      <c r="D298" s="11">
        <v>70</v>
      </c>
      <c r="E298">
        <v>55</v>
      </c>
      <c r="F298" s="11">
        <v>55</v>
      </c>
      <c r="G298">
        <v>80</v>
      </c>
      <c r="H298" s="11">
        <v>60</v>
      </c>
      <c r="I298">
        <v>45</v>
      </c>
      <c r="J298" s="11">
        <v>365</v>
      </c>
      <c r="K298">
        <v>60.83</v>
      </c>
      <c r="L298" t="s">
        <v>10612</v>
      </c>
    </row>
    <row r="299" spans="1:12" x14ac:dyDescent="0.2">
      <c r="A299">
        <v>240</v>
      </c>
      <c r="B299" s="11">
        <v>240</v>
      </c>
      <c r="C299" t="s">
        <v>564</v>
      </c>
      <c r="D299" s="11">
        <v>45</v>
      </c>
      <c r="E299">
        <v>75</v>
      </c>
      <c r="F299" s="11">
        <v>37</v>
      </c>
      <c r="G299">
        <v>70</v>
      </c>
      <c r="H299" s="11">
        <v>55</v>
      </c>
      <c r="I299">
        <v>83</v>
      </c>
      <c r="J299" s="11">
        <v>365</v>
      </c>
      <c r="K299">
        <v>60.83</v>
      </c>
      <c r="L299" t="s">
        <v>10580</v>
      </c>
    </row>
    <row r="300" spans="1:12" x14ac:dyDescent="0.2">
      <c r="A300">
        <v>667</v>
      </c>
      <c r="B300" s="11">
        <v>667</v>
      </c>
      <c r="C300" t="s">
        <v>1040</v>
      </c>
      <c r="D300" s="11">
        <v>62</v>
      </c>
      <c r="E300">
        <v>50</v>
      </c>
      <c r="F300" s="11">
        <v>58</v>
      </c>
      <c r="G300">
        <v>73</v>
      </c>
      <c r="H300" s="11">
        <v>54</v>
      </c>
      <c r="I300">
        <v>72</v>
      </c>
      <c r="J300" s="11">
        <v>369</v>
      </c>
      <c r="K300">
        <v>61.5</v>
      </c>
      <c r="L300" t="s">
        <v>10623</v>
      </c>
    </row>
    <row r="301" spans="1:12" x14ac:dyDescent="0.2">
      <c r="A301">
        <v>507</v>
      </c>
      <c r="B301" s="11">
        <v>507</v>
      </c>
      <c r="C301" t="s">
        <v>871</v>
      </c>
      <c r="D301" s="11">
        <v>65</v>
      </c>
      <c r="E301">
        <v>80</v>
      </c>
      <c r="F301" s="11">
        <v>65</v>
      </c>
      <c r="G301">
        <v>35</v>
      </c>
      <c r="H301" s="11">
        <v>65</v>
      </c>
      <c r="I301">
        <v>60</v>
      </c>
      <c r="J301" s="11">
        <v>370</v>
      </c>
      <c r="K301">
        <v>61.67</v>
      </c>
      <c r="L301" t="s">
        <v>10611</v>
      </c>
    </row>
    <row r="302" spans="1:12" x14ac:dyDescent="0.2">
      <c r="A302">
        <v>578</v>
      </c>
      <c r="B302" s="11">
        <v>578</v>
      </c>
      <c r="C302" t="s">
        <v>944</v>
      </c>
      <c r="D302" s="11">
        <v>65</v>
      </c>
      <c r="E302">
        <v>40</v>
      </c>
      <c r="F302" s="11">
        <v>50</v>
      </c>
      <c r="G302">
        <v>125</v>
      </c>
      <c r="H302" s="11">
        <v>60</v>
      </c>
      <c r="I302">
        <v>30</v>
      </c>
      <c r="J302" s="11">
        <v>370</v>
      </c>
      <c r="K302">
        <v>61.67</v>
      </c>
      <c r="L302" t="s">
        <v>10613</v>
      </c>
    </row>
    <row r="303" spans="1:12" x14ac:dyDescent="0.2">
      <c r="A303">
        <v>608</v>
      </c>
      <c r="B303" s="11">
        <v>608</v>
      </c>
      <c r="C303" t="s">
        <v>974</v>
      </c>
      <c r="D303" s="11">
        <v>60</v>
      </c>
      <c r="E303">
        <v>40</v>
      </c>
      <c r="F303" s="11">
        <v>60</v>
      </c>
      <c r="G303">
        <v>95</v>
      </c>
      <c r="H303" s="11">
        <v>60</v>
      </c>
      <c r="I303">
        <v>55</v>
      </c>
      <c r="J303" s="11">
        <v>370</v>
      </c>
      <c r="K303">
        <v>61.67</v>
      </c>
      <c r="L303" t="s">
        <v>10608</v>
      </c>
    </row>
    <row r="304" spans="1:12" x14ac:dyDescent="0.2">
      <c r="A304">
        <v>629</v>
      </c>
      <c r="B304" s="11">
        <v>629</v>
      </c>
      <c r="C304" t="s">
        <v>995</v>
      </c>
      <c r="D304" s="11">
        <v>70</v>
      </c>
      <c r="E304">
        <v>55</v>
      </c>
      <c r="F304" s="11">
        <v>75</v>
      </c>
      <c r="G304">
        <v>45</v>
      </c>
      <c r="H304" s="11">
        <v>65</v>
      </c>
      <c r="I304">
        <v>60</v>
      </c>
      <c r="J304" s="11">
        <v>370</v>
      </c>
      <c r="K304">
        <v>61.67</v>
      </c>
      <c r="L304" t="s">
        <v>10604</v>
      </c>
    </row>
    <row r="305" spans="1:12" x14ac:dyDescent="0.2">
      <c r="A305">
        <v>670</v>
      </c>
      <c r="B305" s="11">
        <v>670</v>
      </c>
      <c r="C305" t="s">
        <v>1043</v>
      </c>
      <c r="D305" s="11">
        <v>54</v>
      </c>
      <c r="E305">
        <v>45</v>
      </c>
      <c r="F305" s="11">
        <v>47</v>
      </c>
      <c r="G305">
        <v>75</v>
      </c>
      <c r="H305" s="11">
        <v>98</v>
      </c>
      <c r="I305">
        <v>52</v>
      </c>
      <c r="J305" s="11">
        <v>371</v>
      </c>
      <c r="K305">
        <v>61.83</v>
      </c>
      <c r="L305" t="s">
        <v>10577</v>
      </c>
    </row>
    <row r="306" spans="1:12" x14ac:dyDescent="0.2">
      <c r="A306">
        <v>299</v>
      </c>
      <c r="B306" s="11">
        <v>299</v>
      </c>
      <c r="C306" t="s">
        <v>628</v>
      </c>
      <c r="D306" s="11">
        <v>30</v>
      </c>
      <c r="E306">
        <v>45</v>
      </c>
      <c r="F306" s="11">
        <v>135</v>
      </c>
      <c r="G306">
        <v>45</v>
      </c>
      <c r="H306" s="11">
        <v>90</v>
      </c>
      <c r="I306">
        <v>30</v>
      </c>
      <c r="J306" s="11">
        <v>375</v>
      </c>
      <c r="K306">
        <v>62.5</v>
      </c>
      <c r="L306" t="s">
        <v>10595</v>
      </c>
    </row>
    <row r="307" spans="1:12" x14ac:dyDescent="0.2">
      <c r="A307">
        <v>83</v>
      </c>
      <c r="B307" s="11">
        <v>83</v>
      </c>
      <c r="C307" t="s">
        <v>391</v>
      </c>
      <c r="D307" s="11">
        <v>52</v>
      </c>
      <c r="E307">
        <v>90</v>
      </c>
      <c r="F307" s="11">
        <v>55</v>
      </c>
      <c r="G307">
        <v>58</v>
      </c>
      <c r="H307" s="11">
        <v>62</v>
      </c>
      <c r="I307">
        <v>60</v>
      </c>
      <c r="J307" s="11">
        <v>377</v>
      </c>
      <c r="K307">
        <v>62.83</v>
      </c>
      <c r="L307" t="s">
        <v>10605</v>
      </c>
    </row>
    <row r="308" spans="1:12" x14ac:dyDescent="0.2">
      <c r="A308">
        <v>302</v>
      </c>
      <c r="B308" s="11">
        <v>302</v>
      </c>
      <c r="C308" t="s">
        <v>631</v>
      </c>
      <c r="D308" s="11">
        <v>50</v>
      </c>
      <c r="E308">
        <v>75</v>
      </c>
      <c r="F308" s="11">
        <v>75</v>
      </c>
      <c r="G308">
        <v>65</v>
      </c>
      <c r="H308" s="11">
        <v>65</v>
      </c>
      <c r="I308">
        <v>50</v>
      </c>
      <c r="J308" s="11">
        <v>380</v>
      </c>
      <c r="K308">
        <v>63.33</v>
      </c>
      <c r="L308" t="s">
        <v>10605</v>
      </c>
    </row>
    <row r="309" spans="1:12" x14ac:dyDescent="0.2">
      <c r="A309">
        <v>303</v>
      </c>
      <c r="B309" s="11">
        <v>303</v>
      </c>
      <c r="C309" t="s">
        <v>633</v>
      </c>
      <c r="D309" s="11">
        <v>50</v>
      </c>
      <c r="E309">
        <v>85</v>
      </c>
      <c r="F309" s="11">
        <v>85</v>
      </c>
      <c r="G309">
        <v>55</v>
      </c>
      <c r="H309" s="11">
        <v>55</v>
      </c>
      <c r="I309">
        <v>50</v>
      </c>
      <c r="J309" s="11">
        <v>380</v>
      </c>
      <c r="K309">
        <v>63.33</v>
      </c>
      <c r="L309" t="s">
        <v>10605</v>
      </c>
    </row>
    <row r="310" spans="1:12" x14ac:dyDescent="0.2">
      <c r="A310">
        <v>541</v>
      </c>
      <c r="B310" s="11">
        <v>541</v>
      </c>
      <c r="C310" t="s">
        <v>906</v>
      </c>
      <c r="D310" s="11">
        <v>55</v>
      </c>
      <c r="E310">
        <v>63</v>
      </c>
      <c r="F310" s="11">
        <v>90</v>
      </c>
      <c r="G310">
        <v>50</v>
      </c>
      <c r="H310" s="11">
        <v>80</v>
      </c>
      <c r="I310">
        <v>42</v>
      </c>
      <c r="J310" s="11">
        <v>380</v>
      </c>
      <c r="K310">
        <v>63.33</v>
      </c>
      <c r="L310" t="s">
        <v>10563</v>
      </c>
    </row>
    <row r="311" spans="1:12" x14ac:dyDescent="0.2">
      <c r="A311">
        <v>662</v>
      </c>
      <c r="B311" s="11">
        <v>662</v>
      </c>
      <c r="C311" t="s">
        <v>1035</v>
      </c>
      <c r="D311" s="11">
        <v>62</v>
      </c>
      <c r="E311">
        <v>73</v>
      </c>
      <c r="F311" s="11">
        <v>55</v>
      </c>
      <c r="G311">
        <v>56</v>
      </c>
      <c r="H311" s="11">
        <v>52</v>
      </c>
      <c r="I311">
        <v>84</v>
      </c>
      <c r="J311" s="11">
        <v>382</v>
      </c>
      <c r="K311">
        <v>63.67</v>
      </c>
      <c r="L311" t="s">
        <v>10566</v>
      </c>
    </row>
    <row r="312" spans="1:12" x14ac:dyDescent="0.2">
      <c r="A312">
        <v>402</v>
      </c>
      <c r="B312" s="11">
        <v>402</v>
      </c>
      <c r="C312" t="s">
        <v>752</v>
      </c>
      <c r="D312" s="11">
        <v>77</v>
      </c>
      <c r="E312">
        <v>85</v>
      </c>
      <c r="F312" s="11">
        <v>51</v>
      </c>
      <c r="G312">
        <v>55</v>
      </c>
      <c r="H312" s="11">
        <v>51</v>
      </c>
      <c r="I312">
        <v>65</v>
      </c>
      <c r="J312" s="11">
        <v>384</v>
      </c>
      <c r="K312">
        <v>64</v>
      </c>
      <c r="L312" t="s">
        <v>2024</v>
      </c>
    </row>
    <row r="313" spans="1:12" x14ac:dyDescent="0.2">
      <c r="A313">
        <v>536</v>
      </c>
      <c r="B313" s="11">
        <v>536</v>
      </c>
      <c r="C313" t="s">
        <v>901</v>
      </c>
      <c r="D313" s="11">
        <v>75</v>
      </c>
      <c r="E313">
        <v>65</v>
      </c>
      <c r="F313" s="11">
        <v>55</v>
      </c>
      <c r="G313">
        <v>65</v>
      </c>
      <c r="H313" s="11">
        <v>55</v>
      </c>
      <c r="I313">
        <v>69</v>
      </c>
      <c r="J313" s="11">
        <v>384</v>
      </c>
      <c r="K313">
        <v>64</v>
      </c>
      <c r="L313" t="s">
        <v>2024</v>
      </c>
    </row>
    <row r="314" spans="1:12" x14ac:dyDescent="0.2">
      <c r="A314">
        <v>61</v>
      </c>
      <c r="B314" s="11">
        <v>61</v>
      </c>
      <c r="C314" t="s">
        <v>364</v>
      </c>
      <c r="D314" s="11">
        <v>65</v>
      </c>
      <c r="E314">
        <v>65</v>
      </c>
      <c r="F314" s="11">
        <v>65</v>
      </c>
      <c r="G314">
        <v>50</v>
      </c>
      <c r="H314" s="11">
        <v>50</v>
      </c>
      <c r="I314">
        <v>90</v>
      </c>
      <c r="J314" s="11">
        <v>385</v>
      </c>
      <c r="K314">
        <v>64.17</v>
      </c>
      <c r="L314" t="s">
        <v>2024</v>
      </c>
    </row>
    <row r="315" spans="1:12" x14ac:dyDescent="0.2">
      <c r="A315">
        <v>95</v>
      </c>
      <c r="B315" s="11">
        <v>95</v>
      </c>
      <c r="C315" t="s">
        <v>406</v>
      </c>
      <c r="D315" s="11">
        <v>35</v>
      </c>
      <c r="E315">
        <v>45</v>
      </c>
      <c r="F315" s="11">
        <v>160</v>
      </c>
      <c r="G315">
        <v>30</v>
      </c>
      <c r="H315" s="11">
        <v>45</v>
      </c>
      <c r="I315">
        <v>70</v>
      </c>
      <c r="J315" s="11">
        <v>385</v>
      </c>
      <c r="K315">
        <v>64.17</v>
      </c>
      <c r="L315" t="s">
        <v>10595</v>
      </c>
    </row>
    <row r="316" spans="1:12" x14ac:dyDescent="0.2">
      <c r="A316">
        <v>108</v>
      </c>
      <c r="B316" s="11">
        <v>108</v>
      </c>
      <c r="C316" t="s">
        <v>421</v>
      </c>
      <c r="D316" s="11">
        <v>90</v>
      </c>
      <c r="E316">
        <v>55</v>
      </c>
      <c r="F316" s="11">
        <v>75</v>
      </c>
      <c r="G316">
        <v>60</v>
      </c>
      <c r="H316" s="11">
        <v>75</v>
      </c>
      <c r="I316">
        <v>30</v>
      </c>
      <c r="J316" s="11">
        <v>385</v>
      </c>
      <c r="K316">
        <v>64.17</v>
      </c>
      <c r="L316" t="s">
        <v>10590</v>
      </c>
    </row>
    <row r="317" spans="1:12" x14ac:dyDescent="0.2">
      <c r="A317">
        <v>269</v>
      </c>
      <c r="B317" s="11">
        <v>269</v>
      </c>
      <c r="C317" t="s">
        <v>597</v>
      </c>
      <c r="D317" s="11">
        <v>60</v>
      </c>
      <c r="E317">
        <v>50</v>
      </c>
      <c r="F317" s="11">
        <v>70</v>
      </c>
      <c r="G317">
        <v>50</v>
      </c>
      <c r="H317" s="11">
        <v>90</v>
      </c>
      <c r="I317">
        <v>65</v>
      </c>
      <c r="J317" s="11">
        <v>385</v>
      </c>
      <c r="K317">
        <v>64.17</v>
      </c>
      <c r="L317" t="s">
        <v>10564</v>
      </c>
    </row>
    <row r="318" spans="1:12" x14ac:dyDescent="0.2">
      <c r="A318">
        <v>749</v>
      </c>
      <c r="B318" s="11">
        <v>749</v>
      </c>
      <c r="C318" t="s">
        <v>1136</v>
      </c>
      <c r="D318" s="11">
        <v>70</v>
      </c>
      <c r="E318">
        <v>100</v>
      </c>
      <c r="F318" s="11">
        <v>70</v>
      </c>
      <c r="G318">
        <v>45</v>
      </c>
      <c r="H318" s="11">
        <v>55</v>
      </c>
      <c r="I318">
        <v>45</v>
      </c>
      <c r="J318" s="11">
        <v>385</v>
      </c>
      <c r="K318">
        <v>64.17</v>
      </c>
      <c r="L318" t="s">
        <v>10571</v>
      </c>
    </row>
    <row r="319" spans="1:12" x14ac:dyDescent="0.2">
      <c r="A319">
        <v>70</v>
      </c>
      <c r="B319" s="11">
        <v>70</v>
      </c>
      <c r="C319" t="s">
        <v>374</v>
      </c>
      <c r="D319" s="11">
        <v>65</v>
      </c>
      <c r="E319">
        <v>90</v>
      </c>
      <c r="F319" s="11">
        <v>50</v>
      </c>
      <c r="G319">
        <v>85</v>
      </c>
      <c r="H319" s="11">
        <v>45</v>
      </c>
      <c r="I319">
        <v>55</v>
      </c>
      <c r="J319" s="11">
        <v>390</v>
      </c>
      <c r="K319">
        <v>65</v>
      </c>
      <c r="L319" t="s">
        <v>10598</v>
      </c>
    </row>
    <row r="320" spans="1:12" x14ac:dyDescent="0.2">
      <c r="A320">
        <v>75</v>
      </c>
      <c r="B320" s="11">
        <v>75</v>
      </c>
      <c r="C320" t="s">
        <v>380</v>
      </c>
      <c r="D320" s="11">
        <v>55</v>
      </c>
      <c r="E320">
        <v>95</v>
      </c>
      <c r="F320" s="11">
        <v>115</v>
      </c>
      <c r="G320">
        <v>45</v>
      </c>
      <c r="H320" s="11">
        <v>45</v>
      </c>
      <c r="I320">
        <v>35</v>
      </c>
      <c r="J320" s="11">
        <v>390</v>
      </c>
      <c r="K320">
        <v>65</v>
      </c>
      <c r="L320" t="s">
        <v>10618</v>
      </c>
    </row>
    <row r="321" spans="1:12" x14ac:dyDescent="0.2">
      <c r="A321">
        <v>166</v>
      </c>
      <c r="B321" s="11">
        <v>166</v>
      </c>
      <c r="C321" t="s">
        <v>485</v>
      </c>
      <c r="D321" s="11">
        <v>55</v>
      </c>
      <c r="E321">
        <v>35</v>
      </c>
      <c r="F321" s="11">
        <v>50</v>
      </c>
      <c r="G321">
        <v>55</v>
      </c>
      <c r="H321" s="11">
        <v>110</v>
      </c>
      <c r="I321">
        <v>85</v>
      </c>
      <c r="J321" s="11">
        <v>390</v>
      </c>
      <c r="K321">
        <v>65</v>
      </c>
      <c r="L321" t="s">
        <v>10619</v>
      </c>
    </row>
    <row r="322" spans="1:12" x14ac:dyDescent="0.2">
      <c r="A322">
        <v>193</v>
      </c>
      <c r="B322" s="11">
        <v>193</v>
      </c>
      <c r="C322" t="s">
        <v>513</v>
      </c>
      <c r="D322" s="11">
        <v>65</v>
      </c>
      <c r="E322">
        <v>65</v>
      </c>
      <c r="F322" s="11">
        <v>45</v>
      </c>
      <c r="G322">
        <v>75</v>
      </c>
      <c r="H322" s="11">
        <v>45</v>
      </c>
      <c r="I322">
        <v>95</v>
      </c>
      <c r="J322" s="11">
        <v>390</v>
      </c>
      <c r="K322">
        <v>65</v>
      </c>
      <c r="L322" t="s">
        <v>10587</v>
      </c>
    </row>
    <row r="323" spans="1:12" x14ac:dyDescent="0.2">
      <c r="A323">
        <v>446</v>
      </c>
      <c r="B323" s="11">
        <v>446</v>
      </c>
      <c r="C323" t="s">
        <v>800</v>
      </c>
      <c r="D323" s="11">
        <v>135</v>
      </c>
      <c r="E323">
        <v>85</v>
      </c>
      <c r="F323" s="11">
        <v>40</v>
      </c>
      <c r="G323">
        <v>40</v>
      </c>
      <c r="H323" s="11">
        <v>85</v>
      </c>
      <c r="I323">
        <v>5</v>
      </c>
      <c r="J323" s="11">
        <v>390</v>
      </c>
      <c r="K323">
        <v>65</v>
      </c>
      <c r="L323" t="s">
        <v>10580</v>
      </c>
    </row>
    <row r="324" spans="1:12" x14ac:dyDescent="0.2">
      <c r="A324">
        <v>525</v>
      </c>
      <c r="B324" s="11">
        <v>525</v>
      </c>
      <c r="C324" t="s">
        <v>889</v>
      </c>
      <c r="D324" s="11">
        <v>70</v>
      </c>
      <c r="E324">
        <v>105</v>
      </c>
      <c r="F324" s="11">
        <v>105</v>
      </c>
      <c r="G324">
        <v>50</v>
      </c>
      <c r="H324" s="11">
        <v>40</v>
      </c>
      <c r="I324">
        <v>20</v>
      </c>
      <c r="J324" s="11">
        <v>390</v>
      </c>
      <c r="K324">
        <v>65</v>
      </c>
      <c r="L324" t="s">
        <v>10618</v>
      </c>
    </row>
    <row r="325" spans="1:12" x14ac:dyDescent="0.2">
      <c r="A325">
        <v>575</v>
      </c>
      <c r="B325" s="11">
        <v>575</v>
      </c>
      <c r="C325" t="s">
        <v>941</v>
      </c>
      <c r="D325" s="11">
        <v>60</v>
      </c>
      <c r="E325">
        <v>45</v>
      </c>
      <c r="F325" s="11">
        <v>70</v>
      </c>
      <c r="G325">
        <v>75</v>
      </c>
      <c r="H325" s="11">
        <v>85</v>
      </c>
      <c r="I325">
        <v>55</v>
      </c>
      <c r="J325" s="11">
        <v>390</v>
      </c>
      <c r="K325">
        <v>65</v>
      </c>
      <c r="L325" t="s">
        <v>1391</v>
      </c>
    </row>
    <row r="326" spans="1:12" x14ac:dyDescent="0.2">
      <c r="A326">
        <v>75</v>
      </c>
      <c r="B326" s="11" t="s">
        <v>1218</v>
      </c>
      <c r="C326" t="s">
        <v>381</v>
      </c>
      <c r="D326" s="11">
        <v>55</v>
      </c>
      <c r="E326">
        <v>95</v>
      </c>
      <c r="F326" s="11">
        <v>115</v>
      </c>
      <c r="G326">
        <v>45</v>
      </c>
      <c r="H326" s="11">
        <v>45</v>
      </c>
      <c r="I326">
        <v>35</v>
      </c>
      <c r="J326" s="11">
        <v>390</v>
      </c>
      <c r="K326">
        <v>65</v>
      </c>
      <c r="L326" t="s">
        <v>10618</v>
      </c>
    </row>
    <row r="327" spans="1:12" x14ac:dyDescent="0.2">
      <c r="A327">
        <v>12</v>
      </c>
      <c r="B327" s="11">
        <v>12</v>
      </c>
      <c r="C327" t="s">
        <v>302</v>
      </c>
      <c r="D327" s="11">
        <v>60</v>
      </c>
      <c r="E327">
        <v>45</v>
      </c>
      <c r="F327" s="11">
        <v>50</v>
      </c>
      <c r="G327">
        <v>90</v>
      </c>
      <c r="H327" s="11">
        <v>80</v>
      </c>
      <c r="I327">
        <v>70</v>
      </c>
      <c r="J327" s="11">
        <v>395</v>
      </c>
      <c r="K327">
        <v>65.83</v>
      </c>
      <c r="L327" t="s">
        <v>10564</v>
      </c>
    </row>
    <row r="328" spans="1:12" x14ac:dyDescent="0.2">
      <c r="A328">
        <v>15</v>
      </c>
      <c r="B328" s="11">
        <v>15</v>
      </c>
      <c r="C328" t="s">
        <v>305</v>
      </c>
      <c r="D328" s="11">
        <v>65</v>
      </c>
      <c r="E328">
        <v>90</v>
      </c>
      <c r="F328" s="11">
        <v>40</v>
      </c>
      <c r="G328">
        <v>45</v>
      </c>
      <c r="H328" s="11">
        <v>80</v>
      </c>
      <c r="I328">
        <v>75</v>
      </c>
      <c r="J328" s="11">
        <v>395</v>
      </c>
      <c r="K328">
        <v>65.83</v>
      </c>
      <c r="L328" t="s">
        <v>10564</v>
      </c>
    </row>
    <row r="329" spans="1:12" x14ac:dyDescent="0.2">
      <c r="A329">
        <v>44</v>
      </c>
      <c r="B329" s="11">
        <v>44</v>
      </c>
      <c r="C329" t="s">
        <v>343</v>
      </c>
      <c r="D329" s="11">
        <v>60</v>
      </c>
      <c r="E329">
        <v>65</v>
      </c>
      <c r="F329" s="11">
        <v>70</v>
      </c>
      <c r="G329">
        <v>85</v>
      </c>
      <c r="H329" s="11">
        <v>75</v>
      </c>
      <c r="I329">
        <v>40</v>
      </c>
      <c r="J329" s="11">
        <v>395</v>
      </c>
      <c r="K329">
        <v>65.83</v>
      </c>
      <c r="L329" t="s">
        <v>10598</v>
      </c>
    </row>
    <row r="330" spans="1:12" x14ac:dyDescent="0.2">
      <c r="A330">
        <v>137</v>
      </c>
      <c r="B330" s="11">
        <v>137</v>
      </c>
      <c r="C330" t="s">
        <v>453</v>
      </c>
      <c r="D330" s="11">
        <v>65</v>
      </c>
      <c r="E330">
        <v>60</v>
      </c>
      <c r="F330" s="11">
        <v>70</v>
      </c>
      <c r="G330">
        <v>85</v>
      </c>
      <c r="H330" s="11">
        <v>75</v>
      </c>
      <c r="I330">
        <v>40</v>
      </c>
      <c r="J330" s="11">
        <v>395</v>
      </c>
      <c r="K330">
        <v>65.83</v>
      </c>
      <c r="L330" t="s">
        <v>10590</v>
      </c>
    </row>
    <row r="331" spans="1:12" x14ac:dyDescent="0.2">
      <c r="A331">
        <v>267</v>
      </c>
      <c r="B331" s="11">
        <v>267</v>
      </c>
      <c r="C331" t="s">
        <v>595</v>
      </c>
      <c r="D331" s="11">
        <v>60</v>
      </c>
      <c r="E331">
        <v>70</v>
      </c>
      <c r="F331" s="11">
        <v>50</v>
      </c>
      <c r="G331">
        <v>100</v>
      </c>
      <c r="H331" s="11">
        <v>50</v>
      </c>
      <c r="I331">
        <v>65</v>
      </c>
      <c r="J331" s="11">
        <v>395</v>
      </c>
      <c r="K331">
        <v>65.83</v>
      </c>
      <c r="L331" t="s">
        <v>10564</v>
      </c>
    </row>
    <row r="332" spans="1:12" x14ac:dyDescent="0.2">
      <c r="A332">
        <v>583</v>
      </c>
      <c r="B332" s="11">
        <v>583</v>
      </c>
      <c r="C332" t="s">
        <v>949</v>
      </c>
      <c r="D332" s="11">
        <v>51</v>
      </c>
      <c r="E332">
        <v>65</v>
      </c>
      <c r="F332" s="11">
        <v>65</v>
      </c>
      <c r="G332">
        <v>80</v>
      </c>
      <c r="H332" s="11">
        <v>75</v>
      </c>
      <c r="I332">
        <v>59</v>
      </c>
      <c r="J332" s="11">
        <v>395</v>
      </c>
      <c r="K332">
        <v>65.83</v>
      </c>
      <c r="L332" t="s">
        <v>10620</v>
      </c>
    </row>
    <row r="333" spans="1:12" x14ac:dyDescent="0.2">
      <c r="A333">
        <v>64</v>
      </c>
      <c r="B333" s="11">
        <v>64</v>
      </c>
      <c r="C333" t="s">
        <v>367</v>
      </c>
      <c r="D333" s="11">
        <v>40</v>
      </c>
      <c r="E333">
        <v>35</v>
      </c>
      <c r="F333" s="11">
        <v>30</v>
      </c>
      <c r="G333">
        <v>120</v>
      </c>
      <c r="H333" s="11">
        <v>70</v>
      </c>
      <c r="I333">
        <v>105</v>
      </c>
      <c r="J333" s="11">
        <v>400</v>
      </c>
      <c r="K333">
        <v>66.67</v>
      </c>
      <c r="L333" t="s">
        <v>10613</v>
      </c>
    </row>
    <row r="334" spans="1:12" x14ac:dyDescent="0.2">
      <c r="A334">
        <v>168</v>
      </c>
      <c r="B334" s="11">
        <v>168</v>
      </c>
      <c r="C334" t="s">
        <v>487</v>
      </c>
      <c r="D334" s="11">
        <v>70</v>
      </c>
      <c r="E334">
        <v>90</v>
      </c>
      <c r="F334" s="11">
        <v>70</v>
      </c>
      <c r="G334">
        <v>60</v>
      </c>
      <c r="H334" s="11">
        <v>70</v>
      </c>
      <c r="I334">
        <v>40</v>
      </c>
      <c r="J334" s="11">
        <v>400</v>
      </c>
      <c r="K334">
        <v>66.67</v>
      </c>
      <c r="L334" t="s">
        <v>10564</v>
      </c>
    </row>
    <row r="335" spans="1:12" x14ac:dyDescent="0.2">
      <c r="A335">
        <v>301</v>
      </c>
      <c r="B335" s="11">
        <v>301</v>
      </c>
      <c r="C335" t="s">
        <v>630</v>
      </c>
      <c r="D335" s="11">
        <v>70</v>
      </c>
      <c r="E335">
        <v>65</v>
      </c>
      <c r="F335" s="11">
        <v>65</v>
      </c>
      <c r="G335">
        <v>55</v>
      </c>
      <c r="H335" s="11">
        <v>55</v>
      </c>
      <c r="I335">
        <v>90</v>
      </c>
      <c r="J335" s="11">
        <v>400</v>
      </c>
      <c r="K335">
        <v>66.67</v>
      </c>
      <c r="L335" t="s">
        <v>10611</v>
      </c>
    </row>
    <row r="336" spans="1:12" x14ac:dyDescent="0.2">
      <c r="A336">
        <v>315</v>
      </c>
      <c r="B336" s="11">
        <v>315</v>
      </c>
      <c r="C336" t="s">
        <v>649</v>
      </c>
      <c r="D336" s="11">
        <v>50</v>
      </c>
      <c r="E336">
        <v>60</v>
      </c>
      <c r="F336" s="11">
        <v>45</v>
      </c>
      <c r="G336">
        <v>100</v>
      </c>
      <c r="H336" s="11">
        <v>80</v>
      </c>
      <c r="I336">
        <v>65</v>
      </c>
      <c r="J336" s="11">
        <v>400</v>
      </c>
      <c r="K336">
        <v>66.67</v>
      </c>
      <c r="L336" t="s">
        <v>10585</v>
      </c>
    </row>
    <row r="337" spans="1:12" x14ac:dyDescent="0.2">
      <c r="A337">
        <v>320</v>
      </c>
      <c r="B337" s="11">
        <v>320</v>
      </c>
      <c r="C337" t="s">
        <v>655</v>
      </c>
      <c r="D337" s="11">
        <v>130</v>
      </c>
      <c r="E337">
        <v>70</v>
      </c>
      <c r="F337" s="11">
        <v>35</v>
      </c>
      <c r="G337">
        <v>70</v>
      </c>
      <c r="H337" s="11">
        <v>35</v>
      </c>
      <c r="I337">
        <v>60</v>
      </c>
      <c r="J337" s="11">
        <v>400</v>
      </c>
      <c r="K337">
        <v>66.67</v>
      </c>
      <c r="L337" t="s">
        <v>2019</v>
      </c>
    </row>
    <row r="338" spans="1:12" x14ac:dyDescent="0.2">
      <c r="A338">
        <v>737</v>
      </c>
      <c r="B338" s="11">
        <v>737</v>
      </c>
      <c r="C338" t="s">
        <v>1121</v>
      </c>
      <c r="D338" s="11">
        <v>57</v>
      </c>
      <c r="E338">
        <v>82</v>
      </c>
      <c r="F338" s="11">
        <v>95</v>
      </c>
      <c r="G338">
        <v>55</v>
      </c>
      <c r="H338" s="11">
        <v>75</v>
      </c>
      <c r="I338">
        <v>36</v>
      </c>
      <c r="J338" s="11">
        <v>400</v>
      </c>
      <c r="K338">
        <v>66.67</v>
      </c>
      <c r="L338" t="s">
        <v>10563</v>
      </c>
    </row>
    <row r="339" spans="1:12" x14ac:dyDescent="0.2">
      <c r="A339">
        <v>790</v>
      </c>
      <c r="B339" s="11">
        <v>790</v>
      </c>
      <c r="C339" t="s">
        <v>1178</v>
      </c>
      <c r="D339" s="11">
        <v>43</v>
      </c>
      <c r="E339">
        <v>29</v>
      </c>
      <c r="F339" s="11">
        <v>131</v>
      </c>
      <c r="G339">
        <v>29</v>
      </c>
      <c r="H339" s="11">
        <v>131</v>
      </c>
      <c r="I339">
        <v>37</v>
      </c>
      <c r="J339" s="11">
        <v>400</v>
      </c>
      <c r="K339">
        <v>66.67</v>
      </c>
      <c r="L339" t="s">
        <v>1178</v>
      </c>
    </row>
    <row r="340" spans="1:12" x14ac:dyDescent="0.2">
      <c r="A340">
        <v>566</v>
      </c>
      <c r="B340" s="11">
        <v>566</v>
      </c>
      <c r="C340" t="s">
        <v>932</v>
      </c>
      <c r="D340" s="11">
        <v>55</v>
      </c>
      <c r="E340">
        <v>112</v>
      </c>
      <c r="F340" s="11">
        <v>45</v>
      </c>
      <c r="G340">
        <v>74</v>
      </c>
      <c r="H340" s="11">
        <v>45</v>
      </c>
      <c r="I340">
        <v>70</v>
      </c>
      <c r="J340" s="11">
        <v>401</v>
      </c>
      <c r="K340">
        <v>66.83</v>
      </c>
      <c r="L340" t="s">
        <v>6981</v>
      </c>
    </row>
    <row r="341" spans="1:12" x14ac:dyDescent="0.2">
      <c r="A341">
        <v>2</v>
      </c>
      <c r="B341" s="11">
        <v>2</v>
      </c>
      <c r="C341" t="s">
        <v>288</v>
      </c>
      <c r="D341" s="11">
        <v>60</v>
      </c>
      <c r="E341">
        <v>62</v>
      </c>
      <c r="F341" s="11">
        <v>63</v>
      </c>
      <c r="G341">
        <v>80</v>
      </c>
      <c r="H341" s="11">
        <v>80</v>
      </c>
      <c r="I341">
        <v>60</v>
      </c>
      <c r="J341" s="11">
        <v>405</v>
      </c>
      <c r="K341">
        <v>67.5</v>
      </c>
      <c r="L341" t="s">
        <v>1300</v>
      </c>
    </row>
    <row r="342" spans="1:12" x14ac:dyDescent="0.2">
      <c r="A342">
        <v>5</v>
      </c>
      <c r="B342" s="11">
        <v>5</v>
      </c>
      <c r="C342" t="s">
        <v>292</v>
      </c>
      <c r="D342" s="11">
        <v>58</v>
      </c>
      <c r="E342">
        <v>64</v>
      </c>
      <c r="F342" s="11">
        <v>58</v>
      </c>
      <c r="G342">
        <v>80</v>
      </c>
      <c r="H342" s="11">
        <v>65</v>
      </c>
      <c r="I342">
        <v>80</v>
      </c>
      <c r="J342" s="11">
        <v>405</v>
      </c>
      <c r="K342">
        <v>67.5</v>
      </c>
      <c r="L342" t="s">
        <v>1302</v>
      </c>
    </row>
    <row r="343" spans="1:12" x14ac:dyDescent="0.2">
      <c r="A343">
        <v>8</v>
      </c>
      <c r="B343" s="11">
        <v>8</v>
      </c>
      <c r="C343" t="s">
        <v>297</v>
      </c>
      <c r="D343" s="11">
        <v>59</v>
      </c>
      <c r="E343">
        <v>63</v>
      </c>
      <c r="F343" s="11">
        <v>80</v>
      </c>
      <c r="G343">
        <v>65</v>
      </c>
      <c r="H343" s="11">
        <v>80</v>
      </c>
      <c r="I343">
        <v>58</v>
      </c>
      <c r="J343" s="11">
        <v>405</v>
      </c>
      <c r="K343">
        <v>67.5</v>
      </c>
      <c r="L343" t="s">
        <v>1303</v>
      </c>
    </row>
    <row r="344" spans="1:12" x14ac:dyDescent="0.2">
      <c r="A344">
        <v>47</v>
      </c>
      <c r="B344" s="11">
        <v>47</v>
      </c>
      <c r="C344" t="s">
        <v>346</v>
      </c>
      <c r="D344" s="11">
        <v>60</v>
      </c>
      <c r="E344">
        <v>95</v>
      </c>
      <c r="F344" s="11">
        <v>80</v>
      </c>
      <c r="G344">
        <v>60</v>
      </c>
      <c r="H344" s="11">
        <v>80</v>
      </c>
      <c r="I344">
        <v>30</v>
      </c>
      <c r="J344" s="11">
        <v>405</v>
      </c>
      <c r="K344">
        <v>67.5</v>
      </c>
      <c r="L344" t="s">
        <v>10619</v>
      </c>
    </row>
    <row r="345" spans="1:12" x14ac:dyDescent="0.2">
      <c r="A345">
        <v>67</v>
      </c>
      <c r="B345" s="11">
        <v>67</v>
      </c>
      <c r="C345" t="s">
        <v>371</v>
      </c>
      <c r="D345" s="11">
        <v>80</v>
      </c>
      <c r="E345">
        <v>100</v>
      </c>
      <c r="F345" s="11">
        <v>70</v>
      </c>
      <c r="G345">
        <v>50</v>
      </c>
      <c r="H345" s="11">
        <v>60</v>
      </c>
      <c r="I345">
        <v>45</v>
      </c>
      <c r="J345" s="11">
        <v>405</v>
      </c>
      <c r="K345">
        <v>67.5</v>
      </c>
      <c r="L345" t="s">
        <v>10621</v>
      </c>
    </row>
    <row r="346" spans="1:12" x14ac:dyDescent="0.2">
      <c r="A346">
        <v>93</v>
      </c>
      <c r="B346" s="11">
        <v>93</v>
      </c>
      <c r="C346" t="s">
        <v>403</v>
      </c>
      <c r="D346" s="11">
        <v>45</v>
      </c>
      <c r="E346">
        <v>50</v>
      </c>
      <c r="F346" s="11">
        <v>45</v>
      </c>
      <c r="G346">
        <v>115</v>
      </c>
      <c r="H346" s="11">
        <v>55</v>
      </c>
      <c r="I346">
        <v>95</v>
      </c>
      <c r="J346" s="11">
        <v>405</v>
      </c>
      <c r="K346">
        <v>67.5</v>
      </c>
      <c r="L346" t="s">
        <v>10608</v>
      </c>
    </row>
    <row r="347" spans="1:12" x14ac:dyDescent="0.2">
      <c r="A347">
        <v>153</v>
      </c>
      <c r="B347" s="11">
        <v>153</v>
      </c>
      <c r="C347" t="s">
        <v>472</v>
      </c>
      <c r="D347" s="11">
        <v>60</v>
      </c>
      <c r="E347">
        <v>62</v>
      </c>
      <c r="F347" s="11">
        <v>80</v>
      </c>
      <c r="G347">
        <v>63</v>
      </c>
      <c r="H347" s="11">
        <v>80</v>
      </c>
      <c r="I347">
        <v>60</v>
      </c>
      <c r="J347" s="11">
        <v>405</v>
      </c>
      <c r="K347">
        <v>67.5</v>
      </c>
      <c r="L347" t="s">
        <v>1300</v>
      </c>
    </row>
    <row r="348" spans="1:12" x14ac:dyDescent="0.2">
      <c r="A348">
        <v>156</v>
      </c>
      <c r="B348" s="11">
        <v>156</v>
      </c>
      <c r="C348" t="s">
        <v>475</v>
      </c>
      <c r="D348" s="11">
        <v>58</v>
      </c>
      <c r="E348">
        <v>64</v>
      </c>
      <c r="F348" s="11">
        <v>58</v>
      </c>
      <c r="G348">
        <v>80</v>
      </c>
      <c r="H348" s="11">
        <v>65</v>
      </c>
      <c r="I348">
        <v>80</v>
      </c>
      <c r="J348" s="11">
        <v>405</v>
      </c>
      <c r="K348">
        <v>67.5</v>
      </c>
      <c r="L348" t="s">
        <v>1302</v>
      </c>
    </row>
    <row r="349" spans="1:12" x14ac:dyDescent="0.2">
      <c r="A349">
        <v>159</v>
      </c>
      <c r="B349" s="11">
        <v>159</v>
      </c>
      <c r="C349" t="s">
        <v>478</v>
      </c>
      <c r="D349" s="11">
        <v>65</v>
      </c>
      <c r="E349">
        <v>80</v>
      </c>
      <c r="F349" s="11">
        <v>80</v>
      </c>
      <c r="G349">
        <v>59</v>
      </c>
      <c r="H349" s="11">
        <v>63</v>
      </c>
      <c r="I349">
        <v>58</v>
      </c>
      <c r="J349" s="11">
        <v>405</v>
      </c>
      <c r="K349">
        <v>67.5</v>
      </c>
      <c r="L349" t="s">
        <v>1303</v>
      </c>
    </row>
    <row r="350" spans="1:12" x14ac:dyDescent="0.2">
      <c r="A350">
        <v>176</v>
      </c>
      <c r="B350" s="11">
        <v>176</v>
      </c>
      <c r="C350" t="s">
        <v>495</v>
      </c>
      <c r="D350" s="11">
        <v>55</v>
      </c>
      <c r="E350">
        <v>40</v>
      </c>
      <c r="F350" s="11">
        <v>85</v>
      </c>
      <c r="G350">
        <v>80</v>
      </c>
      <c r="H350" s="11">
        <v>105</v>
      </c>
      <c r="I350">
        <v>40</v>
      </c>
      <c r="J350" s="11">
        <v>405</v>
      </c>
      <c r="K350">
        <v>67.5</v>
      </c>
      <c r="L350" t="s">
        <v>10603</v>
      </c>
    </row>
    <row r="351" spans="1:12" x14ac:dyDescent="0.2">
      <c r="A351">
        <v>198</v>
      </c>
      <c r="B351" s="11">
        <v>198</v>
      </c>
      <c r="C351" t="s">
        <v>518</v>
      </c>
      <c r="D351" s="11">
        <v>60</v>
      </c>
      <c r="E351">
        <v>85</v>
      </c>
      <c r="F351" s="11">
        <v>42</v>
      </c>
      <c r="G351">
        <v>85</v>
      </c>
      <c r="H351" s="11">
        <v>42</v>
      </c>
      <c r="I351">
        <v>91</v>
      </c>
      <c r="J351" s="11">
        <v>405</v>
      </c>
      <c r="K351">
        <v>67.5</v>
      </c>
      <c r="L351" t="s">
        <v>10584</v>
      </c>
    </row>
    <row r="352" spans="1:12" x14ac:dyDescent="0.2">
      <c r="A352">
        <v>202</v>
      </c>
      <c r="B352" s="11">
        <v>202</v>
      </c>
      <c r="C352" t="s">
        <v>522</v>
      </c>
      <c r="D352" s="11">
        <v>190</v>
      </c>
      <c r="E352">
        <v>33</v>
      </c>
      <c r="F352" s="11">
        <v>58</v>
      </c>
      <c r="G352">
        <v>33</v>
      </c>
      <c r="H352" s="11">
        <v>58</v>
      </c>
      <c r="I352">
        <v>33</v>
      </c>
      <c r="J352" s="11">
        <v>405</v>
      </c>
      <c r="K352">
        <v>67.5</v>
      </c>
      <c r="L352" t="s">
        <v>10606</v>
      </c>
    </row>
    <row r="353" spans="1:12" x14ac:dyDescent="0.2">
      <c r="A353">
        <v>253</v>
      </c>
      <c r="B353" s="11">
        <v>253</v>
      </c>
      <c r="C353" t="s">
        <v>578</v>
      </c>
      <c r="D353" s="11">
        <v>50</v>
      </c>
      <c r="E353">
        <v>65</v>
      </c>
      <c r="F353" s="11">
        <v>45</v>
      </c>
      <c r="G353">
        <v>85</v>
      </c>
      <c r="H353" s="11">
        <v>65</v>
      </c>
      <c r="I353">
        <v>95</v>
      </c>
      <c r="J353" s="11">
        <v>405</v>
      </c>
      <c r="K353">
        <v>67.5</v>
      </c>
      <c r="L353" t="s">
        <v>1300</v>
      </c>
    </row>
    <row r="354" spans="1:12" x14ac:dyDescent="0.2">
      <c r="A354">
        <v>256</v>
      </c>
      <c r="B354" s="11">
        <v>256</v>
      </c>
      <c r="C354" t="s">
        <v>582</v>
      </c>
      <c r="D354" s="11">
        <v>60</v>
      </c>
      <c r="E354">
        <v>85</v>
      </c>
      <c r="F354" s="11">
        <v>60</v>
      </c>
      <c r="G354">
        <v>85</v>
      </c>
      <c r="H354" s="11">
        <v>60</v>
      </c>
      <c r="I354">
        <v>55</v>
      </c>
      <c r="J354" s="11">
        <v>405</v>
      </c>
      <c r="K354">
        <v>67.5</v>
      </c>
      <c r="L354" t="s">
        <v>1302</v>
      </c>
    </row>
    <row r="355" spans="1:12" x14ac:dyDescent="0.2">
      <c r="A355">
        <v>259</v>
      </c>
      <c r="B355" s="11">
        <v>259</v>
      </c>
      <c r="C355" t="s">
        <v>586</v>
      </c>
      <c r="D355" s="11">
        <v>70</v>
      </c>
      <c r="E355">
        <v>85</v>
      </c>
      <c r="F355" s="11">
        <v>70</v>
      </c>
      <c r="G355">
        <v>60</v>
      </c>
      <c r="H355" s="11">
        <v>70</v>
      </c>
      <c r="I355">
        <v>50</v>
      </c>
      <c r="J355" s="11">
        <v>405</v>
      </c>
      <c r="K355">
        <v>67.5</v>
      </c>
      <c r="L355" t="s">
        <v>1303</v>
      </c>
    </row>
    <row r="356" spans="1:12" x14ac:dyDescent="0.2">
      <c r="A356">
        <v>311</v>
      </c>
      <c r="B356" s="11">
        <v>311</v>
      </c>
      <c r="C356" t="s">
        <v>645</v>
      </c>
      <c r="D356" s="11">
        <v>60</v>
      </c>
      <c r="E356">
        <v>50</v>
      </c>
      <c r="F356" s="11">
        <v>40</v>
      </c>
      <c r="G356">
        <v>85</v>
      </c>
      <c r="H356" s="11">
        <v>75</v>
      </c>
      <c r="I356">
        <v>95</v>
      </c>
      <c r="J356" s="11">
        <v>405</v>
      </c>
      <c r="K356">
        <v>67.5</v>
      </c>
      <c r="L356" t="s">
        <v>319</v>
      </c>
    </row>
    <row r="357" spans="1:12" x14ac:dyDescent="0.2">
      <c r="A357">
        <v>312</v>
      </c>
      <c r="B357" s="11">
        <v>312</v>
      </c>
      <c r="C357" t="s">
        <v>646</v>
      </c>
      <c r="D357" s="11">
        <v>60</v>
      </c>
      <c r="E357">
        <v>40</v>
      </c>
      <c r="F357" s="11">
        <v>50</v>
      </c>
      <c r="G357">
        <v>75</v>
      </c>
      <c r="H357" s="11">
        <v>85</v>
      </c>
      <c r="I357">
        <v>95</v>
      </c>
      <c r="J357" s="11">
        <v>405</v>
      </c>
      <c r="K357">
        <v>67.5</v>
      </c>
      <c r="L357" t="s">
        <v>319</v>
      </c>
    </row>
    <row r="358" spans="1:12" x14ac:dyDescent="0.2">
      <c r="A358">
        <v>388</v>
      </c>
      <c r="B358" s="11">
        <v>388</v>
      </c>
      <c r="C358" t="s">
        <v>738</v>
      </c>
      <c r="D358" s="11">
        <v>75</v>
      </c>
      <c r="E358">
        <v>89</v>
      </c>
      <c r="F358" s="11">
        <v>85</v>
      </c>
      <c r="G358">
        <v>55</v>
      </c>
      <c r="H358" s="11">
        <v>65</v>
      </c>
      <c r="I358">
        <v>36</v>
      </c>
      <c r="J358" s="11">
        <v>405</v>
      </c>
      <c r="K358">
        <v>67.5</v>
      </c>
      <c r="L358" t="s">
        <v>1300</v>
      </c>
    </row>
    <row r="359" spans="1:12" x14ac:dyDescent="0.2">
      <c r="A359">
        <v>391</v>
      </c>
      <c r="B359" s="11">
        <v>391</v>
      </c>
      <c r="C359" t="s">
        <v>741</v>
      </c>
      <c r="D359" s="11">
        <v>64</v>
      </c>
      <c r="E359">
        <v>78</v>
      </c>
      <c r="F359" s="11">
        <v>52</v>
      </c>
      <c r="G359">
        <v>78</v>
      </c>
      <c r="H359" s="11">
        <v>52</v>
      </c>
      <c r="I359">
        <v>81</v>
      </c>
      <c r="J359" s="11">
        <v>405</v>
      </c>
      <c r="K359">
        <v>67.5</v>
      </c>
      <c r="L359" t="s">
        <v>1302</v>
      </c>
    </row>
    <row r="360" spans="1:12" x14ac:dyDescent="0.2">
      <c r="A360">
        <v>394</v>
      </c>
      <c r="B360" s="11">
        <v>394</v>
      </c>
      <c r="C360" t="s">
        <v>744</v>
      </c>
      <c r="D360" s="11">
        <v>64</v>
      </c>
      <c r="E360">
        <v>66</v>
      </c>
      <c r="F360" s="11">
        <v>68</v>
      </c>
      <c r="G360">
        <v>81</v>
      </c>
      <c r="H360" s="11">
        <v>76</v>
      </c>
      <c r="I360">
        <v>50</v>
      </c>
      <c r="J360" s="11">
        <v>405</v>
      </c>
      <c r="K360">
        <v>67.5</v>
      </c>
      <c r="L360" t="s">
        <v>1303</v>
      </c>
    </row>
    <row r="361" spans="1:12" x14ac:dyDescent="0.2">
      <c r="A361">
        <v>417</v>
      </c>
      <c r="B361" s="11">
        <v>417</v>
      </c>
      <c r="C361" t="s">
        <v>769</v>
      </c>
      <c r="D361" s="11">
        <v>60</v>
      </c>
      <c r="E361">
        <v>45</v>
      </c>
      <c r="F361" s="11">
        <v>70</v>
      </c>
      <c r="G361">
        <v>45</v>
      </c>
      <c r="H361" s="11">
        <v>90</v>
      </c>
      <c r="I361">
        <v>95</v>
      </c>
      <c r="J361" s="11">
        <v>405</v>
      </c>
      <c r="K361">
        <v>67.5</v>
      </c>
      <c r="L361" t="s">
        <v>319</v>
      </c>
    </row>
    <row r="362" spans="1:12" x14ac:dyDescent="0.2">
      <c r="A362">
        <v>533</v>
      </c>
      <c r="B362" s="11">
        <v>533</v>
      </c>
      <c r="C362" t="s">
        <v>898</v>
      </c>
      <c r="D362" s="11">
        <v>85</v>
      </c>
      <c r="E362">
        <v>105</v>
      </c>
      <c r="F362" s="11">
        <v>85</v>
      </c>
      <c r="G362">
        <v>40</v>
      </c>
      <c r="H362" s="11">
        <v>50</v>
      </c>
      <c r="I362">
        <v>40</v>
      </c>
      <c r="J362" s="11">
        <v>405</v>
      </c>
      <c r="K362">
        <v>67.5</v>
      </c>
      <c r="L362" t="s">
        <v>10621</v>
      </c>
    </row>
    <row r="363" spans="1:12" x14ac:dyDescent="0.2">
      <c r="A363">
        <v>603</v>
      </c>
      <c r="B363" s="11">
        <v>603</v>
      </c>
      <c r="C363" t="s">
        <v>969</v>
      </c>
      <c r="D363" s="11">
        <v>65</v>
      </c>
      <c r="E363">
        <v>85</v>
      </c>
      <c r="F363" s="11">
        <v>70</v>
      </c>
      <c r="G363">
        <v>75</v>
      </c>
      <c r="H363" s="11">
        <v>70</v>
      </c>
      <c r="I363">
        <v>40</v>
      </c>
      <c r="J363" s="11">
        <v>405</v>
      </c>
      <c r="K363">
        <v>67.5</v>
      </c>
      <c r="L363" t="s">
        <v>10612</v>
      </c>
    </row>
    <row r="364" spans="1:12" x14ac:dyDescent="0.2">
      <c r="A364">
        <v>651</v>
      </c>
      <c r="B364" s="11">
        <v>651</v>
      </c>
      <c r="C364" t="s">
        <v>1023</v>
      </c>
      <c r="D364" s="11">
        <v>61</v>
      </c>
      <c r="E364">
        <v>78</v>
      </c>
      <c r="F364" s="11">
        <v>95</v>
      </c>
      <c r="G364">
        <v>56</v>
      </c>
      <c r="H364" s="11">
        <v>58</v>
      </c>
      <c r="I364">
        <v>57</v>
      </c>
      <c r="J364" s="11">
        <v>405</v>
      </c>
      <c r="K364">
        <v>67.5</v>
      </c>
      <c r="L364" t="s">
        <v>1300</v>
      </c>
    </row>
    <row r="365" spans="1:12" x14ac:dyDescent="0.2">
      <c r="A365">
        <v>657</v>
      </c>
      <c r="B365" s="11">
        <v>657</v>
      </c>
      <c r="C365" t="s">
        <v>1029</v>
      </c>
      <c r="D365" s="11">
        <v>54</v>
      </c>
      <c r="E365">
        <v>63</v>
      </c>
      <c r="F365" s="11">
        <v>52</v>
      </c>
      <c r="G365">
        <v>83</v>
      </c>
      <c r="H365" s="11">
        <v>56</v>
      </c>
      <c r="I365">
        <v>97</v>
      </c>
      <c r="J365" s="11">
        <v>405</v>
      </c>
      <c r="K365">
        <v>67.5</v>
      </c>
      <c r="L365" t="s">
        <v>1303</v>
      </c>
    </row>
    <row r="366" spans="1:12" x14ac:dyDescent="0.2">
      <c r="A366">
        <v>756</v>
      </c>
      <c r="B366" s="11">
        <v>756</v>
      </c>
      <c r="C366" t="s">
        <v>1143</v>
      </c>
      <c r="D366" s="11">
        <v>60</v>
      </c>
      <c r="E366">
        <v>45</v>
      </c>
      <c r="F366" s="11">
        <v>80</v>
      </c>
      <c r="G366">
        <v>90</v>
      </c>
      <c r="H366" s="11">
        <v>100</v>
      </c>
      <c r="I366">
        <v>30</v>
      </c>
      <c r="J366" s="11">
        <v>405</v>
      </c>
      <c r="K366">
        <v>67.5</v>
      </c>
      <c r="L366" t="s">
        <v>10598</v>
      </c>
    </row>
    <row r="367" spans="1:12" x14ac:dyDescent="0.2">
      <c r="A367">
        <v>654</v>
      </c>
      <c r="B367" s="11">
        <v>654</v>
      </c>
      <c r="C367" t="s">
        <v>1026</v>
      </c>
      <c r="D367" s="11">
        <v>59</v>
      </c>
      <c r="E367">
        <v>59</v>
      </c>
      <c r="F367" s="11">
        <v>58</v>
      </c>
      <c r="G367">
        <v>90</v>
      </c>
      <c r="H367" s="11">
        <v>70</v>
      </c>
      <c r="I367">
        <v>73</v>
      </c>
      <c r="J367" s="11">
        <v>409</v>
      </c>
      <c r="K367">
        <v>68.17</v>
      </c>
      <c r="L367" t="s">
        <v>1302</v>
      </c>
    </row>
    <row r="368" spans="1:12" x14ac:dyDescent="0.2">
      <c r="A368">
        <v>77</v>
      </c>
      <c r="B368" s="11">
        <v>77</v>
      </c>
      <c r="C368" t="s">
        <v>384</v>
      </c>
      <c r="D368" s="11">
        <v>50</v>
      </c>
      <c r="E368">
        <v>85</v>
      </c>
      <c r="F368" s="11">
        <v>55</v>
      </c>
      <c r="G368">
        <v>65</v>
      </c>
      <c r="H368" s="11">
        <v>65</v>
      </c>
      <c r="I368">
        <v>90</v>
      </c>
      <c r="J368" s="11">
        <v>410</v>
      </c>
      <c r="K368">
        <v>68.33</v>
      </c>
      <c r="L368" t="s">
        <v>10623</v>
      </c>
    </row>
    <row r="369" spans="1:12" x14ac:dyDescent="0.2">
      <c r="A369">
        <v>185</v>
      </c>
      <c r="B369" s="11">
        <v>185</v>
      </c>
      <c r="C369" t="s">
        <v>505</v>
      </c>
      <c r="D369" s="11">
        <v>70</v>
      </c>
      <c r="E369">
        <v>100</v>
      </c>
      <c r="F369" s="11">
        <v>115</v>
      </c>
      <c r="G369">
        <v>30</v>
      </c>
      <c r="H369" s="11">
        <v>65</v>
      </c>
      <c r="I369">
        <v>30</v>
      </c>
      <c r="J369" s="11">
        <v>410</v>
      </c>
      <c r="K369">
        <v>68.33</v>
      </c>
      <c r="L369" t="s">
        <v>10624</v>
      </c>
    </row>
    <row r="370" spans="1:12" x14ac:dyDescent="0.2">
      <c r="A370">
        <v>222</v>
      </c>
      <c r="B370" s="11">
        <v>222</v>
      </c>
      <c r="C370" t="s">
        <v>545</v>
      </c>
      <c r="D370" s="11">
        <v>65</v>
      </c>
      <c r="E370">
        <v>55</v>
      </c>
      <c r="F370" s="11">
        <v>95</v>
      </c>
      <c r="G370">
        <v>65</v>
      </c>
      <c r="H370" s="11">
        <v>95</v>
      </c>
      <c r="I370">
        <v>35</v>
      </c>
      <c r="J370" s="11">
        <v>410</v>
      </c>
      <c r="K370">
        <v>68.33</v>
      </c>
      <c r="L370" t="s">
        <v>10605</v>
      </c>
    </row>
    <row r="371" spans="1:12" x14ac:dyDescent="0.2">
      <c r="A371">
        <v>247</v>
      </c>
      <c r="B371" s="11">
        <v>247</v>
      </c>
      <c r="C371" t="s">
        <v>571</v>
      </c>
      <c r="D371" s="11">
        <v>70</v>
      </c>
      <c r="E371">
        <v>84</v>
      </c>
      <c r="F371" s="11">
        <v>70</v>
      </c>
      <c r="G371">
        <v>65</v>
      </c>
      <c r="H371" s="11">
        <v>70</v>
      </c>
      <c r="I371">
        <v>51</v>
      </c>
      <c r="J371" s="11">
        <v>410</v>
      </c>
      <c r="K371">
        <v>68.33</v>
      </c>
      <c r="L371" t="s">
        <v>10625</v>
      </c>
    </row>
    <row r="372" spans="1:12" x14ac:dyDescent="0.2">
      <c r="A372">
        <v>308</v>
      </c>
      <c r="B372" s="11">
        <v>308</v>
      </c>
      <c r="C372" t="s">
        <v>640</v>
      </c>
      <c r="D372" s="11">
        <v>60</v>
      </c>
      <c r="E372">
        <v>60</v>
      </c>
      <c r="F372" s="11">
        <v>75</v>
      </c>
      <c r="G372">
        <v>60</v>
      </c>
      <c r="H372" s="11">
        <v>75</v>
      </c>
      <c r="I372">
        <v>80</v>
      </c>
      <c r="J372" s="11">
        <v>410</v>
      </c>
      <c r="K372">
        <v>68.33</v>
      </c>
      <c r="L372" t="s">
        <v>10621</v>
      </c>
    </row>
    <row r="373" spans="1:12" x14ac:dyDescent="0.2">
      <c r="A373">
        <v>364</v>
      </c>
      <c r="B373" s="11">
        <v>364</v>
      </c>
      <c r="C373" t="s">
        <v>704</v>
      </c>
      <c r="D373" s="11">
        <v>90</v>
      </c>
      <c r="E373">
        <v>60</v>
      </c>
      <c r="F373" s="11">
        <v>70</v>
      </c>
      <c r="G373">
        <v>75</v>
      </c>
      <c r="H373" s="11">
        <v>70</v>
      </c>
      <c r="I373">
        <v>45</v>
      </c>
      <c r="J373" s="11">
        <v>410</v>
      </c>
      <c r="K373">
        <v>68.33</v>
      </c>
      <c r="L373" t="s">
        <v>2024</v>
      </c>
    </row>
    <row r="374" spans="1:12" x14ac:dyDescent="0.2">
      <c r="A374">
        <v>400</v>
      </c>
      <c r="B374" s="11">
        <v>400</v>
      </c>
      <c r="C374" t="s">
        <v>750</v>
      </c>
      <c r="D374" s="11">
        <v>79</v>
      </c>
      <c r="E374">
        <v>85</v>
      </c>
      <c r="F374" s="11">
        <v>60</v>
      </c>
      <c r="G374">
        <v>55</v>
      </c>
      <c r="H374" s="11">
        <v>60</v>
      </c>
      <c r="I374">
        <v>71</v>
      </c>
      <c r="J374" s="11">
        <v>410</v>
      </c>
      <c r="K374">
        <v>68.33</v>
      </c>
      <c r="L374" t="s">
        <v>10626</v>
      </c>
    </row>
    <row r="375" spans="1:12" x14ac:dyDescent="0.2">
      <c r="A375">
        <v>444</v>
      </c>
      <c r="B375" s="11">
        <v>444</v>
      </c>
      <c r="C375" t="s">
        <v>797</v>
      </c>
      <c r="D375" s="11">
        <v>68</v>
      </c>
      <c r="E375">
        <v>90</v>
      </c>
      <c r="F375" s="11">
        <v>65</v>
      </c>
      <c r="G375">
        <v>50</v>
      </c>
      <c r="H375" s="11">
        <v>55</v>
      </c>
      <c r="I375">
        <v>82</v>
      </c>
      <c r="J375" s="11">
        <v>410</v>
      </c>
      <c r="K375">
        <v>68.33</v>
      </c>
      <c r="L375" t="s">
        <v>10625</v>
      </c>
    </row>
    <row r="376" spans="1:12" x14ac:dyDescent="0.2">
      <c r="A376">
        <v>611</v>
      </c>
      <c r="B376" s="11">
        <v>611</v>
      </c>
      <c r="C376" t="s">
        <v>977</v>
      </c>
      <c r="D376" s="11">
        <v>66</v>
      </c>
      <c r="E376">
        <v>117</v>
      </c>
      <c r="F376" s="11">
        <v>70</v>
      </c>
      <c r="G376">
        <v>40</v>
      </c>
      <c r="H376" s="11">
        <v>50</v>
      </c>
      <c r="I376">
        <v>67</v>
      </c>
      <c r="J376" s="11">
        <v>410</v>
      </c>
      <c r="K376">
        <v>68.33</v>
      </c>
      <c r="L376" t="s">
        <v>10625</v>
      </c>
    </row>
    <row r="377" spans="1:12" x14ac:dyDescent="0.2">
      <c r="A377">
        <v>771</v>
      </c>
      <c r="B377" s="11">
        <v>771</v>
      </c>
      <c r="C377" t="s">
        <v>1158</v>
      </c>
      <c r="D377" s="11">
        <v>55</v>
      </c>
      <c r="E377">
        <v>60</v>
      </c>
      <c r="F377" s="11">
        <v>130</v>
      </c>
      <c r="G377">
        <v>30</v>
      </c>
      <c r="H377" s="11">
        <v>130</v>
      </c>
      <c r="I377">
        <v>5</v>
      </c>
      <c r="J377" s="11">
        <v>410</v>
      </c>
      <c r="K377">
        <v>68.33</v>
      </c>
      <c r="L377" t="s">
        <v>10605</v>
      </c>
    </row>
    <row r="378" spans="1:12" x14ac:dyDescent="0.2">
      <c r="A378">
        <v>441</v>
      </c>
      <c r="B378" s="11">
        <v>441</v>
      </c>
      <c r="C378" t="s">
        <v>794</v>
      </c>
      <c r="D378" s="11">
        <v>76</v>
      </c>
      <c r="E378">
        <v>65</v>
      </c>
      <c r="F378" s="11">
        <v>45</v>
      </c>
      <c r="G378">
        <v>92</v>
      </c>
      <c r="H378" s="11">
        <v>42</v>
      </c>
      <c r="I378">
        <v>91</v>
      </c>
      <c r="J378" s="11">
        <v>411</v>
      </c>
      <c r="K378">
        <v>68.5</v>
      </c>
      <c r="L378" t="s">
        <v>10605</v>
      </c>
    </row>
    <row r="379" spans="1:12" x14ac:dyDescent="0.2">
      <c r="A379">
        <v>666</v>
      </c>
      <c r="B379" s="11">
        <v>666</v>
      </c>
      <c r="C379" t="s">
        <v>1039</v>
      </c>
      <c r="D379" s="11">
        <v>80</v>
      </c>
      <c r="E379">
        <v>52</v>
      </c>
      <c r="F379" s="11">
        <v>50</v>
      </c>
      <c r="G379">
        <v>90</v>
      </c>
      <c r="H379" s="11">
        <v>50</v>
      </c>
      <c r="I379">
        <v>89</v>
      </c>
      <c r="J379" s="11">
        <v>411</v>
      </c>
      <c r="K379">
        <v>68.5</v>
      </c>
      <c r="L379" t="s">
        <v>10564</v>
      </c>
    </row>
    <row r="380" spans="1:12" x14ac:dyDescent="0.2">
      <c r="A380">
        <v>20</v>
      </c>
      <c r="B380" s="11">
        <v>20</v>
      </c>
      <c r="C380" t="s">
        <v>313</v>
      </c>
      <c r="D380" s="11">
        <v>55</v>
      </c>
      <c r="E380">
        <v>81</v>
      </c>
      <c r="F380" s="11">
        <v>60</v>
      </c>
      <c r="G380">
        <v>50</v>
      </c>
      <c r="H380" s="11">
        <v>70</v>
      </c>
      <c r="I380">
        <v>97</v>
      </c>
      <c r="J380" s="11">
        <v>413</v>
      </c>
      <c r="K380">
        <v>68.83</v>
      </c>
      <c r="L380" t="s">
        <v>10626</v>
      </c>
    </row>
    <row r="381" spans="1:12" x14ac:dyDescent="0.2">
      <c r="A381">
        <v>496</v>
      </c>
      <c r="B381" s="11">
        <v>496</v>
      </c>
      <c r="C381" t="s">
        <v>860</v>
      </c>
      <c r="D381" s="11">
        <v>60</v>
      </c>
      <c r="E381">
        <v>60</v>
      </c>
      <c r="F381" s="11">
        <v>75</v>
      </c>
      <c r="G381">
        <v>60</v>
      </c>
      <c r="H381" s="11">
        <v>75</v>
      </c>
      <c r="I381">
        <v>83</v>
      </c>
      <c r="J381" s="11">
        <v>413</v>
      </c>
      <c r="K381">
        <v>68.83</v>
      </c>
      <c r="L381" t="s">
        <v>1300</v>
      </c>
    </row>
    <row r="382" spans="1:12" x14ac:dyDescent="0.2">
      <c r="A382">
        <v>502</v>
      </c>
      <c r="B382" s="11">
        <v>502</v>
      </c>
      <c r="C382" t="s">
        <v>866</v>
      </c>
      <c r="D382" s="11">
        <v>75</v>
      </c>
      <c r="E382">
        <v>75</v>
      </c>
      <c r="F382" s="11">
        <v>60</v>
      </c>
      <c r="G382">
        <v>83</v>
      </c>
      <c r="H382" s="11">
        <v>60</v>
      </c>
      <c r="I382">
        <v>60</v>
      </c>
      <c r="J382" s="11">
        <v>413</v>
      </c>
      <c r="K382">
        <v>68.83</v>
      </c>
      <c r="L382" t="s">
        <v>1303</v>
      </c>
    </row>
    <row r="383" spans="1:12" x14ac:dyDescent="0.2">
      <c r="A383">
        <v>20</v>
      </c>
      <c r="B383" s="11" t="s">
        <v>1206</v>
      </c>
      <c r="C383" t="s">
        <v>314</v>
      </c>
      <c r="D383" s="11">
        <v>75</v>
      </c>
      <c r="E383">
        <v>71</v>
      </c>
      <c r="F383" s="11">
        <v>70</v>
      </c>
      <c r="G383">
        <v>40</v>
      </c>
      <c r="H383" s="11">
        <v>80</v>
      </c>
      <c r="I383">
        <v>77</v>
      </c>
      <c r="J383" s="11">
        <v>413</v>
      </c>
      <c r="K383">
        <v>68.83</v>
      </c>
      <c r="L383" t="s">
        <v>10626</v>
      </c>
    </row>
    <row r="384" spans="1:12" x14ac:dyDescent="0.2">
      <c r="A384">
        <v>162</v>
      </c>
      <c r="B384" s="11">
        <v>162</v>
      </c>
      <c r="C384" t="s">
        <v>481</v>
      </c>
      <c r="D384" s="11">
        <v>85</v>
      </c>
      <c r="E384">
        <v>76</v>
      </c>
      <c r="F384" s="11">
        <v>64</v>
      </c>
      <c r="G384">
        <v>45</v>
      </c>
      <c r="H384" s="11">
        <v>55</v>
      </c>
      <c r="I384">
        <v>90</v>
      </c>
      <c r="J384" s="11">
        <v>415</v>
      </c>
      <c r="K384">
        <v>69.17</v>
      </c>
      <c r="L384" t="s">
        <v>10626</v>
      </c>
    </row>
    <row r="385" spans="1:12" x14ac:dyDescent="0.2">
      <c r="A385">
        <v>206</v>
      </c>
      <c r="B385" s="11">
        <v>206</v>
      </c>
      <c r="C385" t="s">
        <v>526</v>
      </c>
      <c r="D385" s="11">
        <v>100</v>
      </c>
      <c r="E385">
        <v>70</v>
      </c>
      <c r="F385" s="11">
        <v>70</v>
      </c>
      <c r="G385">
        <v>65</v>
      </c>
      <c r="H385" s="11">
        <v>65</v>
      </c>
      <c r="I385">
        <v>45</v>
      </c>
      <c r="J385" s="11">
        <v>415</v>
      </c>
      <c r="K385">
        <v>69.17</v>
      </c>
      <c r="L385" t="s">
        <v>10605</v>
      </c>
    </row>
    <row r="386" spans="1:12" x14ac:dyDescent="0.2">
      <c r="A386">
        <v>499</v>
      </c>
      <c r="B386" s="11">
        <v>499</v>
      </c>
      <c r="C386" t="s">
        <v>863</v>
      </c>
      <c r="D386" s="11">
        <v>90</v>
      </c>
      <c r="E386">
        <v>93</v>
      </c>
      <c r="F386" s="11">
        <v>55</v>
      </c>
      <c r="G386">
        <v>70</v>
      </c>
      <c r="H386" s="11">
        <v>55</v>
      </c>
      <c r="I386">
        <v>55</v>
      </c>
      <c r="J386" s="11">
        <v>418</v>
      </c>
      <c r="K386">
        <v>69.67</v>
      </c>
      <c r="L386" t="s">
        <v>1302</v>
      </c>
    </row>
    <row r="387" spans="1:12" x14ac:dyDescent="0.2">
      <c r="A387">
        <v>735</v>
      </c>
      <c r="B387" s="11">
        <v>735</v>
      </c>
      <c r="C387" t="s">
        <v>1119</v>
      </c>
      <c r="D387" s="11">
        <v>88</v>
      </c>
      <c r="E387">
        <v>110</v>
      </c>
      <c r="F387" s="11">
        <v>60</v>
      </c>
      <c r="G387">
        <v>55</v>
      </c>
      <c r="H387" s="11">
        <v>60</v>
      </c>
      <c r="I387">
        <v>45</v>
      </c>
      <c r="J387" s="11">
        <v>418</v>
      </c>
      <c r="K387">
        <v>69.67</v>
      </c>
      <c r="L387" t="s">
        <v>10626</v>
      </c>
    </row>
    <row r="388" spans="1:12" x14ac:dyDescent="0.2">
      <c r="A388">
        <v>148</v>
      </c>
      <c r="B388" s="11">
        <v>148</v>
      </c>
      <c r="C388" t="s">
        <v>465</v>
      </c>
      <c r="D388" s="11">
        <v>61</v>
      </c>
      <c r="E388">
        <v>84</v>
      </c>
      <c r="F388" s="11">
        <v>65</v>
      </c>
      <c r="G388">
        <v>70</v>
      </c>
      <c r="H388" s="11">
        <v>70</v>
      </c>
      <c r="I388">
        <v>70</v>
      </c>
      <c r="J388" s="11">
        <v>420</v>
      </c>
      <c r="K388">
        <v>70</v>
      </c>
      <c r="L388" t="s">
        <v>10625</v>
      </c>
    </row>
    <row r="389" spans="1:12" x14ac:dyDescent="0.2">
      <c r="A389">
        <v>184</v>
      </c>
      <c r="B389" s="11">
        <v>184</v>
      </c>
      <c r="C389" t="s">
        <v>504</v>
      </c>
      <c r="D389" s="11">
        <v>100</v>
      </c>
      <c r="E389">
        <v>50</v>
      </c>
      <c r="F389" s="11">
        <v>80</v>
      </c>
      <c r="G389">
        <v>60</v>
      </c>
      <c r="H389" s="11">
        <v>80</v>
      </c>
      <c r="I389">
        <v>50</v>
      </c>
      <c r="J389" s="11">
        <v>420</v>
      </c>
      <c r="K389">
        <v>70</v>
      </c>
      <c r="L389" t="s">
        <v>2024</v>
      </c>
    </row>
    <row r="390" spans="1:12" x14ac:dyDescent="0.2">
      <c r="A390">
        <v>262</v>
      </c>
      <c r="B390" s="11">
        <v>262</v>
      </c>
      <c r="C390" t="s">
        <v>590</v>
      </c>
      <c r="D390" s="11">
        <v>70</v>
      </c>
      <c r="E390">
        <v>90</v>
      </c>
      <c r="F390" s="11">
        <v>70</v>
      </c>
      <c r="G390">
        <v>60</v>
      </c>
      <c r="H390" s="11">
        <v>60</v>
      </c>
      <c r="I390">
        <v>70</v>
      </c>
      <c r="J390" s="11">
        <v>420</v>
      </c>
      <c r="K390">
        <v>70</v>
      </c>
      <c r="L390" t="s">
        <v>10627</v>
      </c>
    </row>
    <row r="391" spans="1:12" x14ac:dyDescent="0.2">
      <c r="A391">
        <v>264</v>
      </c>
      <c r="B391" s="11">
        <v>264</v>
      </c>
      <c r="C391" t="s">
        <v>592</v>
      </c>
      <c r="D391" s="11">
        <v>78</v>
      </c>
      <c r="E391">
        <v>70</v>
      </c>
      <c r="F391" s="11">
        <v>61</v>
      </c>
      <c r="G391">
        <v>50</v>
      </c>
      <c r="H391" s="11">
        <v>61</v>
      </c>
      <c r="I391">
        <v>100</v>
      </c>
      <c r="J391" s="11">
        <v>420</v>
      </c>
      <c r="K391">
        <v>70</v>
      </c>
      <c r="L391" t="s">
        <v>10626</v>
      </c>
    </row>
    <row r="392" spans="1:12" x14ac:dyDescent="0.2">
      <c r="A392">
        <v>351</v>
      </c>
      <c r="B392" s="11">
        <v>351</v>
      </c>
      <c r="C392" t="s">
        <v>688</v>
      </c>
      <c r="D392" s="11">
        <v>70</v>
      </c>
      <c r="E392">
        <v>70</v>
      </c>
      <c r="F392" s="11">
        <v>70</v>
      </c>
      <c r="G392">
        <v>70</v>
      </c>
      <c r="H392" s="11">
        <v>70</v>
      </c>
      <c r="I392">
        <v>70</v>
      </c>
      <c r="J392" s="11">
        <v>420</v>
      </c>
      <c r="K392">
        <v>70</v>
      </c>
      <c r="L392" t="s">
        <v>10605</v>
      </c>
    </row>
    <row r="393" spans="1:12" x14ac:dyDescent="0.2">
      <c r="A393">
        <v>372</v>
      </c>
      <c r="B393" s="11">
        <v>372</v>
      </c>
      <c r="C393" t="s">
        <v>712</v>
      </c>
      <c r="D393" s="11">
        <v>65</v>
      </c>
      <c r="E393">
        <v>95</v>
      </c>
      <c r="F393" s="11">
        <v>100</v>
      </c>
      <c r="G393">
        <v>60</v>
      </c>
      <c r="H393" s="11">
        <v>50</v>
      </c>
      <c r="I393">
        <v>50</v>
      </c>
      <c r="J393" s="11">
        <v>420</v>
      </c>
      <c r="K393">
        <v>70</v>
      </c>
      <c r="L393" t="s">
        <v>10625</v>
      </c>
    </row>
    <row r="394" spans="1:12" x14ac:dyDescent="0.2">
      <c r="A394">
        <v>375</v>
      </c>
      <c r="B394" s="11">
        <v>375</v>
      </c>
      <c r="C394" t="s">
        <v>716</v>
      </c>
      <c r="D394" s="11">
        <v>60</v>
      </c>
      <c r="E394">
        <v>75</v>
      </c>
      <c r="F394" s="11">
        <v>100</v>
      </c>
      <c r="G394">
        <v>55</v>
      </c>
      <c r="H394" s="11">
        <v>80</v>
      </c>
      <c r="I394">
        <v>50</v>
      </c>
      <c r="J394" s="11">
        <v>420</v>
      </c>
      <c r="K394">
        <v>70</v>
      </c>
      <c r="L394" t="s">
        <v>10625</v>
      </c>
    </row>
    <row r="395" spans="1:12" x14ac:dyDescent="0.2">
      <c r="A395">
        <v>505</v>
      </c>
      <c r="B395" s="11">
        <v>505</v>
      </c>
      <c r="C395" t="s">
        <v>869</v>
      </c>
      <c r="D395" s="11">
        <v>60</v>
      </c>
      <c r="E395">
        <v>85</v>
      </c>
      <c r="F395" s="11">
        <v>69</v>
      </c>
      <c r="G395">
        <v>60</v>
      </c>
      <c r="H395" s="11">
        <v>69</v>
      </c>
      <c r="I395">
        <v>77</v>
      </c>
      <c r="J395" s="11">
        <v>420</v>
      </c>
      <c r="K395">
        <v>70</v>
      </c>
      <c r="L395" t="s">
        <v>10626</v>
      </c>
    </row>
    <row r="396" spans="1:12" x14ac:dyDescent="0.2">
      <c r="A396">
        <v>634</v>
      </c>
      <c r="B396" s="11">
        <v>634</v>
      </c>
      <c r="C396" t="s">
        <v>1000</v>
      </c>
      <c r="D396" s="11">
        <v>72</v>
      </c>
      <c r="E396">
        <v>85</v>
      </c>
      <c r="F396" s="11">
        <v>70</v>
      </c>
      <c r="G396">
        <v>65</v>
      </c>
      <c r="H396" s="11">
        <v>70</v>
      </c>
      <c r="I396">
        <v>58</v>
      </c>
      <c r="J396" s="11">
        <v>420</v>
      </c>
      <c r="K396">
        <v>70</v>
      </c>
      <c r="L396" t="s">
        <v>10628</v>
      </c>
    </row>
    <row r="397" spans="1:12" x14ac:dyDescent="0.2">
      <c r="A397">
        <v>723</v>
      </c>
      <c r="B397" s="11">
        <v>723</v>
      </c>
      <c r="C397" t="s">
        <v>1107</v>
      </c>
      <c r="D397" s="11">
        <v>78</v>
      </c>
      <c r="E397">
        <v>75</v>
      </c>
      <c r="F397" s="11">
        <v>75</v>
      </c>
      <c r="G397">
        <v>70</v>
      </c>
      <c r="H397" s="11">
        <v>70</v>
      </c>
      <c r="I397">
        <v>52</v>
      </c>
      <c r="J397" s="11">
        <v>420</v>
      </c>
      <c r="K397">
        <v>70</v>
      </c>
      <c r="L397" t="s">
        <v>1300</v>
      </c>
    </row>
    <row r="398" spans="1:12" x14ac:dyDescent="0.2">
      <c r="A398">
        <v>726</v>
      </c>
      <c r="B398" s="11">
        <v>726</v>
      </c>
      <c r="C398" t="s">
        <v>1110</v>
      </c>
      <c r="D398" s="11">
        <v>65</v>
      </c>
      <c r="E398">
        <v>85</v>
      </c>
      <c r="F398" s="11">
        <v>50</v>
      </c>
      <c r="G398">
        <v>80</v>
      </c>
      <c r="H398" s="11">
        <v>50</v>
      </c>
      <c r="I398">
        <v>90</v>
      </c>
      <c r="J398" s="11">
        <v>420</v>
      </c>
      <c r="K398">
        <v>70</v>
      </c>
      <c r="L398" t="s">
        <v>1302</v>
      </c>
    </row>
    <row r="399" spans="1:12" x14ac:dyDescent="0.2">
      <c r="A399">
        <v>729</v>
      </c>
      <c r="B399" s="11">
        <v>729</v>
      </c>
      <c r="C399" t="s">
        <v>1113</v>
      </c>
      <c r="D399" s="11">
        <v>60</v>
      </c>
      <c r="E399">
        <v>69</v>
      </c>
      <c r="F399" s="11">
        <v>69</v>
      </c>
      <c r="G399">
        <v>91</v>
      </c>
      <c r="H399" s="11">
        <v>81</v>
      </c>
      <c r="I399">
        <v>50</v>
      </c>
      <c r="J399" s="11">
        <v>420</v>
      </c>
      <c r="K399">
        <v>70</v>
      </c>
      <c r="L399" t="s">
        <v>1303</v>
      </c>
    </row>
    <row r="400" spans="1:12" x14ac:dyDescent="0.2">
      <c r="A400">
        <v>783</v>
      </c>
      <c r="B400" s="11">
        <v>783</v>
      </c>
      <c r="C400" t="s">
        <v>1171</v>
      </c>
      <c r="D400" s="11">
        <v>55</v>
      </c>
      <c r="E400">
        <v>75</v>
      </c>
      <c r="F400" s="11">
        <v>90</v>
      </c>
      <c r="G400">
        <v>65</v>
      </c>
      <c r="H400" s="11">
        <v>70</v>
      </c>
      <c r="I400">
        <v>65</v>
      </c>
      <c r="J400" s="11">
        <v>420</v>
      </c>
      <c r="K400">
        <v>70</v>
      </c>
      <c r="L400" t="s">
        <v>10629</v>
      </c>
    </row>
    <row r="401" spans="1:12" x14ac:dyDescent="0.2">
      <c r="A401">
        <v>803</v>
      </c>
      <c r="B401" s="11">
        <v>803</v>
      </c>
      <c r="C401" t="s">
        <v>1194</v>
      </c>
      <c r="D401" s="11">
        <v>67</v>
      </c>
      <c r="E401">
        <v>73</v>
      </c>
      <c r="F401" s="11">
        <v>67</v>
      </c>
      <c r="G401">
        <v>73</v>
      </c>
      <c r="H401" s="11">
        <v>67</v>
      </c>
      <c r="I401">
        <v>73</v>
      </c>
      <c r="J401" s="11">
        <v>420</v>
      </c>
      <c r="K401">
        <v>70</v>
      </c>
      <c r="L401" t="s">
        <v>10630</v>
      </c>
    </row>
    <row r="402" spans="1:12" x14ac:dyDescent="0.2">
      <c r="A402">
        <v>660</v>
      </c>
      <c r="B402" s="11">
        <v>660</v>
      </c>
      <c r="C402" t="s">
        <v>1033</v>
      </c>
      <c r="D402" s="11">
        <v>85</v>
      </c>
      <c r="E402">
        <v>56</v>
      </c>
      <c r="F402" s="11">
        <v>77</v>
      </c>
      <c r="G402">
        <v>50</v>
      </c>
      <c r="H402" s="11">
        <v>77</v>
      </c>
      <c r="I402">
        <v>78</v>
      </c>
      <c r="J402" s="11">
        <v>423</v>
      </c>
      <c r="K402">
        <v>70.5</v>
      </c>
      <c r="L402" t="s">
        <v>10626</v>
      </c>
    </row>
    <row r="403" spans="1:12" x14ac:dyDescent="0.2">
      <c r="A403">
        <v>413</v>
      </c>
      <c r="B403" s="11">
        <v>413</v>
      </c>
      <c r="C403" t="s">
        <v>763</v>
      </c>
      <c r="D403" s="11">
        <v>60</v>
      </c>
      <c r="E403">
        <v>59</v>
      </c>
      <c r="F403" s="11">
        <v>85</v>
      </c>
      <c r="G403">
        <v>79</v>
      </c>
      <c r="H403" s="11">
        <v>105</v>
      </c>
      <c r="I403">
        <v>36</v>
      </c>
      <c r="J403" s="11">
        <v>424</v>
      </c>
      <c r="K403">
        <v>70.67</v>
      </c>
      <c r="L403" t="s">
        <v>10619</v>
      </c>
    </row>
    <row r="404" spans="1:12" x14ac:dyDescent="0.2">
      <c r="A404">
        <v>414</v>
      </c>
      <c r="B404" s="11">
        <v>414</v>
      </c>
      <c r="C404" t="s">
        <v>766</v>
      </c>
      <c r="D404" s="11">
        <v>70</v>
      </c>
      <c r="E404">
        <v>94</v>
      </c>
      <c r="F404" s="11">
        <v>50</v>
      </c>
      <c r="G404">
        <v>94</v>
      </c>
      <c r="H404" s="11">
        <v>50</v>
      </c>
      <c r="I404">
        <v>66</v>
      </c>
      <c r="J404" s="11">
        <v>424</v>
      </c>
      <c r="K404">
        <v>70.67</v>
      </c>
      <c r="L404" t="s">
        <v>10619</v>
      </c>
    </row>
    <row r="405" spans="1:12" x14ac:dyDescent="0.2">
      <c r="A405">
        <v>413</v>
      </c>
      <c r="B405" s="11" t="s">
        <v>1263</v>
      </c>
      <c r="C405" t="s">
        <v>764</v>
      </c>
      <c r="D405" s="11">
        <v>60</v>
      </c>
      <c r="E405">
        <v>79</v>
      </c>
      <c r="F405" s="11">
        <v>105</v>
      </c>
      <c r="G405">
        <v>59</v>
      </c>
      <c r="H405" s="11">
        <v>85</v>
      </c>
      <c r="I405">
        <v>36</v>
      </c>
      <c r="J405" s="11">
        <v>424</v>
      </c>
      <c r="K405">
        <v>70.67</v>
      </c>
      <c r="L405" t="s">
        <v>10619</v>
      </c>
    </row>
    <row r="406" spans="1:12" x14ac:dyDescent="0.2">
      <c r="A406">
        <v>413</v>
      </c>
      <c r="B406" s="11" t="s">
        <v>1264</v>
      </c>
      <c r="C406" t="s">
        <v>765</v>
      </c>
      <c r="D406" s="11">
        <v>60</v>
      </c>
      <c r="E406">
        <v>69</v>
      </c>
      <c r="F406" s="11">
        <v>95</v>
      </c>
      <c r="G406">
        <v>69</v>
      </c>
      <c r="H406" s="11">
        <v>95</v>
      </c>
      <c r="I406">
        <v>36</v>
      </c>
      <c r="J406" s="11">
        <v>424</v>
      </c>
      <c r="K406">
        <v>70.67</v>
      </c>
      <c r="L406" t="s">
        <v>10619</v>
      </c>
    </row>
    <row r="407" spans="1:12" x14ac:dyDescent="0.2">
      <c r="A407">
        <v>51</v>
      </c>
      <c r="B407" s="11">
        <v>51</v>
      </c>
      <c r="C407" t="s">
        <v>351</v>
      </c>
      <c r="D407" s="11">
        <v>35</v>
      </c>
      <c r="E407">
        <v>100</v>
      </c>
      <c r="F407" s="11">
        <v>50</v>
      </c>
      <c r="G407">
        <v>50</v>
      </c>
      <c r="H407" s="11">
        <v>70</v>
      </c>
      <c r="I407">
        <v>120</v>
      </c>
      <c r="J407" s="11">
        <v>425</v>
      </c>
      <c r="K407">
        <v>70.83</v>
      </c>
      <c r="L407" t="s">
        <v>10631</v>
      </c>
    </row>
    <row r="408" spans="1:12" x14ac:dyDescent="0.2">
      <c r="A408">
        <v>105</v>
      </c>
      <c r="B408" s="11">
        <v>105</v>
      </c>
      <c r="C408" t="s">
        <v>417</v>
      </c>
      <c r="D408" s="11">
        <v>60</v>
      </c>
      <c r="E408">
        <v>80</v>
      </c>
      <c r="F408" s="11">
        <v>110</v>
      </c>
      <c r="G408">
        <v>50</v>
      </c>
      <c r="H408" s="11">
        <v>80</v>
      </c>
      <c r="I408">
        <v>45</v>
      </c>
      <c r="J408" s="11">
        <v>425</v>
      </c>
      <c r="K408">
        <v>70.83</v>
      </c>
      <c r="L408" t="s">
        <v>10631</v>
      </c>
    </row>
    <row r="409" spans="1:12" x14ac:dyDescent="0.2">
      <c r="A409">
        <v>192</v>
      </c>
      <c r="B409" s="11">
        <v>192</v>
      </c>
      <c r="C409" t="s">
        <v>512</v>
      </c>
      <c r="D409" s="11">
        <v>75</v>
      </c>
      <c r="E409">
        <v>75</v>
      </c>
      <c r="F409" s="11">
        <v>55</v>
      </c>
      <c r="G409">
        <v>105</v>
      </c>
      <c r="H409" s="11">
        <v>85</v>
      </c>
      <c r="I409">
        <v>30</v>
      </c>
      <c r="J409" s="11">
        <v>425</v>
      </c>
      <c r="K409">
        <v>70.83</v>
      </c>
      <c r="L409" t="s">
        <v>10598</v>
      </c>
    </row>
    <row r="410" spans="1:12" x14ac:dyDescent="0.2">
      <c r="A410">
        <v>528</v>
      </c>
      <c r="B410" s="11">
        <v>528</v>
      </c>
      <c r="C410" t="s">
        <v>892</v>
      </c>
      <c r="D410" s="11">
        <v>67</v>
      </c>
      <c r="E410">
        <v>57</v>
      </c>
      <c r="F410" s="11">
        <v>55</v>
      </c>
      <c r="G410">
        <v>77</v>
      </c>
      <c r="H410" s="11">
        <v>55</v>
      </c>
      <c r="I410">
        <v>114</v>
      </c>
      <c r="J410" s="11">
        <v>425</v>
      </c>
      <c r="K410">
        <v>70.83</v>
      </c>
      <c r="L410" t="s">
        <v>10632</v>
      </c>
    </row>
    <row r="411" spans="1:12" x14ac:dyDescent="0.2">
      <c r="A411">
        <v>51</v>
      </c>
      <c r="B411" s="11" t="s">
        <v>1213</v>
      </c>
      <c r="C411" t="s">
        <v>352</v>
      </c>
      <c r="D411" s="11">
        <v>35</v>
      </c>
      <c r="E411">
        <v>100</v>
      </c>
      <c r="F411" s="11">
        <v>60</v>
      </c>
      <c r="G411">
        <v>50</v>
      </c>
      <c r="H411" s="11">
        <v>70</v>
      </c>
      <c r="I411">
        <v>110</v>
      </c>
      <c r="J411" s="11">
        <v>425</v>
      </c>
      <c r="K411">
        <v>70.83</v>
      </c>
      <c r="L411" t="s">
        <v>10631</v>
      </c>
    </row>
    <row r="412" spans="1:12" x14ac:dyDescent="0.2">
      <c r="A412">
        <v>105</v>
      </c>
      <c r="B412" s="11" t="s">
        <v>1225</v>
      </c>
      <c r="C412" t="s">
        <v>418</v>
      </c>
      <c r="D412" s="11">
        <v>60</v>
      </c>
      <c r="E412">
        <v>80</v>
      </c>
      <c r="F412" s="11">
        <v>110</v>
      </c>
      <c r="G412">
        <v>50</v>
      </c>
      <c r="H412" s="11">
        <v>80</v>
      </c>
      <c r="I412">
        <v>45</v>
      </c>
      <c r="J412" s="11">
        <v>425</v>
      </c>
      <c r="K412">
        <v>70.83</v>
      </c>
      <c r="L412" t="s">
        <v>10608</v>
      </c>
    </row>
    <row r="413" spans="1:12" x14ac:dyDescent="0.2">
      <c r="A413">
        <v>587</v>
      </c>
      <c r="B413" s="11">
        <v>587</v>
      </c>
      <c r="C413" t="s">
        <v>953</v>
      </c>
      <c r="D413" s="11">
        <v>55</v>
      </c>
      <c r="E413">
        <v>75</v>
      </c>
      <c r="F413" s="11">
        <v>60</v>
      </c>
      <c r="G413">
        <v>75</v>
      </c>
      <c r="H413" s="11">
        <v>60</v>
      </c>
      <c r="I413">
        <v>103</v>
      </c>
      <c r="J413" s="11">
        <v>428</v>
      </c>
      <c r="K413">
        <v>71.33</v>
      </c>
      <c r="L413" t="s">
        <v>319</v>
      </c>
    </row>
    <row r="414" spans="1:12" x14ac:dyDescent="0.2">
      <c r="A414">
        <v>195</v>
      </c>
      <c r="B414" s="11">
        <v>195</v>
      </c>
      <c r="C414" t="s">
        <v>515</v>
      </c>
      <c r="D414" s="11">
        <v>95</v>
      </c>
      <c r="E414">
        <v>85</v>
      </c>
      <c r="F414" s="11">
        <v>85</v>
      </c>
      <c r="G414">
        <v>65</v>
      </c>
      <c r="H414" s="11">
        <v>65</v>
      </c>
      <c r="I414">
        <v>35</v>
      </c>
      <c r="J414" s="11">
        <v>430</v>
      </c>
      <c r="K414">
        <v>71.67</v>
      </c>
      <c r="L414" t="s">
        <v>2024</v>
      </c>
    </row>
    <row r="415" spans="1:12" x14ac:dyDescent="0.2">
      <c r="A415">
        <v>207</v>
      </c>
      <c r="B415" s="11">
        <v>207</v>
      </c>
      <c r="C415" t="s">
        <v>527</v>
      </c>
      <c r="D415" s="11">
        <v>65</v>
      </c>
      <c r="E415">
        <v>75</v>
      </c>
      <c r="F415" s="11">
        <v>105</v>
      </c>
      <c r="G415">
        <v>35</v>
      </c>
      <c r="H415" s="11">
        <v>65</v>
      </c>
      <c r="I415">
        <v>85</v>
      </c>
      <c r="J415" s="11">
        <v>430</v>
      </c>
      <c r="K415">
        <v>71.67</v>
      </c>
      <c r="L415" t="s">
        <v>10631</v>
      </c>
    </row>
    <row r="416" spans="1:12" x14ac:dyDescent="0.2">
      <c r="A416">
        <v>215</v>
      </c>
      <c r="B416" s="11">
        <v>215</v>
      </c>
      <c r="C416" t="s">
        <v>538</v>
      </c>
      <c r="D416" s="11">
        <v>55</v>
      </c>
      <c r="E416">
        <v>95</v>
      </c>
      <c r="F416" s="11">
        <v>55</v>
      </c>
      <c r="G416">
        <v>35</v>
      </c>
      <c r="H416" s="11">
        <v>75</v>
      </c>
      <c r="I416">
        <v>115</v>
      </c>
      <c r="J416" s="11">
        <v>430</v>
      </c>
      <c r="K416">
        <v>71.67</v>
      </c>
      <c r="L416" t="s">
        <v>10572</v>
      </c>
    </row>
    <row r="417" spans="1:12" x14ac:dyDescent="0.2">
      <c r="A417">
        <v>219</v>
      </c>
      <c r="B417" s="11">
        <v>219</v>
      </c>
      <c r="C417" t="s">
        <v>542</v>
      </c>
      <c r="D417" s="11">
        <v>60</v>
      </c>
      <c r="E417">
        <v>50</v>
      </c>
      <c r="F417" s="11">
        <v>120</v>
      </c>
      <c r="G417">
        <v>90</v>
      </c>
      <c r="H417" s="11">
        <v>80</v>
      </c>
      <c r="I417">
        <v>30</v>
      </c>
      <c r="J417" s="11">
        <v>430</v>
      </c>
      <c r="K417">
        <v>71.67</v>
      </c>
      <c r="L417" t="s">
        <v>10633</v>
      </c>
    </row>
    <row r="418" spans="1:12" x14ac:dyDescent="0.2">
      <c r="A418">
        <v>305</v>
      </c>
      <c r="B418" s="11">
        <v>305</v>
      </c>
      <c r="C418" t="s">
        <v>636</v>
      </c>
      <c r="D418" s="11">
        <v>60</v>
      </c>
      <c r="E418">
        <v>90</v>
      </c>
      <c r="F418" s="11">
        <v>140</v>
      </c>
      <c r="G418">
        <v>50</v>
      </c>
      <c r="H418" s="11">
        <v>50</v>
      </c>
      <c r="I418">
        <v>40</v>
      </c>
      <c r="J418" s="11">
        <v>430</v>
      </c>
      <c r="K418">
        <v>71.67</v>
      </c>
      <c r="L418" t="s">
        <v>10634</v>
      </c>
    </row>
    <row r="419" spans="1:12" x14ac:dyDescent="0.2">
      <c r="A419">
        <v>313</v>
      </c>
      <c r="B419" s="11">
        <v>313</v>
      </c>
      <c r="C419" t="s">
        <v>647</v>
      </c>
      <c r="D419" s="11">
        <v>65</v>
      </c>
      <c r="E419">
        <v>73</v>
      </c>
      <c r="F419" s="11">
        <v>75</v>
      </c>
      <c r="G419">
        <v>47</v>
      </c>
      <c r="H419" s="11">
        <v>85</v>
      </c>
      <c r="I419">
        <v>85</v>
      </c>
      <c r="J419" s="11">
        <v>430</v>
      </c>
      <c r="K419">
        <v>71.67</v>
      </c>
      <c r="L419" t="s">
        <v>10605</v>
      </c>
    </row>
    <row r="420" spans="1:12" x14ac:dyDescent="0.2">
      <c r="A420">
        <v>314</v>
      </c>
      <c r="B420" s="11">
        <v>314</v>
      </c>
      <c r="C420" t="s">
        <v>648</v>
      </c>
      <c r="D420" s="11">
        <v>65</v>
      </c>
      <c r="E420">
        <v>47</v>
      </c>
      <c r="F420" s="11">
        <v>75</v>
      </c>
      <c r="G420">
        <v>73</v>
      </c>
      <c r="H420" s="11">
        <v>85</v>
      </c>
      <c r="I420">
        <v>85</v>
      </c>
      <c r="J420" s="11">
        <v>430</v>
      </c>
      <c r="K420">
        <v>71.67</v>
      </c>
      <c r="L420" t="s">
        <v>10605</v>
      </c>
    </row>
    <row r="421" spans="1:12" x14ac:dyDescent="0.2">
      <c r="A421">
        <v>702</v>
      </c>
      <c r="B421" s="11">
        <v>702</v>
      </c>
      <c r="C421" t="s">
        <v>1076</v>
      </c>
      <c r="D421" s="11">
        <v>67</v>
      </c>
      <c r="E421">
        <v>58</v>
      </c>
      <c r="F421" s="11">
        <v>57</v>
      </c>
      <c r="G421">
        <v>81</v>
      </c>
      <c r="H421" s="11">
        <v>67</v>
      </c>
      <c r="I421">
        <v>101</v>
      </c>
      <c r="J421" s="11">
        <v>431</v>
      </c>
      <c r="K421">
        <v>71.83</v>
      </c>
      <c r="L421" t="s">
        <v>319</v>
      </c>
    </row>
    <row r="422" spans="1:12" x14ac:dyDescent="0.2">
      <c r="A422">
        <v>40</v>
      </c>
      <c r="B422" s="11">
        <v>40</v>
      </c>
      <c r="C422" t="s">
        <v>339</v>
      </c>
      <c r="D422" s="11">
        <v>140</v>
      </c>
      <c r="E422">
        <v>70</v>
      </c>
      <c r="F422" s="11">
        <v>45</v>
      </c>
      <c r="G422">
        <v>85</v>
      </c>
      <c r="H422" s="11">
        <v>50</v>
      </c>
      <c r="I422">
        <v>45</v>
      </c>
      <c r="J422" s="11">
        <v>435</v>
      </c>
      <c r="K422">
        <v>72.5</v>
      </c>
      <c r="L422" t="s">
        <v>10622</v>
      </c>
    </row>
    <row r="423" spans="1:12" x14ac:dyDescent="0.2">
      <c r="A423">
        <v>114</v>
      </c>
      <c r="B423" s="11">
        <v>114</v>
      </c>
      <c r="C423" t="s">
        <v>427</v>
      </c>
      <c r="D423" s="11">
        <v>65</v>
      </c>
      <c r="E423">
        <v>55</v>
      </c>
      <c r="F423" s="11">
        <v>115</v>
      </c>
      <c r="G423">
        <v>100</v>
      </c>
      <c r="H423" s="11">
        <v>40</v>
      </c>
      <c r="I423">
        <v>60</v>
      </c>
      <c r="J423" s="11">
        <v>435</v>
      </c>
      <c r="K423">
        <v>72.5</v>
      </c>
      <c r="L423" t="s">
        <v>10585</v>
      </c>
    </row>
    <row r="424" spans="1:12" x14ac:dyDescent="0.2">
      <c r="A424">
        <v>200</v>
      </c>
      <c r="B424" s="11">
        <v>200</v>
      </c>
      <c r="C424" t="s">
        <v>520</v>
      </c>
      <c r="D424" s="11">
        <v>60</v>
      </c>
      <c r="E424">
        <v>60</v>
      </c>
      <c r="F424" s="11">
        <v>60</v>
      </c>
      <c r="G424">
        <v>85</v>
      </c>
      <c r="H424" s="11">
        <v>85</v>
      </c>
      <c r="I424">
        <v>85</v>
      </c>
      <c r="J424" s="11">
        <v>435</v>
      </c>
      <c r="K424">
        <v>72.5</v>
      </c>
      <c r="L424" t="s">
        <v>10593</v>
      </c>
    </row>
    <row r="425" spans="1:12" x14ac:dyDescent="0.2">
      <c r="A425">
        <v>777</v>
      </c>
      <c r="B425" s="11">
        <v>777</v>
      </c>
      <c r="C425" t="s">
        <v>1165</v>
      </c>
      <c r="D425" s="11">
        <v>65</v>
      </c>
      <c r="E425">
        <v>98</v>
      </c>
      <c r="F425" s="11">
        <v>63</v>
      </c>
      <c r="G425">
        <v>40</v>
      </c>
      <c r="H425" s="11">
        <v>73</v>
      </c>
      <c r="I425">
        <v>96</v>
      </c>
      <c r="J425" s="11">
        <v>435</v>
      </c>
      <c r="K425">
        <v>72.5</v>
      </c>
      <c r="L425" t="s">
        <v>319</v>
      </c>
    </row>
    <row r="426" spans="1:12" x14ac:dyDescent="0.2">
      <c r="A426">
        <v>53</v>
      </c>
      <c r="B426" s="11">
        <v>53</v>
      </c>
      <c r="C426" t="s">
        <v>355</v>
      </c>
      <c r="D426" s="11">
        <v>65</v>
      </c>
      <c r="E426">
        <v>70</v>
      </c>
      <c r="F426" s="11">
        <v>60</v>
      </c>
      <c r="G426">
        <v>65</v>
      </c>
      <c r="H426" s="11">
        <v>65</v>
      </c>
      <c r="I426">
        <v>115</v>
      </c>
      <c r="J426" s="11">
        <v>440</v>
      </c>
      <c r="K426">
        <v>73.33</v>
      </c>
      <c r="L426" t="s">
        <v>10611</v>
      </c>
    </row>
    <row r="427" spans="1:12" x14ac:dyDescent="0.2">
      <c r="A427">
        <v>117</v>
      </c>
      <c r="B427" s="11">
        <v>117</v>
      </c>
      <c r="C427" t="s">
        <v>431</v>
      </c>
      <c r="D427" s="11">
        <v>55</v>
      </c>
      <c r="E427">
        <v>65</v>
      </c>
      <c r="F427" s="11">
        <v>95</v>
      </c>
      <c r="G427">
        <v>95</v>
      </c>
      <c r="H427" s="11">
        <v>45</v>
      </c>
      <c r="I427">
        <v>85</v>
      </c>
      <c r="J427" s="11">
        <v>440</v>
      </c>
      <c r="K427">
        <v>73.33</v>
      </c>
      <c r="L427" t="s">
        <v>2024</v>
      </c>
    </row>
    <row r="428" spans="1:12" x14ac:dyDescent="0.2">
      <c r="A428">
        <v>211</v>
      </c>
      <c r="B428" s="11">
        <v>211</v>
      </c>
      <c r="C428" t="s">
        <v>532</v>
      </c>
      <c r="D428" s="11">
        <v>65</v>
      </c>
      <c r="E428">
        <v>95</v>
      </c>
      <c r="F428" s="11">
        <v>85</v>
      </c>
      <c r="G428">
        <v>55</v>
      </c>
      <c r="H428" s="11">
        <v>55</v>
      </c>
      <c r="I428">
        <v>85</v>
      </c>
      <c r="J428" s="11">
        <v>440</v>
      </c>
      <c r="K428">
        <v>73.33</v>
      </c>
      <c r="L428" t="s">
        <v>10605</v>
      </c>
    </row>
    <row r="429" spans="1:12" x14ac:dyDescent="0.2">
      <c r="A429">
        <v>279</v>
      </c>
      <c r="B429" s="11">
        <v>279</v>
      </c>
      <c r="C429" t="s">
        <v>607</v>
      </c>
      <c r="D429" s="11">
        <v>60</v>
      </c>
      <c r="E429">
        <v>50</v>
      </c>
      <c r="F429" s="11">
        <v>100</v>
      </c>
      <c r="G429">
        <v>95</v>
      </c>
      <c r="H429" s="11">
        <v>70</v>
      </c>
      <c r="I429">
        <v>65</v>
      </c>
      <c r="J429" s="11">
        <v>440</v>
      </c>
      <c r="K429">
        <v>73.33</v>
      </c>
      <c r="L429" t="s">
        <v>2024</v>
      </c>
    </row>
    <row r="430" spans="1:12" x14ac:dyDescent="0.2">
      <c r="A430">
        <v>288</v>
      </c>
      <c r="B430" s="11">
        <v>288</v>
      </c>
      <c r="C430" t="s">
        <v>617</v>
      </c>
      <c r="D430" s="11">
        <v>80</v>
      </c>
      <c r="E430">
        <v>80</v>
      </c>
      <c r="F430" s="11">
        <v>80</v>
      </c>
      <c r="G430">
        <v>55</v>
      </c>
      <c r="H430" s="11">
        <v>55</v>
      </c>
      <c r="I430">
        <v>90</v>
      </c>
      <c r="J430" s="11">
        <v>440</v>
      </c>
      <c r="K430">
        <v>73.33</v>
      </c>
      <c r="L430" t="s">
        <v>10611</v>
      </c>
    </row>
    <row r="431" spans="1:12" x14ac:dyDescent="0.2">
      <c r="A431">
        <v>352</v>
      </c>
      <c r="B431" s="11">
        <v>352</v>
      </c>
      <c r="C431" t="s">
        <v>689</v>
      </c>
      <c r="D431" s="11">
        <v>60</v>
      </c>
      <c r="E431">
        <v>90</v>
      </c>
      <c r="F431" s="11">
        <v>70</v>
      </c>
      <c r="G431">
        <v>60</v>
      </c>
      <c r="H431" s="11">
        <v>120</v>
      </c>
      <c r="I431">
        <v>40</v>
      </c>
      <c r="J431" s="11">
        <v>440</v>
      </c>
      <c r="K431">
        <v>73.33</v>
      </c>
      <c r="L431" t="s">
        <v>10605</v>
      </c>
    </row>
    <row r="432" spans="1:12" x14ac:dyDescent="0.2">
      <c r="A432">
        <v>479</v>
      </c>
      <c r="B432" s="11">
        <v>479</v>
      </c>
      <c r="C432" t="s">
        <v>836</v>
      </c>
      <c r="D432" s="11">
        <v>50</v>
      </c>
      <c r="E432">
        <v>50</v>
      </c>
      <c r="F432" s="11">
        <v>77</v>
      </c>
      <c r="G432">
        <v>95</v>
      </c>
      <c r="H432" s="11">
        <v>77</v>
      </c>
      <c r="I432">
        <v>91</v>
      </c>
      <c r="J432" s="11">
        <v>440</v>
      </c>
      <c r="K432">
        <v>73.33</v>
      </c>
      <c r="L432" t="s">
        <v>10605</v>
      </c>
    </row>
    <row r="433" spans="1:12" x14ac:dyDescent="0.2">
      <c r="A433">
        <v>600</v>
      </c>
      <c r="B433" s="11">
        <v>600</v>
      </c>
      <c r="C433" t="s">
        <v>966</v>
      </c>
      <c r="D433" s="11">
        <v>60</v>
      </c>
      <c r="E433">
        <v>80</v>
      </c>
      <c r="F433" s="11">
        <v>95</v>
      </c>
      <c r="G433">
        <v>70</v>
      </c>
      <c r="H433" s="11">
        <v>85</v>
      </c>
      <c r="I433">
        <v>50</v>
      </c>
      <c r="J433" s="11">
        <v>440</v>
      </c>
      <c r="K433">
        <v>73.33</v>
      </c>
      <c r="L433" t="s">
        <v>10634</v>
      </c>
    </row>
    <row r="434" spans="1:12" x14ac:dyDescent="0.2">
      <c r="A434">
        <v>774</v>
      </c>
      <c r="B434" s="11">
        <v>774</v>
      </c>
      <c r="C434" t="s">
        <v>1161</v>
      </c>
      <c r="D434" s="11">
        <v>60</v>
      </c>
      <c r="E434">
        <v>60</v>
      </c>
      <c r="F434" s="11">
        <v>100</v>
      </c>
      <c r="G434">
        <v>60</v>
      </c>
      <c r="H434" s="11">
        <v>100</v>
      </c>
      <c r="I434">
        <v>60</v>
      </c>
      <c r="J434" s="11">
        <v>440</v>
      </c>
      <c r="K434">
        <v>73.33</v>
      </c>
      <c r="L434" t="s">
        <v>10605</v>
      </c>
    </row>
    <row r="435" spans="1:12" x14ac:dyDescent="0.2">
      <c r="A435">
        <v>53</v>
      </c>
      <c r="B435" s="11" t="s">
        <v>1215</v>
      </c>
      <c r="C435" t="s">
        <v>356</v>
      </c>
      <c r="D435" s="11">
        <v>65</v>
      </c>
      <c r="E435">
        <v>60</v>
      </c>
      <c r="F435" s="11">
        <v>60</v>
      </c>
      <c r="G435">
        <v>75</v>
      </c>
      <c r="H435" s="11">
        <v>65</v>
      </c>
      <c r="I435">
        <v>115</v>
      </c>
      <c r="J435" s="11">
        <v>440</v>
      </c>
      <c r="K435">
        <v>73.33</v>
      </c>
      <c r="L435" t="s">
        <v>10635</v>
      </c>
    </row>
    <row r="436" spans="1:12" x14ac:dyDescent="0.2">
      <c r="A436">
        <v>22</v>
      </c>
      <c r="B436" s="11">
        <v>22</v>
      </c>
      <c r="C436" t="s">
        <v>316</v>
      </c>
      <c r="D436" s="11">
        <v>65</v>
      </c>
      <c r="E436">
        <v>90</v>
      </c>
      <c r="F436" s="11">
        <v>65</v>
      </c>
      <c r="G436">
        <v>61</v>
      </c>
      <c r="H436" s="11">
        <v>61</v>
      </c>
      <c r="I436">
        <v>100</v>
      </c>
      <c r="J436" s="11">
        <v>442</v>
      </c>
      <c r="K436">
        <v>73.67</v>
      </c>
      <c r="L436" t="s">
        <v>10568</v>
      </c>
    </row>
    <row r="437" spans="1:12" x14ac:dyDescent="0.2">
      <c r="A437">
        <v>531</v>
      </c>
      <c r="B437" s="11">
        <v>531</v>
      </c>
      <c r="C437" t="s">
        <v>895</v>
      </c>
      <c r="D437" s="11">
        <v>103</v>
      </c>
      <c r="E437">
        <v>60</v>
      </c>
      <c r="F437" s="11">
        <v>86</v>
      </c>
      <c r="G437">
        <v>60</v>
      </c>
      <c r="H437" s="11">
        <v>86</v>
      </c>
      <c r="I437">
        <v>50</v>
      </c>
      <c r="J437" s="11">
        <v>445</v>
      </c>
      <c r="K437">
        <v>74.17</v>
      </c>
      <c r="L437" t="s">
        <v>10605</v>
      </c>
    </row>
    <row r="438" spans="1:12" x14ac:dyDescent="0.2">
      <c r="A438">
        <v>510</v>
      </c>
      <c r="B438" s="11">
        <v>510</v>
      </c>
      <c r="C438" t="s">
        <v>874</v>
      </c>
      <c r="D438" s="11">
        <v>64</v>
      </c>
      <c r="E438">
        <v>88</v>
      </c>
      <c r="F438" s="11">
        <v>50</v>
      </c>
      <c r="G438">
        <v>88</v>
      </c>
      <c r="H438" s="11">
        <v>50</v>
      </c>
      <c r="I438">
        <v>106</v>
      </c>
      <c r="J438" s="11">
        <v>446</v>
      </c>
      <c r="K438">
        <v>74.33</v>
      </c>
      <c r="L438" t="s">
        <v>10627</v>
      </c>
    </row>
    <row r="439" spans="1:12" x14ac:dyDescent="0.2">
      <c r="A439">
        <v>24</v>
      </c>
      <c r="B439" s="11">
        <v>24</v>
      </c>
      <c r="C439" t="s">
        <v>318</v>
      </c>
      <c r="D439" s="11">
        <v>60</v>
      </c>
      <c r="E439">
        <v>95</v>
      </c>
      <c r="F439" s="11">
        <v>69</v>
      </c>
      <c r="G439">
        <v>65</v>
      </c>
      <c r="H439" s="11">
        <v>79</v>
      </c>
      <c r="I439">
        <v>80</v>
      </c>
      <c r="J439" s="11">
        <v>448</v>
      </c>
      <c r="K439">
        <v>74.67</v>
      </c>
      <c r="L439" t="s">
        <v>10569</v>
      </c>
    </row>
    <row r="440" spans="1:12" x14ac:dyDescent="0.2">
      <c r="A440">
        <v>680</v>
      </c>
      <c r="B440" s="11">
        <v>680</v>
      </c>
      <c r="C440" t="s">
        <v>1053</v>
      </c>
      <c r="D440" s="11">
        <v>59</v>
      </c>
      <c r="E440">
        <v>110</v>
      </c>
      <c r="F440" s="11">
        <v>150</v>
      </c>
      <c r="G440">
        <v>45</v>
      </c>
      <c r="H440" s="11">
        <v>49</v>
      </c>
      <c r="I440">
        <v>35</v>
      </c>
      <c r="J440" s="11">
        <v>448</v>
      </c>
      <c r="K440">
        <v>74.67</v>
      </c>
      <c r="L440" t="s">
        <v>10634</v>
      </c>
    </row>
    <row r="441" spans="1:12" x14ac:dyDescent="0.2">
      <c r="A441">
        <v>28</v>
      </c>
      <c r="B441" s="11">
        <v>28</v>
      </c>
      <c r="C441" t="s">
        <v>324</v>
      </c>
      <c r="D441" s="11">
        <v>75</v>
      </c>
      <c r="E441">
        <v>100</v>
      </c>
      <c r="F441" s="11">
        <v>110</v>
      </c>
      <c r="G441">
        <v>45</v>
      </c>
      <c r="H441" s="11">
        <v>55</v>
      </c>
      <c r="I441">
        <v>65</v>
      </c>
      <c r="J441" s="11">
        <v>450</v>
      </c>
      <c r="K441">
        <v>75</v>
      </c>
      <c r="L441" t="s">
        <v>10571</v>
      </c>
    </row>
    <row r="442" spans="1:12" x14ac:dyDescent="0.2">
      <c r="A442">
        <v>49</v>
      </c>
      <c r="B442" s="11">
        <v>49</v>
      </c>
      <c r="C442" t="s">
        <v>348</v>
      </c>
      <c r="D442" s="11">
        <v>70</v>
      </c>
      <c r="E442">
        <v>65</v>
      </c>
      <c r="F442" s="11">
        <v>60</v>
      </c>
      <c r="G442">
        <v>90</v>
      </c>
      <c r="H442" s="11">
        <v>75</v>
      </c>
      <c r="I442">
        <v>90</v>
      </c>
      <c r="J442" s="11">
        <v>450</v>
      </c>
      <c r="K442">
        <v>75</v>
      </c>
      <c r="L442" t="s">
        <v>10619</v>
      </c>
    </row>
    <row r="443" spans="1:12" x14ac:dyDescent="0.2">
      <c r="A443">
        <v>113</v>
      </c>
      <c r="B443" s="11">
        <v>113</v>
      </c>
      <c r="C443" t="s">
        <v>426</v>
      </c>
      <c r="D443" s="11">
        <v>250</v>
      </c>
      <c r="E443">
        <v>5</v>
      </c>
      <c r="F443" s="11">
        <v>5</v>
      </c>
      <c r="G443">
        <v>35</v>
      </c>
      <c r="H443" s="11">
        <v>105</v>
      </c>
      <c r="I443">
        <v>50</v>
      </c>
      <c r="J443" s="11">
        <v>450</v>
      </c>
      <c r="K443">
        <v>75</v>
      </c>
      <c r="L443" t="s">
        <v>10603</v>
      </c>
    </row>
    <row r="444" spans="1:12" x14ac:dyDescent="0.2">
      <c r="A444">
        <v>119</v>
      </c>
      <c r="B444" s="11">
        <v>119</v>
      </c>
      <c r="C444" t="s">
        <v>433</v>
      </c>
      <c r="D444" s="11">
        <v>80</v>
      </c>
      <c r="E444">
        <v>92</v>
      </c>
      <c r="F444" s="11">
        <v>65</v>
      </c>
      <c r="G444">
        <v>65</v>
      </c>
      <c r="H444" s="11">
        <v>80</v>
      </c>
      <c r="I444">
        <v>68</v>
      </c>
      <c r="J444" s="11">
        <v>450</v>
      </c>
      <c r="K444">
        <v>75</v>
      </c>
      <c r="L444" t="s">
        <v>2024</v>
      </c>
    </row>
    <row r="445" spans="1:12" x14ac:dyDescent="0.2">
      <c r="A445">
        <v>210</v>
      </c>
      <c r="B445" s="11">
        <v>210</v>
      </c>
      <c r="C445" t="s">
        <v>531</v>
      </c>
      <c r="D445" s="11">
        <v>90</v>
      </c>
      <c r="E445">
        <v>120</v>
      </c>
      <c r="F445" s="11">
        <v>75</v>
      </c>
      <c r="G445">
        <v>60</v>
      </c>
      <c r="H445" s="11">
        <v>60</v>
      </c>
      <c r="I445">
        <v>45</v>
      </c>
      <c r="J445" s="11">
        <v>450</v>
      </c>
      <c r="K445">
        <v>75</v>
      </c>
      <c r="L445" t="s">
        <v>10622</v>
      </c>
    </row>
    <row r="446" spans="1:12" x14ac:dyDescent="0.2">
      <c r="A446">
        <v>221</v>
      </c>
      <c r="B446" s="11">
        <v>221</v>
      </c>
      <c r="C446" t="s">
        <v>544</v>
      </c>
      <c r="D446" s="11">
        <v>100</v>
      </c>
      <c r="E446">
        <v>100</v>
      </c>
      <c r="F446" s="11">
        <v>80</v>
      </c>
      <c r="G446">
        <v>60</v>
      </c>
      <c r="H446" s="11">
        <v>60</v>
      </c>
      <c r="I446">
        <v>50</v>
      </c>
      <c r="J446" s="11">
        <v>450</v>
      </c>
      <c r="K446">
        <v>75</v>
      </c>
      <c r="L446" t="s">
        <v>10620</v>
      </c>
    </row>
    <row r="447" spans="1:12" x14ac:dyDescent="0.2">
      <c r="A447">
        <v>421</v>
      </c>
      <c r="B447" s="11">
        <v>421</v>
      </c>
      <c r="C447" t="s">
        <v>773</v>
      </c>
      <c r="D447" s="11">
        <v>70</v>
      </c>
      <c r="E447">
        <v>60</v>
      </c>
      <c r="F447" s="11">
        <v>70</v>
      </c>
      <c r="G447">
        <v>87</v>
      </c>
      <c r="H447" s="11">
        <v>78</v>
      </c>
      <c r="I447">
        <v>85</v>
      </c>
      <c r="J447" s="11">
        <v>450</v>
      </c>
      <c r="K447">
        <v>75</v>
      </c>
      <c r="L447" t="s">
        <v>10598</v>
      </c>
    </row>
    <row r="448" spans="1:12" x14ac:dyDescent="0.2">
      <c r="A448">
        <v>28</v>
      </c>
      <c r="B448" s="11" t="s">
        <v>1209</v>
      </c>
      <c r="C448" t="s">
        <v>325</v>
      </c>
      <c r="D448" s="11">
        <v>75</v>
      </c>
      <c r="E448">
        <v>100</v>
      </c>
      <c r="F448" s="11">
        <v>120</v>
      </c>
      <c r="G448">
        <v>25</v>
      </c>
      <c r="H448" s="11">
        <v>65</v>
      </c>
      <c r="I448">
        <v>65</v>
      </c>
      <c r="J448" s="11">
        <v>450</v>
      </c>
      <c r="K448">
        <v>75</v>
      </c>
      <c r="L448" t="s">
        <v>10572</v>
      </c>
    </row>
    <row r="449" spans="1:12" x14ac:dyDescent="0.2">
      <c r="A449">
        <v>164</v>
      </c>
      <c r="B449" s="11">
        <v>164</v>
      </c>
      <c r="C449" t="s">
        <v>483</v>
      </c>
      <c r="D449" s="11">
        <v>100</v>
      </c>
      <c r="E449">
        <v>50</v>
      </c>
      <c r="F449" s="11">
        <v>50</v>
      </c>
      <c r="G449">
        <v>86</v>
      </c>
      <c r="H449" s="11">
        <v>96</v>
      </c>
      <c r="I449">
        <v>70</v>
      </c>
      <c r="J449" s="11">
        <v>452</v>
      </c>
      <c r="K449">
        <v>75.33</v>
      </c>
      <c r="L449" t="s">
        <v>10566</v>
      </c>
    </row>
    <row r="450" spans="1:12" x14ac:dyDescent="0.2">
      <c r="A450">
        <v>432</v>
      </c>
      <c r="B450" s="11">
        <v>432</v>
      </c>
      <c r="C450" t="s">
        <v>785</v>
      </c>
      <c r="D450" s="11">
        <v>71</v>
      </c>
      <c r="E450">
        <v>82</v>
      </c>
      <c r="F450" s="11">
        <v>64</v>
      </c>
      <c r="G450">
        <v>64</v>
      </c>
      <c r="H450" s="11">
        <v>59</v>
      </c>
      <c r="I450">
        <v>112</v>
      </c>
      <c r="J450" s="11">
        <v>452</v>
      </c>
      <c r="K450">
        <v>75.33</v>
      </c>
      <c r="L450" t="s">
        <v>10611</v>
      </c>
    </row>
    <row r="451" spans="1:12" x14ac:dyDescent="0.2">
      <c r="A451">
        <v>705</v>
      </c>
      <c r="B451" s="11">
        <v>705</v>
      </c>
      <c r="C451" t="s">
        <v>1079</v>
      </c>
      <c r="D451" s="11">
        <v>68</v>
      </c>
      <c r="E451">
        <v>75</v>
      </c>
      <c r="F451" s="11">
        <v>53</v>
      </c>
      <c r="G451">
        <v>83</v>
      </c>
      <c r="H451" s="11">
        <v>113</v>
      </c>
      <c r="I451">
        <v>60</v>
      </c>
      <c r="J451" s="11">
        <v>452</v>
      </c>
      <c r="K451">
        <v>75.33</v>
      </c>
      <c r="L451" t="s">
        <v>10625</v>
      </c>
    </row>
    <row r="452" spans="1:12" x14ac:dyDescent="0.2">
      <c r="A452">
        <v>284</v>
      </c>
      <c r="B452" s="11">
        <v>284</v>
      </c>
      <c r="C452" t="s">
        <v>613</v>
      </c>
      <c r="D452" s="11">
        <v>70</v>
      </c>
      <c r="E452">
        <v>60</v>
      </c>
      <c r="F452" s="11">
        <v>62</v>
      </c>
      <c r="G452">
        <v>100</v>
      </c>
      <c r="H452" s="11">
        <v>82</v>
      </c>
      <c r="I452">
        <v>80</v>
      </c>
      <c r="J452" s="11">
        <v>454</v>
      </c>
      <c r="K452">
        <v>75.67</v>
      </c>
      <c r="L452" t="s">
        <v>10619</v>
      </c>
    </row>
    <row r="453" spans="1:12" x14ac:dyDescent="0.2">
      <c r="A453">
        <v>455</v>
      </c>
      <c r="B453" s="11">
        <v>455</v>
      </c>
      <c r="C453" t="s">
        <v>810</v>
      </c>
      <c r="D453" s="11">
        <v>74</v>
      </c>
      <c r="E453">
        <v>100</v>
      </c>
      <c r="F453" s="11">
        <v>72</v>
      </c>
      <c r="G453">
        <v>90</v>
      </c>
      <c r="H453" s="11">
        <v>72</v>
      </c>
      <c r="I453">
        <v>46</v>
      </c>
      <c r="J453" s="11">
        <v>454</v>
      </c>
      <c r="K453">
        <v>75.67</v>
      </c>
      <c r="L453" t="s">
        <v>10605</v>
      </c>
    </row>
    <row r="454" spans="1:12" x14ac:dyDescent="0.2">
      <c r="A454">
        <v>752</v>
      </c>
      <c r="B454" s="11">
        <v>752</v>
      </c>
      <c r="C454" t="s">
        <v>1139</v>
      </c>
      <c r="D454" s="11">
        <v>68</v>
      </c>
      <c r="E454">
        <v>70</v>
      </c>
      <c r="F454" s="11">
        <v>92</v>
      </c>
      <c r="G454">
        <v>50</v>
      </c>
      <c r="H454" s="11">
        <v>132</v>
      </c>
      <c r="I454">
        <v>42</v>
      </c>
      <c r="J454" s="11">
        <v>454</v>
      </c>
      <c r="K454">
        <v>75.67</v>
      </c>
      <c r="L454" t="s">
        <v>10619</v>
      </c>
    </row>
    <row r="455" spans="1:12" x14ac:dyDescent="0.2">
      <c r="A455">
        <v>42</v>
      </c>
      <c r="B455" s="11">
        <v>42</v>
      </c>
      <c r="C455" t="s">
        <v>341</v>
      </c>
      <c r="D455" s="11">
        <v>75</v>
      </c>
      <c r="E455">
        <v>80</v>
      </c>
      <c r="F455" s="11">
        <v>70</v>
      </c>
      <c r="G455">
        <v>65</v>
      </c>
      <c r="H455" s="11">
        <v>75</v>
      </c>
      <c r="I455">
        <v>90</v>
      </c>
      <c r="J455" s="11">
        <v>455</v>
      </c>
      <c r="K455">
        <v>75.83</v>
      </c>
      <c r="L455" t="s">
        <v>10632</v>
      </c>
    </row>
    <row r="456" spans="1:12" x14ac:dyDescent="0.2">
      <c r="A456">
        <v>57</v>
      </c>
      <c r="B456" s="11">
        <v>57</v>
      </c>
      <c r="C456" t="s">
        <v>360</v>
      </c>
      <c r="D456" s="11">
        <v>65</v>
      </c>
      <c r="E456">
        <v>105</v>
      </c>
      <c r="F456" s="11">
        <v>60</v>
      </c>
      <c r="G456">
        <v>60</v>
      </c>
      <c r="H456" s="11">
        <v>70</v>
      </c>
      <c r="I456">
        <v>95</v>
      </c>
      <c r="J456" s="11">
        <v>455</v>
      </c>
      <c r="K456">
        <v>75.83</v>
      </c>
      <c r="L456" t="s">
        <v>10621</v>
      </c>
    </row>
    <row r="457" spans="1:12" x14ac:dyDescent="0.2">
      <c r="A457">
        <v>106</v>
      </c>
      <c r="B457" s="11">
        <v>106</v>
      </c>
      <c r="C457" t="s">
        <v>419</v>
      </c>
      <c r="D457" s="11">
        <v>50</v>
      </c>
      <c r="E457">
        <v>120</v>
      </c>
      <c r="F457" s="11">
        <v>53</v>
      </c>
      <c r="G457">
        <v>35</v>
      </c>
      <c r="H457" s="11">
        <v>110</v>
      </c>
      <c r="I457">
        <v>87</v>
      </c>
      <c r="J457" s="11">
        <v>455</v>
      </c>
      <c r="K457">
        <v>75.83</v>
      </c>
      <c r="L457" t="s">
        <v>10586</v>
      </c>
    </row>
    <row r="458" spans="1:12" x14ac:dyDescent="0.2">
      <c r="A458">
        <v>107</v>
      </c>
      <c r="B458" s="11">
        <v>107</v>
      </c>
      <c r="C458" t="s">
        <v>420</v>
      </c>
      <c r="D458" s="11">
        <v>50</v>
      </c>
      <c r="E458">
        <v>105</v>
      </c>
      <c r="F458" s="11">
        <v>79</v>
      </c>
      <c r="G458">
        <v>35</v>
      </c>
      <c r="H458" s="11">
        <v>110</v>
      </c>
      <c r="I458">
        <v>76</v>
      </c>
      <c r="J458" s="11">
        <v>455</v>
      </c>
      <c r="K458">
        <v>75.83</v>
      </c>
      <c r="L458" t="s">
        <v>10586</v>
      </c>
    </row>
    <row r="459" spans="1:12" x14ac:dyDescent="0.2">
      <c r="A459">
        <v>124</v>
      </c>
      <c r="B459" s="11">
        <v>124</v>
      </c>
      <c r="C459" t="s">
        <v>438</v>
      </c>
      <c r="D459" s="11">
        <v>65</v>
      </c>
      <c r="E459">
        <v>50</v>
      </c>
      <c r="F459" s="11">
        <v>35</v>
      </c>
      <c r="G459">
        <v>115</v>
      </c>
      <c r="H459" s="11">
        <v>95</v>
      </c>
      <c r="I459">
        <v>95</v>
      </c>
      <c r="J459" s="11">
        <v>455</v>
      </c>
      <c r="K459">
        <v>75.83</v>
      </c>
      <c r="L459" t="s">
        <v>10572</v>
      </c>
    </row>
    <row r="460" spans="1:12" x14ac:dyDescent="0.2">
      <c r="A460">
        <v>203</v>
      </c>
      <c r="B460" s="11">
        <v>203</v>
      </c>
      <c r="C460" t="s">
        <v>523</v>
      </c>
      <c r="D460" s="11">
        <v>70</v>
      </c>
      <c r="E460">
        <v>80</v>
      </c>
      <c r="F460" s="11">
        <v>65</v>
      </c>
      <c r="G460">
        <v>90</v>
      </c>
      <c r="H460" s="11">
        <v>65</v>
      </c>
      <c r="I460">
        <v>85</v>
      </c>
      <c r="J460" s="11">
        <v>455</v>
      </c>
      <c r="K460">
        <v>75.83</v>
      </c>
      <c r="L460" t="s">
        <v>10605</v>
      </c>
    </row>
    <row r="461" spans="1:12" x14ac:dyDescent="0.2">
      <c r="A461">
        <v>237</v>
      </c>
      <c r="B461" s="11">
        <v>237</v>
      </c>
      <c r="C461" t="s">
        <v>561</v>
      </c>
      <c r="D461" s="11">
        <v>50</v>
      </c>
      <c r="E461">
        <v>95</v>
      </c>
      <c r="F461" s="11">
        <v>95</v>
      </c>
      <c r="G461">
        <v>35</v>
      </c>
      <c r="H461" s="11">
        <v>110</v>
      </c>
      <c r="I461">
        <v>70</v>
      </c>
      <c r="J461" s="11">
        <v>455</v>
      </c>
      <c r="K461">
        <v>75.83</v>
      </c>
      <c r="L461" t="s">
        <v>10586</v>
      </c>
    </row>
    <row r="462" spans="1:12" x14ac:dyDescent="0.2">
      <c r="A462">
        <v>277</v>
      </c>
      <c r="B462" s="11">
        <v>277</v>
      </c>
      <c r="C462" t="s">
        <v>605</v>
      </c>
      <c r="D462" s="11">
        <v>60</v>
      </c>
      <c r="E462">
        <v>85</v>
      </c>
      <c r="F462" s="11">
        <v>60</v>
      </c>
      <c r="G462">
        <v>75</v>
      </c>
      <c r="H462" s="11">
        <v>50</v>
      </c>
      <c r="I462">
        <v>125</v>
      </c>
      <c r="J462" s="11">
        <v>455</v>
      </c>
      <c r="K462">
        <v>75.83</v>
      </c>
      <c r="L462" t="s">
        <v>10566</v>
      </c>
    </row>
    <row r="463" spans="1:12" x14ac:dyDescent="0.2">
      <c r="A463">
        <v>354</v>
      </c>
      <c r="B463" s="11">
        <v>354</v>
      </c>
      <c r="C463" t="s">
        <v>691</v>
      </c>
      <c r="D463" s="11">
        <v>64</v>
      </c>
      <c r="E463">
        <v>115</v>
      </c>
      <c r="F463" s="11">
        <v>65</v>
      </c>
      <c r="G463">
        <v>83</v>
      </c>
      <c r="H463" s="11">
        <v>63</v>
      </c>
      <c r="I463">
        <v>65</v>
      </c>
      <c r="J463" s="11">
        <v>455</v>
      </c>
      <c r="K463">
        <v>75.83</v>
      </c>
      <c r="L463" t="s">
        <v>10608</v>
      </c>
    </row>
    <row r="464" spans="1:12" x14ac:dyDescent="0.2">
      <c r="A464">
        <v>356</v>
      </c>
      <c r="B464" s="11">
        <v>356</v>
      </c>
      <c r="C464" t="s">
        <v>694</v>
      </c>
      <c r="D464" s="11">
        <v>40</v>
      </c>
      <c r="E464">
        <v>70</v>
      </c>
      <c r="F464" s="11">
        <v>130</v>
      </c>
      <c r="G464">
        <v>60</v>
      </c>
      <c r="H464" s="11">
        <v>130</v>
      </c>
      <c r="I464">
        <v>25</v>
      </c>
      <c r="J464" s="11">
        <v>455</v>
      </c>
      <c r="K464">
        <v>75.83</v>
      </c>
      <c r="L464" t="s">
        <v>10608</v>
      </c>
    </row>
    <row r="465" spans="1:12" x14ac:dyDescent="0.2">
      <c r="A465">
        <v>358</v>
      </c>
      <c r="B465" s="11">
        <v>358</v>
      </c>
      <c r="C465" t="s">
        <v>696</v>
      </c>
      <c r="D465" s="11">
        <v>75</v>
      </c>
      <c r="E465">
        <v>50</v>
      </c>
      <c r="F465" s="11">
        <v>80</v>
      </c>
      <c r="G465">
        <v>95</v>
      </c>
      <c r="H465" s="11">
        <v>90</v>
      </c>
      <c r="I465">
        <v>65</v>
      </c>
      <c r="J465" s="11">
        <v>455</v>
      </c>
      <c r="K465">
        <v>75.83</v>
      </c>
      <c r="L465" t="s">
        <v>10606</v>
      </c>
    </row>
    <row r="466" spans="1:12" x14ac:dyDescent="0.2">
      <c r="A466">
        <v>291</v>
      </c>
      <c r="B466" s="11">
        <v>291</v>
      </c>
      <c r="C466" t="s">
        <v>620</v>
      </c>
      <c r="D466" s="11">
        <v>61</v>
      </c>
      <c r="E466">
        <v>90</v>
      </c>
      <c r="F466" s="11">
        <v>45</v>
      </c>
      <c r="G466">
        <v>50</v>
      </c>
      <c r="H466" s="11">
        <v>50</v>
      </c>
      <c r="I466">
        <v>160</v>
      </c>
      <c r="J466" s="11">
        <v>456</v>
      </c>
      <c r="K466">
        <v>76</v>
      </c>
      <c r="L466" t="s">
        <v>10619</v>
      </c>
    </row>
    <row r="467" spans="1:12" x14ac:dyDescent="0.2">
      <c r="A467">
        <v>335</v>
      </c>
      <c r="B467" s="11">
        <v>335</v>
      </c>
      <c r="C467" t="s">
        <v>672</v>
      </c>
      <c r="D467" s="11">
        <v>73</v>
      </c>
      <c r="E467">
        <v>115</v>
      </c>
      <c r="F467" s="11">
        <v>60</v>
      </c>
      <c r="G467">
        <v>60</v>
      </c>
      <c r="H467" s="11">
        <v>60</v>
      </c>
      <c r="I467">
        <v>90</v>
      </c>
      <c r="J467" s="11">
        <v>458</v>
      </c>
      <c r="K467">
        <v>76.33</v>
      </c>
      <c r="L467" t="s">
        <v>10605</v>
      </c>
    </row>
    <row r="468" spans="1:12" x14ac:dyDescent="0.2">
      <c r="A468">
        <v>336</v>
      </c>
      <c r="B468" s="11">
        <v>336</v>
      </c>
      <c r="C468" t="s">
        <v>673</v>
      </c>
      <c r="D468" s="11">
        <v>73</v>
      </c>
      <c r="E468">
        <v>100</v>
      </c>
      <c r="F468" s="11">
        <v>60</v>
      </c>
      <c r="G468">
        <v>100</v>
      </c>
      <c r="H468" s="11">
        <v>60</v>
      </c>
      <c r="I468">
        <v>65</v>
      </c>
      <c r="J468" s="11">
        <v>458</v>
      </c>
      <c r="K468">
        <v>76.33</v>
      </c>
      <c r="L468" t="s">
        <v>10605</v>
      </c>
    </row>
    <row r="469" spans="1:12" x14ac:dyDescent="0.2">
      <c r="A469">
        <v>122</v>
      </c>
      <c r="B469" s="11">
        <v>122</v>
      </c>
      <c r="C469" t="s">
        <v>436</v>
      </c>
      <c r="D469" s="11">
        <v>40</v>
      </c>
      <c r="E469">
        <v>45</v>
      </c>
      <c r="F469" s="11">
        <v>65</v>
      </c>
      <c r="G469">
        <v>100</v>
      </c>
      <c r="H469" s="11">
        <v>120</v>
      </c>
      <c r="I469">
        <v>90</v>
      </c>
      <c r="J469" s="11">
        <v>460</v>
      </c>
      <c r="K469">
        <v>76.67</v>
      </c>
      <c r="L469" t="s">
        <v>10606</v>
      </c>
    </row>
    <row r="470" spans="1:12" x14ac:dyDescent="0.2">
      <c r="A470">
        <v>171</v>
      </c>
      <c r="B470" s="11">
        <v>171</v>
      </c>
      <c r="C470" t="s">
        <v>490</v>
      </c>
      <c r="D470" s="11">
        <v>125</v>
      </c>
      <c r="E470">
        <v>58</v>
      </c>
      <c r="F470" s="11">
        <v>58</v>
      </c>
      <c r="G470">
        <v>76</v>
      </c>
      <c r="H470" s="11">
        <v>76</v>
      </c>
      <c r="I470">
        <v>67</v>
      </c>
      <c r="J470" s="11">
        <v>460</v>
      </c>
      <c r="K470">
        <v>76.67</v>
      </c>
      <c r="L470" t="s">
        <v>2024</v>
      </c>
    </row>
    <row r="471" spans="1:12" x14ac:dyDescent="0.2">
      <c r="A471">
        <v>189</v>
      </c>
      <c r="B471" s="11">
        <v>189</v>
      </c>
      <c r="C471" t="s">
        <v>509</v>
      </c>
      <c r="D471" s="11">
        <v>75</v>
      </c>
      <c r="E471">
        <v>55</v>
      </c>
      <c r="F471" s="11">
        <v>70</v>
      </c>
      <c r="G471">
        <v>55</v>
      </c>
      <c r="H471" s="11">
        <v>95</v>
      </c>
      <c r="I471">
        <v>110</v>
      </c>
      <c r="J471" s="11">
        <v>460</v>
      </c>
      <c r="K471">
        <v>76.67</v>
      </c>
      <c r="L471" t="s">
        <v>10636</v>
      </c>
    </row>
    <row r="472" spans="1:12" x14ac:dyDescent="0.2">
      <c r="A472">
        <v>286</v>
      </c>
      <c r="B472" s="11">
        <v>286</v>
      </c>
      <c r="C472" t="s">
        <v>615</v>
      </c>
      <c r="D472" s="11">
        <v>60</v>
      </c>
      <c r="E472">
        <v>130</v>
      </c>
      <c r="F472" s="11">
        <v>80</v>
      </c>
      <c r="G472">
        <v>60</v>
      </c>
      <c r="H472" s="11">
        <v>60</v>
      </c>
      <c r="I472">
        <v>70</v>
      </c>
      <c r="J472" s="11">
        <v>460</v>
      </c>
      <c r="K472">
        <v>76.67</v>
      </c>
      <c r="L472" t="s">
        <v>10598</v>
      </c>
    </row>
    <row r="473" spans="1:12" x14ac:dyDescent="0.2">
      <c r="A473">
        <v>319</v>
      </c>
      <c r="B473" s="11">
        <v>319</v>
      </c>
      <c r="C473" t="s">
        <v>653</v>
      </c>
      <c r="D473" s="11">
        <v>70</v>
      </c>
      <c r="E473">
        <v>120</v>
      </c>
      <c r="F473" s="11">
        <v>40</v>
      </c>
      <c r="G473">
        <v>95</v>
      </c>
      <c r="H473" s="11">
        <v>40</v>
      </c>
      <c r="I473">
        <v>95</v>
      </c>
      <c r="J473" s="11">
        <v>460</v>
      </c>
      <c r="K473">
        <v>76.67</v>
      </c>
      <c r="L473" t="s">
        <v>2024</v>
      </c>
    </row>
    <row r="474" spans="1:12" x14ac:dyDescent="0.2">
      <c r="A474">
        <v>323</v>
      </c>
      <c r="B474" s="11">
        <v>323</v>
      </c>
      <c r="C474" t="s">
        <v>658</v>
      </c>
      <c r="D474" s="11">
        <v>70</v>
      </c>
      <c r="E474">
        <v>100</v>
      </c>
      <c r="F474" s="11">
        <v>70</v>
      </c>
      <c r="G474">
        <v>105</v>
      </c>
      <c r="H474" s="11">
        <v>75</v>
      </c>
      <c r="I474">
        <v>40</v>
      </c>
      <c r="J474" s="11">
        <v>460</v>
      </c>
      <c r="K474">
        <v>76.67</v>
      </c>
      <c r="L474" t="s">
        <v>10633</v>
      </c>
    </row>
    <row r="475" spans="1:12" x14ac:dyDescent="0.2">
      <c r="A475">
        <v>337</v>
      </c>
      <c r="B475" s="11">
        <v>337</v>
      </c>
      <c r="C475" t="s">
        <v>674</v>
      </c>
      <c r="D475" s="11">
        <v>90</v>
      </c>
      <c r="E475">
        <v>55</v>
      </c>
      <c r="F475" s="11">
        <v>65</v>
      </c>
      <c r="G475">
        <v>95</v>
      </c>
      <c r="H475" s="11">
        <v>85</v>
      </c>
      <c r="I475">
        <v>70</v>
      </c>
      <c r="J475" s="11">
        <v>460</v>
      </c>
      <c r="K475">
        <v>76.67</v>
      </c>
      <c r="L475" t="s">
        <v>10605</v>
      </c>
    </row>
    <row r="476" spans="1:12" x14ac:dyDescent="0.2">
      <c r="A476">
        <v>338</v>
      </c>
      <c r="B476" s="11">
        <v>338</v>
      </c>
      <c r="C476" t="s">
        <v>675</v>
      </c>
      <c r="D476" s="11">
        <v>90</v>
      </c>
      <c r="E476">
        <v>95</v>
      </c>
      <c r="F476" s="11">
        <v>85</v>
      </c>
      <c r="G476">
        <v>55</v>
      </c>
      <c r="H476" s="11">
        <v>65</v>
      </c>
      <c r="I476">
        <v>70</v>
      </c>
      <c r="J476" s="11">
        <v>460</v>
      </c>
      <c r="K476">
        <v>76.67</v>
      </c>
      <c r="L476" t="s">
        <v>10605</v>
      </c>
    </row>
    <row r="477" spans="1:12" x14ac:dyDescent="0.2">
      <c r="A477">
        <v>357</v>
      </c>
      <c r="B477" s="11">
        <v>357</v>
      </c>
      <c r="C477" t="s">
        <v>695</v>
      </c>
      <c r="D477" s="11">
        <v>99</v>
      </c>
      <c r="E477">
        <v>68</v>
      </c>
      <c r="F477" s="11">
        <v>83</v>
      </c>
      <c r="G477">
        <v>72</v>
      </c>
      <c r="H477" s="11">
        <v>87</v>
      </c>
      <c r="I477">
        <v>51</v>
      </c>
      <c r="J477" s="11">
        <v>460</v>
      </c>
      <c r="K477">
        <v>76.67</v>
      </c>
      <c r="L477" t="s">
        <v>10605</v>
      </c>
    </row>
    <row r="478" spans="1:12" x14ac:dyDescent="0.2">
      <c r="A478">
        <v>457</v>
      </c>
      <c r="B478" s="11">
        <v>457</v>
      </c>
      <c r="C478" t="s">
        <v>812</v>
      </c>
      <c r="D478" s="11">
        <v>69</v>
      </c>
      <c r="E478">
        <v>69</v>
      </c>
      <c r="F478" s="11">
        <v>76</v>
      </c>
      <c r="G478">
        <v>69</v>
      </c>
      <c r="H478" s="11">
        <v>86</v>
      </c>
      <c r="I478">
        <v>91</v>
      </c>
      <c r="J478" s="11">
        <v>460</v>
      </c>
      <c r="K478">
        <v>76.67</v>
      </c>
      <c r="L478" t="s">
        <v>2024</v>
      </c>
    </row>
    <row r="479" spans="1:12" x14ac:dyDescent="0.2">
      <c r="A479">
        <v>550</v>
      </c>
      <c r="B479" s="11">
        <v>550</v>
      </c>
      <c r="C479" t="s">
        <v>915</v>
      </c>
      <c r="D479" s="11">
        <v>70</v>
      </c>
      <c r="E479">
        <v>92</v>
      </c>
      <c r="F479" s="11">
        <v>65</v>
      </c>
      <c r="G479">
        <v>80</v>
      </c>
      <c r="H479" s="11">
        <v>55</v>
      </c>
      <c r="I479">
        <v>98</v>
      </c>
      <c r="J479" s="11">
        <v>460</v>
      </c>
      <c r="K479">
        <v>76.67</v>
      </c>
      <c r="L479" t="s">
        <v>10605</v>
      </c>
    </row>
    <row r="480" spans="1:12" x14ac:dyDescent="0.2">
      <c r="A480">
        <v>556</v>
      </c>
      <c r="B480" s="11">
        <v>556</v>
      </c>
      <c r="C480" t="s">
        <v>922</v>
      </c>
      <c r="D480" s="11">
        <v>75</v>
      </c>
      <c r="E480">
        <v>86</v>
      </c>
      <c r="F480" s="11">
        <v>67</v>
      </c>
      <c r="G480">
        <v>106</v>
      </c>
      <c r="H480" s="11">
        <v>67</v>
      </c>
      <c r="I480">
        <v>60</v>
      </c>
      <c r="J480" s="11">
        <v>461</v>
      </c>
      <c r="K480">
        <v>76.83</v>
      </c>
      <c r="L480" t="s">
        <v>10605</v>
      </c>
    </row>
    <row r="481" spans="1:12" x14ac:dyDescent="0.2">
      <c r="A481">
        <v>683</v>
      </c>
      <c r="B481" s="11">
        <v>683</v>
      </c>
      <c r="C481" t="s">
        <v>1057</v>
      </c>
      <c r="D481" s="11">
        <v>101</v>
      </c>
      <c r="E481">
        <v>72</v>
      </c>
      <c r="F481" s="11">
        <v>72</v>
      </c>
      <c r="G481">
        <v>99</v>
      </c>
      <c r="H481" s="11">
        <v>89</v>
      </c>
      <c r="I481">
        <v>29</v>
      </c>
      <c r="J481" s="11">
        <v>462</v>
      </c>
      <c r="K481">
        <v>77</v>
      </c>
      <c r="L481" t="s">
        <v>10622</v>
      </c>
    </row>
    <row r="482" spans="1:12" x14ac:dyDescent="0.2">
      <c r="A482">
        <v>591</v>
      </c>
      <c r="B482" s="11">
        <v>591</v>
      </c>
      <c r="C482" t="s">
        <v>957</v>
      </c>
      <c r="D482" s="11">
        <v>114</v>
      </c>
      <c r="E482">
        <v>85</v>
      </c>
      <c r="F482" s="11">
        <v>70</v>
      </c>
      <c r="G482">
        <v>85</v>
      </c>
      <c r="H482" s="11">
        <v>80</v>
      </c>
      <c r="I482">
        <v>30</v>
      </c>
      <c r="J482" s="11">
        <v>464</v>
      </c>
      <c r="K482">
        <v>77.33</v>
      </c>
      <c r="L482" t="s">
        <v>10637</v>
      </c>
    </row>
    <row r="483" spans="1:12" x14ac:dyDescent="0.2">
      <c r="A483">
        <v>743</v>
      </c>
      <c r="B483" s="11">
        <v>743</v>
      </c>
      <c r="C483" t="s">
        <v>1127</v>
      </c>
      <c r="D483" s="11">
        <v>60</v>
      </c>
      <c r="E483">
        <v>55</v>
      </c>
      <c r="F483" s="11">
        <v>60</v>
      </c>
      <c r="G483">
        <v>95</v>
      </c>
      <c r="H483" s="11">
        <v>70</v>
      </c>
      <c r="I483">
        <v>124</v>
      </c>
      <c r="J483" s="11">
        <v>464</v>
      </c>
      <c r="K483">
        <v>77.33</v>
      </c>
      <c r="L483" t="s">
        <v>10619</v>
      </c>
    </row>
    <row r="484" spans="1:12" x14ac:dyDescent="0.2">
      <c r="A484">
        <v>82</v>
      </c>
      <c r="B484" s="11">
        <v>82</v>
      </c>
      <c r="C484" t="s">
        <v>390</v>
      </c>
      <c r="D484" s="11">
        <v>50</v>
      </c>
      <c r="E484">
        <v>60</v>
      </c>
      <c r="F484" s="11">
        <v>95</v>
      </c>
      <c r="G484">
        <v>120</v>
      </c>
      <c r="H484" s="11">
        <v>70</v>
      </c>
      <c r="I484">
        <v>70</v>
      </c>
      <c r="J484" s="11">
        <v>465</v>
      </c>
      <c r="K484">
        <v>77.5</v>
      </c>
      <c r="L484" t="s">
        <v>10612</v>
      </c>
    </row>
    <row r="485" spans="1:12" x14ac:dyDescent="0.2">
      <c r="A485">
        <v>205</v>
      </c>
      <c r="B485" s="11">
        <v>205</v>
      </c>
      <c r="C485" t="s">
        <v>525</v>
      </c>
      <c r="D485" s="11">
        <v>75</v>
      </c>
      <c r="E485">
        <v>90</v>
      </c>
      <c r="F485" s="11">
        <v>140</v>
      </c>
      <c r="G485">
        <v>60</v>
      </c>
      <c r="H485" s="11">
        <v>60</v>
      </c>
      <c r="I485">
        <v>40</v>
      </c>
      <c r="J485" s="11">
        <v>465</v>
      </c>
      <c r="K485">
        <v>77.5</v>
      </c>
      <c r="L485" t="s">
        <v>10634</v>
      </c>
    </row>
    <row r="486" spans="1:12" x14ac:dyDescent="0.2">
      <c r="A486">
        <v>227</v>
      </c>
      <c r="B486" s="11">
        <v>227</v>
      </c>
      <c r="C486" t="s">
        <v>550</v>
      </c>
      <c r="D486" s="11">
        <v>65</v>
      </c>
      <c r="E486">
        <v>80</v>
      </c>
      <c r="F486" s="11">
        <v>140</v>
      </c>
      <c r="G486">
        <v>40</v>
      </c>
      <c r="H486" s="11">
        <v>70</v>
      </c>
      <c r="I486">
        <v>70</v>
      </c>
      <c r="J486" s="11">
        <v>465</v>
      </c>
      <c r="K486">
        <v>77.5</v>
      </c>
      <c r="L486" t="s">
        <v>10605</v>
      </c>
    </row>
    <row r="487" spans="1:12" x14ac:dyDescent="0.2">
      <c r="A487">
        <v>234</v>
      </c>
      <c r="B487" s="11">
        <v>234</v>
      </c>
      <c r="C487" t="s">
        <v>558</v>
      </c>
      <c r="D487" s="11">
        <v>73</v>
      </c>
      <c r="E487">
        <v>95</v>
      </c>
      <c r="F487" s="11">
        <v>62</v>
      </c>
      <c r="G487">
        <v>85</v>
      </c>
      <c r="H487" s="11">
        <v>65</v>
      </c>
      <c r="I487">
        <v>85</v>
      </c>
      <c r="J487" s="11">
        <v>465</v>
      </c>
      <c r="K487">
        <v>77.5</v>
      </c>
      <c r="L487" t="s">
        <v>10605</v>
      </c>
    </row>
    <row r="488" spans="1:12" x14ac:dyDescent="0.2">
      <c r="A488">
        <v>359</v>
      </c>
      <c r="B488" s="11">
        <v>359</v>
      </c>
      <c r="C488" t="s">
        <v>697</v>
      </c>
      <c r="D488" s="11">
        <v>65</v>
      </c>
      <c r="E488">
        <v>130</v>
      </c>
      <c r="F488" s="11">
        <v>60</v>
      </c>
      <c r="G488">
        <v>75</v>
      </c>
      <c r="H488" s="11">
        <v>60</v>
      </c>
      <c r="I488">
        <v>75</v>
      </c>
      <c r="J488" s="11">
        <v>465</v>
      </c>
      <c r="K488">
        <v>77.5</v>
      </c>
      <c r="L488" t="s">
        <v>10605</v>
      </c>
    </row>
    <row r="489" spans="1:12" x14ac:dyDescent="0.2">
      <c r="A489">
        <v>538</v>
      </c>
      <c r="B489" s="11">
        <v>538</v>
      </c>
      <c r="C489" t="s">
        <v>903</v>
      </c>
      <c r="D489" s="11">
        <v>120</v>
      </c>
      <c r="E489">
        <v>100</v>
      </c>
      <c r="F489" s="11">
        <v>85</v>
      </c>
      <c r="G489">
        <v>30</v>
      </c>
      <c r="H489" s="11">
        <v>85</v>
      </c>
      <c r="I489">
        <v>45</v>
      </c>
      <c r="J489" s="11">
        <v>465</v>
      </c>
      <c r="K489">
        <v>77.5</v>
      </c>
      <c r="L489" t="s">
        <v>10605</v>
      </c>
    </row>
    <row r="490" spans="1:12" x14ac:dyDescent="0.2">
      <c r="A490">
        <v>539</v>
      </c>
      <c r="B490" s="11">
        <v>539</v>
      </c>
      <c r="C490" t="s">
        <v>904</v>
      </c>
      <c r="D490" s="11">
        <v>75</v>
      </c>
      <c r="E490">
        <v>125</v>
      </c>
      <c r="F490" s="11">
        <v>75</v>
      </c>
      <c r="G490">
        <v>30</v>
      </c>
      <c r="H490" s="11">
        <v>75</v>
      </c>
      <c r="I490">
        <v>85</v>
      </c>
      <c r="J490" s="11">
        <v>465</v>
      </c>
      <c r="K490">
        <v>77.5</v>
      </c>
      <c r="L490" t="s">
        <v>10605</v>
      </c>
    </row>
    <row r="491" spans="1:12" x14ac:dyDescent="0.2">
      <c r="A491">
        <v>678</v>
      </c>
      <c r="B491" s="11">
        <v>678</v>
      </c>
      <c r="C491" t="s">
        <v>1051</v>
      </c>
      <c r="D491" s="11">
        <v>74</v>
      </c>
      <c r="E491">
        <v>48</v>
      </c>
      <c r="F491" s="11">
        <v>76</v>
      </c>
      <c r="G491">
        <v>83</v>
      </c>
      <c r="H491" s="11">
        <v>81</v>
      </c>
      <c r="I491">
        <v>104</v>
      </c>
      <c r="J491" s="11">
        <v>466</v>
      </c>
      <c r="K491">
        <v>77.67</v>
      </c>
      <c r="L491" t="s">
        <v>10613</v>
      </c>
    </row>
    <row r="492" spans="1:12" x14ac:dyDescent="0.2">
      <c r="A492">
        <v>317</v>
      </c>
      <c r="B492" s="11">
        <v>317</v>
      </c>
      <c r="C492" t="s">
        <v>651</v>
      </c>
      <c r="D492" s="11">
        <v>100</v>
      </c>
      <c r="E492">
        <v>73</v>
      </c>
      <c r="F492" s="11">
        <v>83</v>
      </c>
      <c r="G492">
        <v>73</v>
      </c>
      <c r="H492" s="11">
        <v>83</v>
      </c>
      <c r="I492">
        <v>55</v>
      </c>
      <c r="J492" s="11">
        <v>467</v>
      </c>
      <c r="K492">
        <v>77.83</v>
      </c>
      <c r="L492" t="s">
        <v>10569</v>
      </c>
    </row>
    <row r="493" spans="1:12" x14ac:dyDescent="0.2">
      <c r="A493">
        <v>340</v>
      </c>
      <c r="B493" s="11">
        <v>340</v>
      </c>
      <c r="C493" t="s">
        <v>677</v>
      </c>
      <c r="D493" s="11">
        <v>110</v>
      </c>
      <c r="E493">
        <v>78</v>
      </c>
      <c r="F493" s="11">
        <v>73</v>
      </c>
      <c r="G493">
        <v>76</v>
      </c>
      <c r="H493" s="11">
        <v>71</v>
      </c>
      <c r="I493">
        <v>60</v>
      </c>
      <c r="J493" s="11">
        <v>468</v>
      </c>
      <c r="K493">
        <v>78</v>
      </c>
      <c r="L493" t="s">
        <v>2024</v>
      </c>
    </row>
    <row r="494" spans="1:12" x14ac:dyDescent="0.2">
      <c r="A494">
        <v>342</v>
      </c>
      <c r="B494" s="11">
        <v>342</v>
      </c>
      <c r="C494" t="s">
        <v>679</v>
      </c>
      <c r="D494" s="11">
        <v>63</v>
      </c>
      <c r="E494">
        <v>120</v>
      </c>
      <c r="F494" s="11">
        <v>85</v>
      </c>
      <c r="G494">
        <v>90</v>
      </c>
      <c r="H494" s="11">
        <v>55</v>
      </c>
      <c r="I494">
        <v>55</v>
      </c>
      <c r="J494" s="11">
        <v>468</v>
      </c>
      <c r="K494">
        <v>78</v>
      </c>
      <c r="L494" t="s">
        <v>2024</v>
      </c>
    </row>
    <row r="495" spans="1:12" x14ac:dyDescent="0.2">
      <c r="A495">
        <v>85</v>
      </c>
      <c r="B495" s="11">
        <v>85</v>
      </c>
      <c r="C495" t="s">
        <v>393</v>
      </c>
      <c r="D495" s="11">
        <v>60</v>
      </c>
      <c r="E495">
        <v>110</v>
      </c>
      <c r="F495" s="11">
        <v>70</v>
      </c>
      <c r="G495">
        <v>60</v>
      </c>
      <c r="H495" s="11">
        <v>60</v>
      </c>
      <c r="I495">
        <v>110</v>
      </c>
      <c r="J495" s="11">
        <v>470</v>
      </c>
      <c r="K495">
        <v>78.33</v>
      </c>
      <c r="L495" t="s">
        <v>10638</v>
      </c>
    </row>
    <row r="496" spans="1:12" x14ac:dyDescent="0.2">
      <c r="A496">
        <v>178</v>
      </c>
      <c r="B496" s="11">
        <v>178</v>
      </c>
      <c r="C496" t="s">
        <v>497</v>
      </c>
      <c r="D496" s="11">
        <v>65</v>
      </c>
      <c r="E496">
        <v>75</v>
      </c>
      <c r="F496" s="11">
        <v>70</v>
      </c>
      <c r="G496">
        <v>95</v>
      </c>
      <c r="H496" s="11">
        <v>70</v>
      </c>
      <c r="I496">
        <v>95</v>
      </c>
      <c r="J496" s="11">
        <v>470</v>
      </c>
      <c r="K496">
        <v>78.33</v>
      </c>
      <c r="L496" t="s">
        <v>10638</v>
      </c>
    </row>
    <row r="497" spans="1:12" x14ac:dyDescent="0.2">
      <c r="A497">
        <v>324</v>
      </c>
      <c r="B497" s="11">
        <v>324</v>
      </c>
      <c r="C497" t="s">
        <v>660</v>
      </c>
      <c r="D497" s="11">
        <v>70</v>
      </c>
      <c r="E497">
        <v>85</v>
      </c>
      <c r="F497" s="11">
        <v>140</v>
      </c>
      <c r="G497">
        <v>85</v>
      </c>
      <c r="H497" s="11">
        <v>70</v>
      </c>
      <c r="I497">
        <v>20</v>
      </c>
      <c r="J497" s="11">
        <v>470</v>
      </c>
      <c r="K497">
        <v>78.33</v>
      </c>
      <c r="L497" t="s">
        <v>10605</v>
      </c>
    </row>
    <row r="498" spans="1:12" x14ac:dyDescent="0.2">
      <c r="A498">
        <v>326</v>
      </c>
      <c r="B498" s="11">
        <v>326</v>
      </c>
      <c r="C498" t="s">
        <v>662</v>
      </c>
      <c r="D498" s="11">
        <v>80</v>
      </c>
      <c r="E498">
        <v>45</v>
      </c>
      <c r="F498" s="11">
        <v>65</v>
      </c>
      <c r="G498">
        <v>90</v>
      </c>
      <c r="H498" s="11">
        <v>110</v>
      </c>
      <c r="I498">
        <v>80</v>
      </c>
      <c r="J498" s="11">
        <v>470</v>
      </c>
      <c r="K498">
        <v>78.33</v>
      </c>
      <c r="L498" t="s">
        <v>10613</v>
      </c>
    </row>
    <row r="499" spans="1:12" x14ac:dyDescent="0.2">
      <c r="A499">
        <v>573</v>
      </c>
      <c r="B499" s="11">
        <v>573</v>
      </c>
      <c r="C499" t="s">
        <v>939</v>
      </c>
      <c r="D499" s="11">
        <v>75</v>
      </c>
      <c r="E499">
        <v>95</v>
      </c>
      <c r="F499" s="11">
        <v>60</v>
      </c>
      <c r="G499">
        <v>65</v>
      </c>
      <c r="H499" s="11">
        <v>60</v>
      </c>
      <c r="I499">
        <v>115</v>
      </c>
      <c r="J499" s="11">
        <v>470</v>
      </c>
      <c r="K499">
        <v>78.33</v>
      </c>
      <c r="L499" t="s">
        <v>10611</v>
      </c>
    </row>
    <row r="500" spans="1:12" x14ac:dyDescent="0.2">
      <c r="A500">
        <v>594</v>
      </c>
      <c r="B500" s="11">
        <v>594</v>
      </c>
      <c r="C500" t="s">
        <v>960</v>
      </c>
      <c r="D500" s="11">
        <v>165</v>
      </c>
      <c r="E500">
        <v>75</v>
      </c>
      <c r="F500" s="11">
        <v>80</v>
      </c>
      <c r="G500">
        <v>40</v>
      </c>
      <c r="H500" s="11">
        <v>45</v>
      </c>
      <c r="I500">
        <v>65</v>
      </c>
      <c r="J500" s="11">
        <v>470</v>
      </c>
      <c r="K500">
        <v>78.33</v>
      </c>
      <c r="L500" t="s">
        <v>10605</v>
      </c>
    </row>
    <row r="501" spans="1:12" x14ac:dyDescent="0.2">
      <c r="A501">
        <v>707</v>
      </c>
      <c r="B501" s="11">
        <v>707</v>
      </c>
      <c r="C501" t="s">
        <v>1081</v>
      </c>
      <c r="D501" s="11">
        <v>57</v>
      </c>
      <c r="E501">
        <v>80</v>
      </c>
      <c r="F501" s="11">
        <v>91</v>
      </c>
      <c r="G501">
        <v>80</v>
      </c>
      <c r="H501" s="11">
        <v>87</v>
      </c>
      <c r="I501">
        <v>75</v>
      </c>
      <c r="J501" s="11">
        <v>470</v>
      </c>
      <c r="K501">
        <v>78.33</v>
      </c>
      <c r="L501" t="s">
        <v>10605</v>
      </c>
    </row>
    <row r="502" spans="1:12" x14ac:dyDescent="0.2">
      <c r="A502">
        <v>618</v>
      </c>
      <c r="B502" s="11">
        <v>618</v>
      </c>
      <c r="C502" t="s">
        <v>984</v>
      </c>
      <c r="D502" s="11">
        <v>109</v>
      </c>
      <c r="E502">
        <v>66</v>
      </c>
      <c r="F502" s="11">
        <v>84</v>
      </c>
      <c r="G502">
        <v>81</v>
      </c>
      <c r="H502" s="11">
        <v>99</v>
      </c>
      <c r="I502">
        <v>32</v>
      </c>
      <c r="J502" s="11">
        <v>471</v>
      </c>
      <c r="K502">
        <v>78.5</v>
      </c>
      <c r="L502" t="s">
        <v>10605</v>
      </c>
    </row>
    <row r="503" spans="1:12" x14ac:dyDescent="0.2">
      <c r="A503">
        <v>596</v>
      </c>
      <c r="B503" s="11">
        <v>596</v>
      </c>
      <c r="C503" t="s">
        <v>962</v>
      </c>
      <c r="D503" s="11">
        <v>70</v>
      </c>
      <c r="E503">
        <v>77</v>
      </c>
      <c r="F503" s="11">
        <v>60</v>
      </c>
      <c r="G503">
        <v>97</v>
      </c>
      <c r="H503" s="11">
        <v>60</v>
      </c>
      <c r="I503">
        <v>108</v>
      </c>
      <c r="J503" s="11">
        <v>472</v>
      </c>
      <c r="K503">
        <v>78.67</v>
      </c>
      <c r="L503" t="s">
        <v>10619</v>
      </c>
    </row>
    <row r="504" spans="1:12" x14ac:dyDescent="0.2">
      <c r="A504">
        <v>676</v>
      </c>
      <c r="B504" s="11">
        <v>676</v>
      </c>
      <c r="C504" t="s">
        <v>1049</v>
      </c>
      <c r="D504" s="11">
        <v>75</v>
      </c>
      <c r="E504">
        <v>80</v>
      </c>
      <c r="F504" s="11">
        <v>60</v>
      </c>
      <c r="G504">
        <v>65</v>
      </c>
      <c r="H504" s="11">
        <v>90</v>
      </c>
      <c r="I504">
        <v>102</v>
      </c>
      <c r="J504" s="11">
        <v>472</v>
      </c>
      <c r="K504">
        <v>78.67</v>
      </c>
      <c r="L504" t="s">
        <v>10605</v>
      </c>
    </row>
    <row r="505" spans="1:12" x14ac:dyDescent="0.2">
      <c r="A505">
        <v>581</v>
      </c>
      <c r="B505" s="11">
        <v>581</v>
      </c>
      <c r="C505" t="s">
        <v>947</v>
      </c>
      <c r="D505" s="11">
        <v>75</v>
      </c>
      <c r="E505">
        <v>87</v>
      </c>
      <c r="F505" s="11">
        <v>63</v>
      </c>
      <c r="G505">
        <v>87</v>
      </c>
      <c r="H505" s="11">
        <v>63</v>
      </c>
      <c r="I505">
        <v>98</v>
      </c>
      <c r="J505" s="11">
        <v>473</v>
      </c>
      <c r="K505">
        <v>78.83</v>
      </c>
      <c r="L505" t="s">
        <v>2024</v>
      </c>
    </row>
    <row r="506" spans="1:12" x14ac:dyDescent="0.2">
      <c r="A506">
        <v>297</v>
      </c>
      <c r="B506" s="11">
        <v>297</v>
      </c>
      <c r="C506" t="s">
        <v>626</v>
      </c>
      <c r="D506" s="11">
        <v>144</v>
      </c>
      <c r="E506">
        <v>120</v>
      </c>
      <c r="F506" s="11">
        <v>60</v>
      </c>
      <c r="G506">
        <v>40</v>
      </c>
      <c r="H506" s="11">
        <v>60</v>
      </c>
      <c r="I506">
        <v>50</v>
      </c>
      <c r="J506" s="11">
        <v>474</v>
      </c>
      <c r="K506">
        <v>79</v>
      </c>
      <c r="L506" t="s">
        <v>10621</v>
      </c>
    </row>
    <row r="507" spans="1:12" x14ac:dyDescent="0.2">
      <c r="A507">
        <v>416</v>
      </c>
      <c r="B507" s="11">
        <v>416</v>
      </c>
      <c r="C507" t="s">
        <v>768</v>
      </c>
      <c r="D507" s="11">
        <v>70</v>
      </c>
      <c r="E507">
        <v>80</v>
      </c>
      <c r="F507" s="11">
        <v>102</v>
      </c>
      <c r="G507">
        <v>80</v>
      </c>
      <c r="H507" s="11">
        <v>102</v>
      </c>
      <c r="I507">
        <v>40</v>
      </c>
      <c r="J507" s="11">
        <v>474</v>
      </c>
      <c r="K507">
        <v>79</v>
      </c>
      <c r="L507" t="s">
        <v>10619</v>
      </c>
    </row>
    <row r="508" spans="1:12" x14ac:dyDescent="0.2">
      <c r="A508">
        <v>569</v>
      </c>
      <c r="B508" s="11">
        <v>569</v>
      </c>
      <c r="C508" t="s">
        <v>935</v>
      </c>
      <c r="D508" s="11">
        <v>80</v>
      </c>
      <c r="E508">
        <v>95</v>
      </c>
      <c r="F508" s="11">
        <v>82</v>
      </c>
      <c r="G508">
        <v>60</v>
      </c>
      <c r="H508" s="11">
        <v>82</v>
      </c>
      <c r="I508">
        <v>75</v>
      </c>
      <c r="J508" s="11">
        <v>474</v>
      </c>
      <c r="K508">
        <v>79</v>
      </c>
      <c r="L508" t="s">
        <v>10569</v>
      </c>
    </row>
    <row r="509" spans="1:12" x14ac:dyDescent="0.2">
      <c r="A509">
        <v>709</v>
      </c>
      <c r="B509" s="11">
        <v>709</v>
      </c>
      <c r="C509" t="s">
        <v>1083</v>
      </c>
      <c r="D509" s="11">
        <v>85</v>
      </c>
      <c r="E509">
        <v>110</v>
      </c>
      <c r="F509" s="11">
        <v>76</v>
      </c>
      <c r="G509">
        <v>65</v>
      </c>
      <c r="H509" s="11">
        <v>82</v>
      </c>
      <c r="I509">
        <v>56</v>
      </c>
      <c r="J509" s="11">
        <v>474</v>
      </c>
      <c r="K509">
        <v>79</v>
      </c>
      <c r="L509" t="s">
        <v>10608</v>
      </c>
    </row>
    <row r="510" spans="1:12" x14ac:dyDescent="0.2">
      <c r="A510">
        <v>87</v>
      </c>
      <c r="B510" s="11">
        <v>87</v>
      </c>
      <c r="C510" t="s">
        <v>395</v>
      </c>
      <c r="D510" s="11">
        <v>90</v>
      </c>
      <c r="E510">
        <v>70</v>
      </c>
      <c r="F510" s="11">
        <v>80</v>
      </c>
      <c r="G510">
        <v>70</v>
      </c>
      <c r="H510" s="11">
        <v>95</v>
      </c>
      <c r="I510">
        <v>70</v>
      </c>
      <c r="J510" s="11">
        <v>475</v>
      </c>
      <c r="K510">
        <v>79.17</v>
      </c>
      <c r="L510" t="s">
        <v>2024</v>
      </c>
    </row>
    <row r="511" spans="1:12" x14ac:dyDescent="0.2">
      <c r="A511">
        <v>99</v>
      </c>
      <c r="B511" s="11">
        <v>99</v>
      </c>
      <c r="C511" t="s">
        <v>410</v>
      </c>
      <c r="D511" s="11">
        <v>55</v>
      </c>
      <c r="E511">
        <v>130</v>
      </c>
      <c r="F511" s="11">
        <v>115</v>
      </c>
      <c r="G511">
        <v>50</v>
      </c>
      <c r="H511" s="11">
        <v>50</v>
      </c>
      <c r="I511">
        <v>75</v>
      </c>
      <c r="J511" s="11">
        <v>475</v>
      </c>
      <c r="K511">
        <v>79.17</v>
      </c>
      <c r="L511" t="s">
        <v>2024</v>
      </c>
    </row>
    <row r="512" spans="1:12" x14ac:dyDescent="0.2">
      <c r="A512">
        <v>310</v>
      </c>
      <c r="B512" s="11">
        <v>310</v>
      </c>
      <c r="C512" t="s">
        <v>643</v>
      </c>
      <c r="D512" s="11">
        <v>70</v>
      </c>
      <c r="E512">
        <v>75</v>
      </c>
      <c r="F512" s="11">
        <v>60</v>
      </c>
      <c r="G512">
        <v>105</v>
      </c>
      <c r="H512" s="11">
        <v>60</v>
      </c>
      <c r="I512">
        <v>105</v>
      </c>
      <c r="J512" s="11">
        <v>475</v>
      </c>
      <c r="K512">
        <v>79.17</v>
      </c>
      <c r="L512" t="s">
        <v>10612</v>
      </c>
    </row>
    <row r="513" spans="1:12" x14ac:dyDescent="0.2">
      <c r="A513">
        <v>332</v>
      </c>
      <c r="B513" s="11">
        <v>332</v>
      </c>
      <c r="C513" t="s">
        <v>668</v>
      </c>
      <c r="D513" s="11">
        <v>70</v>
      </c>
      <c r="E513">
        <v>115</v>
      </c>
      <c r="F513" s="11">
        <v>60</v>
      </c>
      <c r="G513">
        <v>115</v>
      </c>
      <c r="H513" s="11">
        <v>60</v>
      </c>
      <c r="I513">
        <v>55</v>
      </c>
      <c r="J513" s="11">
        <v>475</v>
      </c>
      <c r="K513">
        <v>79.17</v>
      </c>
      <c r="L513" t="s">
        <v>10598</v>
      </c>
    </row>
    <row r="514" spans="1:12" x14ac:dyDescent="0.2">
      <c r="A514">
        <v>423</v>
      </c>
      <c r="B514" s="11">
        <v>423</v>
      </c>
      <c r="C514" t="s">
        <v>775</v>
      </c>
      <c r="D514" s="11">
        <v>111</v>
      </c>
      <c r="E514">
        <v>83</v>
      </c>
      <c r="F514" s="11">
        <v>68</v>
      </c>
      <c r="G514">
        <v>92</v>
      </c>
      <c r="H514" s="11">
        <v>82</v>
      </c>
      <c r="I514">
        <v>39</v>
      </c>
      <c r="J514" s="11">
        <v>475</v>
      </c>
      <c r="K514">
        <v>79.17</v>
      </c>
      <c r="L514" t="s">
        <v>2024</v>
      </c>
    </row>
    <row r="515" spans="1:12" x14ac:dyDescent="0.2">
      <c r="A515">
        <v>586</v>
      </c>
      <c r="B515" s="11">
        <v>586</v>
      </c>
      <c r="C515" t="s">
        <v>952</v>
      </c>
      <c r="D515" s="11">
        <v>80</v>
      </c>
      <c r="E515">
        <v>100</v>
      </c>
      <c r="F515" s="11">
        <v>70</v>
      </c>
      <c r="G515">
        <v>60</v>
      </c>
      <c r="H515" s="11">
        <v>70</v>
      </c>
      <c r="I515">
        <v>95</v>
      </c>
      <c r="J515" s="11">
        <v>475</v>
      </c>
      <c r="K515">
        <v>79.17</v>
      </c>
      <c r="L515" t="s">
        <v>10598</v>
      </c>
    </row>
    <row r="516" spans="1:12" x14ac:dyDescent="0.2">
      <c r="A516">
        <v>779</v>
      </c>
      <c r="B516" s="11">
        <v>779</v>
      </c>
      <c r="C516" t="s">
        <v>1167</v>
      </c>
      <c r="D516" s="11">
        <v>68</v>
      </c>
      <c r="E516">
        <v>105</v>
      </c>
      <c r="F516" s="11">
        <v>70</v>
      </c>
      <c r="G516">
        <v>70</v>
      </c>
      <c r="H516" s="11">
        <v>70</v>
      </c>
      <c r="I516">
        <v>92</v>
      </c>
      <c r="J516" s="11">
        <v>475</v>
      </c>
      <c r="K516">
        <v>79.17</v>
      </c>
      <c r="L516" t="s">
        <v>2024</v>
      </c>
    </row>
    <row r="517" spans="1:12" x14ac:dyDescent="0.2">
      <c r="A517">
        <v>741</v>
      </c>
      <c r="B517" s="11">
        <v>741</v>
      </c>
      <c r="C517" t="s">
        <v>1125</v>
      </c>
      <c r="D517" s="11">
        <v>75</v>
      </c>
      <c r="E517">
        <v>70</v>
      </c>
      <c r="F517" s="11">
        <v>70</v>
      </c>
      <c r="G517">
        <v>98</v>
      </c>
      <c r="H517" s="11">
        <v>70</v>
      </c>
      <c r="I517">
        <v>93</v>
      </c>
      <c r="J517" s="11">
        <v>476</v>
      </c>
      <c r="K517">
        <v>79.33</v>
      </c>
      <c r="L517" t="s">
        <v>10605</v>
      </c>
    </row>
    <row r="518" spans="1:12" x14ac:dyDescent="0.2">
      <c r="A518">
        <v>778</v>
      </c>
      <c r="B518" s="11">
        <v>778</v>
      </c>
      <c r="C518" t="s">
        <v>1166</v>
      </c>
      <c r="D518" s="11">
        <v>55</v>
      </c>
      <c r="E518">
        <v>90</v>
      </c>
      <c r="F518" s="11">
        <v>80</v>
      </c>
      <c r="G518">
        <v>50</v>
      </c>
      <c r="H518" s="11">
        <v>105</v>
      </c>
      <c r="I518">
        <v>96</v>
      </c>
      <c r="J518" s="11">
        <v>476</v>
      </c>
      <c r="K518">
        <v>79.33</v>
      </c>
      <c r="L518" t="s">
        <v>10605</v>
      </c>
    </row>
    <row r="519" spans="1:12" x14ac:dyDescent="0.2">
      <c r="A519">
        <v>740</v>
      </c>
      <c r="B519" s="11">
        <v>740</v>
      </c>
      <c r="C519" t="s">
        <v>1124</v>
      </c>
      <c r="D519" s="11">
        <v>97</v>
      </c>
      <c r="E519">
        <v>132</v>
      </c>
      <c r="F519" s="11">
        <v>77</v>
      </c>
      <c r="G519">
        <v>62</v>
      </c>
      <c r="H519" s="11">
        <v>67</v>
      </c>
      <c r="I519">
        <v>43</v>
      </c>
      <c r="J519" s="11">
        <v>478</v>
      </c>
      <c r="K519">
        <v>79.67</v>
      </c>
      <c r="L519" t="s">
        <v>10621</v>
      </c>
    </row>
    <row r="520" spans="1:12" x14ac:dyDescent="0.2">
      <c r="A520">
        <v>18</v>
      </c>
      <c r="B520" s="11">
        <v>18</v>
      </c>
      <c r="C520" t="s">
        <v>309</v>
      </c>
      <c r="D520" s="11">
        <v>83</v>
      </c>
      <c r="E520">
        <v>80</v>
      </c>
      <c r="F520" s="11">
        <v>75</v>
      </c>
      <c r="G520">
        <v>70</v>
      </c>
      <c r="H520" s="11">
        <v>70</v>
      </c>
      <c r="I520">
        <v>101</v>
      </c>
      <c r="J520" s="11">
        <v>479</v>
      </c>
      <c r="K520">
        <v>79.83</v>
      </c>
      <c r="L520" t="s">
        <v>10567</v>
      </c>
    </row>
    <row r="521" spans="1:12" x14ac:dyDescent="0.2">
      <c r="A521">
        <v>435</v>
      </c>
      <c r="B521" s="11">
        <v>435</v>
      </c>
      <c r="C521" t="s">
        <v>788</v>
      </c>
      <c r="D521" s="11">
        <v>103</v>
      </c>
      <c r="E521">
        <v>93</v>
      </c>
      <c r="F521" s="11">
        <v>67</v>
      </c>
      <c r="G521">
        <v>71</v>
      </c>
      <c r="H521" s="11">
        <v>61</v>
      </c>
      <c r="I521">
        <v>84</v>
      </c>
      <c r="J521" s="11">
        <v>479</v>
      </c>
      <c r="K521">
        <v>79.83</v>
      </c>
      <c r="L521" t="s">
        <v>10569</v>
      </c>
    </row>
    <row r="522" spans="1:12" x14ac:dyDescent="0.2">
      <c r="A522">
        <v>224</v>
      </c>
      <c r="B522" s="11">
        <v>224</v>
      </c>
      <c r="C522" t="s">
        <v>547</v>
      </c>
      <c r="D522" s="11">
        <v>75</v>
      </c>
      <c r="E522">
        <v>105</v>
      </c>
      <c r="F522" s="11">
        <v>75</v>
      </c>
      <c r="G522">
        <v>105</v>
      </c>
      <c r="H522" s="11">
        <v>75</v>
      </c>
      <c r="I522">
        <v>45</v>
      </c>
      <c r="J522" s="11">
        <v>480</v>
      </c>
      <c r="K522">
        <v>80</v>
      </c>
      <c r="L522" t="s">
        <v>2024</v>
      </c>
    </row>
    <row r="523" spans="1:12" x14ac:dyDescent="0.2">
      <c r="A523">
        <v>272</v>
      </c>
      <c r="B523" s="11">
        <v>272</v>
      </c>
      <c r="C523" t="s">
        <v>600</v>
      </c>
      <c r="D523" s="11">
        <v>80</v>
      </c>
      <c r="E523">
        <v>70</v>
      </c>
      <c r="F523" s="11">
        <v>70</v>
      </c>
      <c r="G523">
        <v>90</v>
      </c>
      <c r="H523" s="11">
        <v>100</v>
      </c>
      <c r="I523">
        <v>70</v>
      </c>
      <c r="J523" s="11">
        <v>480</v>
      </c>
      <c r="K523">
        <v>80</v>
      </c>
      <c r="L523" t="s">
        <v>10636</v>
      </c>
    </row>
    <row r="524" spans="1:12" x14ac:dyDescent="0.2">
      <c r="A524">
        <v>275</v>
      </c>
      <c r="B524" s="11">
        <v>275</v>
      </c>
      <c r="C524" t="s">
        <v>603</v>
      </c>
      <c r="D524" s="11">
        <v>90</v>
      </c>
      <c r="E524">
        <v>100</v>
      </c>
      <c r="F524" s="11">
        <v>60</v>
      </c>
      <c r="G524">
        <v>90</v>
      </c>
      <c r="H524" s="11">
        <v>60</v>
      </c>
      <c r="I524">
        <v>80</v>
      </c>
      <c r="J524" s="11">
        <v>480</v>
      </c>
      <c r="K524">
        <v>80</v>
      </c>
      <c r="L524" t="s">
        <v>10636</v>
      </c>
    </row>
    <row r="525" spans="1:12" x14ac:dyDescent="0.2">
      <c r="A525">
        <v>362</v>
      </c>
      <c r="B525" s="11">
        <v>362</v>
      </c>
      <c r="C525" t="s">
        <v>701</v>
      </c>
      <c r="D525" s="11">
        <v>80</v>
      </c>
      <c r="E525">
        <v>80</v>
      </c>
      <c r="F525" s="11">
        <v>80</v>
      </c>
      <c r="G525">
        <v>80</v>
      </c>
      <c r="H525" s="11">
        <v>80</v>
      </c>
      <c r="I525">
        <v>80</v>
      </c>
      <c r="J525" s="11">
        <v>480</v>
      </c>
      <c r="K525">
        <v>80</v>
      </c>
      <c r="L525" t="s">
        <v>10620</v>
      </c>
    </row>
    <row r="526" spans="1:12" x14ac:dyDescent="0.2">
      <c r="A526">
        <v>428</v>
      </c>
      <c r="B526" s="11">
        <v>428</v>
      </c>
      <c r="C526" t="s">
        <v>780</v>
      </c>
      <c r="D526" s="11">
        <v>65</v>
      </c>
      <c r="E526">
        <v>76</v>
      </c>
      <c r="F526" s="11">
        <v>84</v>
      </c>
      <c r="G526">
        <v>54</v>
      </c>
      <c r="H526" s="11">
        <v>96</v>
      </c>
      <c r="I526">
        <v>105</v>
      </c>
      <c r="J526" s="11">
        <v>480</v>
      </c>
      <c r="K526">
        <v>80</v>
      </c>
      <c r="L526" t="s">
        <v>10611</v>
      </c>
    </row>
    <row r="527" spans="1:12" x14ac:dyDescent="0.2">
      <c r="A527">
        <v>478</v>
      </c>
      <c r="B527" s="11">
        <v>478</v>
      </c>
      <c r="C527" t="s">
        <v>835</v>
      </c>
      <c r="D527" s="11">
        <v>70</v>
      </c>
      <c r="E527">
        <v>80</v>
      </c>
      <c r="F527" s="11">
        <v>70</v>
      </c>
      <c r="G527">
        <v>80</v>
      </c>
      <c r="H527" s="11">
        <v>70</v>
      </c>
      <c r="I527">
        <v>110</v>
      </c>
      <c r="J527" s="11">
        <v>480</v>
      </c>
      <c r="K527">
        <v>80</v>
      </c>
      <c r="L527" t="s">
        <v>10620</v>
      </c>
    </row>
    <row r="528" spans="1:12" x14ac:dyDescent="0.2">
      <c r="A528">
        <v>489</v>
      </c>
      <c r="B528" s="11">
        <v>489</v>
      </c>
      <c r="C528" t="s">
        <v>852</v>
      </c>
      <c r="D528" s="11">
        <v>80</v>
      </c>
      <c r="E528">
        <v>80</v>
      </c>
      <c r="F528" s="11">
        <v>80</v>
      </c>
      <c r="G528">
        <v>80</v>
      </c>
      <c r="H528" s="11">
        <v>80</v>
      </c>
      <c r="I528">
        <v>80</v>
      </c>
      <c r="J528" s="11">
        <v>480</v>
      </c>
      <c r="K528">
        <v>80</v>
      </c>
      <c r="L528" t="s">
        <v>6931</v>
      </c>
    </row>
    <row r="529" spans="1:12" x14ac:dyDescent="0.2">
      <c r="A529">
        <v>547</v>
      </c>
      <c r="B529" s="11">
        <v>547</v>
      </c>
      <c r="C529" t="s">
        <v>912</v>
      </c>
      <c r="D529" s="11">
        <v>60</v>
      </c>
      <c r="E529">
        <v>67</v>
      </c>
      <c r="F529" s="11">
        <v>85</v>
      </c>
      <c r="G529">
        <v>77</v>
      </c>
      <c r="H529" s="11">
        <v>75</v>
      </c>
      <c r="I529">
        <v>116</v>
      </c>
      <c r="J529" s="11">
        <v>480</v>
      </c>
      <c r="K529">
        <v>80</v>
      </c>
      <c r="L529" t="s">
        <v>10598</v>
      </c>
    </row>
    <row r="530" spans="1:12" x14ac:dyDescent="0.2">
      <c r="A530">
        <v>549</v>
      </c>
      <c r="B530" s="11">
        <v>549</v>
      </c>
      <c r="C530" t="s">
        <v>914</v>
      </c>
      <c r="D530" s="11">
        <v>70</v>
      </c>
      <c r="E530">
        <v>60</v>
      </c>
      <c r="F530" s="11">
        <v>75</v>
      </c>
      <c r="G530">
        <v>110</v>
      </c>
      <c r="H530" s="11">
        <v>75</v>
      </c>
      <c r="I530">
        <v>90</v>
      </c>
      <c r="J530" s="11">
        <v>480</v>
      </c>
      <c r="K530">
        <v>80</v>
      </c>
      <c r="L530" t="s">
        <v>10598</v>
      </c>
    </row>
    <row r="531" spans="1:12" x14ac:dyDescent="0.2">
      <c r="A531">
        <v>555</v>
      </c>
      <c r="B531" s="11">
        <v>555</v>
      </c>
      <c r="C531" t="s">
        <v>920</v>
      </c>
      <c r="D531" s="11">
        <v>105</v>
      </c>
      <c r="E531">
        <v>140</v>
      </c>
      <c r="F531" s="11">
        <v>55</v>
      </c>
      <c r="G531">
        <v>30</v>
      </c>
      <c r="H531" s="11">
        <v>55</v>
      </c>
      <c r="I531">
        <v>95</v>
      </c>
      <c r="J531" s="11">
        <v>480</v>
      </c>
      <c r="K531">
        <v>80</v>
      </c>
      <c r="L531" t="s">
        <v>10633</v>
      </c>
    </row>
    <row r="532" spans="1:12" x14ac:dyDescent="0.2">
      <c r="A532">
        <v>593</v>
      </c>
      <c r="B532" s="11">
        <v>593</v>
      </c>
      <c r="C532" t="s">
        <v>959</v>
      </c>
      <c r="D532" s="11">
        <v>100</v>
      </c>
      <c r="E532">
        <v>60</v>
      </c>
      <c r="F532" s="11">
        <v>70</v>
      </c>
      <c r="G532">
        <v>85</v>
      </c>
      <c r="H532" s="11">
        <v>105</v>
      </c>
      <c r="I532">
        <v>60</v>
      </c>
      <c r="J532" s="11">
        <v>480</v>
      </c>
      <c r="K532">
        <v>80</v>
      </c>
      <c r="L532" t="s">
        <v>2024</v>
      </c>
    </row>
    <row r="533" spans="1:12" x14ac:dyDescent="0.2">
      <c r="A533">
        <v>685</v>
      </c>
      <c r="B533" s="11">
        <v>685</v>
      </c>
      <c r="C533" t="s">
        <v>1059</v>
      </c>
      <c r="D533" s="11">
        <v>82</v>
      </c>
      <c r="E533">
        <v>80</v>
      </c>
      <c r="F533" s="11">
        <v>86</v>
      </c>
      <c r="G533">
        <v>85</v>
      </c>
      <c r="H533" s="11">
        <v>75</v>
      </c>
      <c r="I533">
        <v>72</v>
      </c>
      <c r="J533" s="11">
        <v>480</v>
      </c>
      <c r="K533">
        <v>80</v>
      </c>
      <c r="L533" t="s">
        <v>10577</v>
      </c>
    </row>
    <row r="534" spans="1:12" x14ac:dyDescent="0.2">
      <c r="A534">
        <v>754</v>
      </c>
      <c r="B534" s="11">
        <v>754</v>
      </c>
      <c r="C534" t="s">
        <v>1141</v>
      </c>
      <c r="D534" s="11">
        <v>70</v>
      </c>
      <c r="E534">
        <v>105</v>
      </c>
      <c r="F534" s="11">
        <v>90</v>
      </c>
      <c r="G534">
        <v>80</v>
      </c>
      <c r="H534" s="11">
        <v>90</v>
      </c>
      <c r="I534">
        <v>45</v>
      </c>
      <c r="J534" s="11">
        <v>480</v>
      </c>
      <c r="K534">
        <v>80</v>
      </c>
      <c r="L534" t="s">
        <v>10598</v>
      </c>
    </row>
    <row r="535" spans="1:12" x14ac:dyDescent="0.2">
      <c r="A535">
        <v>758</v>
      </c>
      <c r="B535" s="11">
        <v>758</v>
      </c>
      <c r="C535" t="s">
        <v>1145</v>
      </c>
      <c r="D535" s="11">
        <v>68</v>
      </c>
      <c r="E535">
        <v>64</v>
      </c>
      <c r="F535" s="11">
        <v>60</v>
      </c>
      <c r="G535">
        <v>111</v>
      </c>
      <c r="H535" s="11">
        <v>60</v>
      </c>
      <c r="I535">
        <v>117</v>
      </c>
      <c r="J535" s="11">
        <v>480</v>
      </c>
      <c r="K535">
        <v>80</v>
      </c>
      <c r="L535" t="s">
        <v>10633</v>
      </c>
    </row>
    <row r="536" spans="1:12" x14ac:dyDescent="0.2">
      <c r="A536">
        <v>770</v>
      </c>
      <c r="B536" s="11">
        <v>770</v>
      </c>
      <c r="C536" t="s">
        <v>1157</v>
      </c>
      <c r="D536" s="11">
        <v>85</v>
      </c>
      <c r="E536">
        <v>75</v>
      </c>
      <c r="F536" s="11">
        <v>110</v>
      </c>
      <c r="G536">
        <v>100</v>
      </c>
      <c r="H536" s="11">
        <v>75</v>
      </c>
      <c r="I536">
        <v>35</v>
      </c>
      <c r="J536" s="11">
        <v>480</v>
      </c>
      <c r="K536">
        <v>80</v>
      </c>
      <c r="L536" t="s">
        <v>10608</v>
      </c>
    </row>
    <row r="537" spans="1:12" x14ac:dyDescent="0.2">
      <c r="A537">
        <v>775</v>
      </c>
      <c r="B537" s="11">
        <v>775</v>
      </c>
      <c r="C537" t="s">
        <v>1163</v>
      </c>
      <c r="D537" s="11">
        <v>65</v>
      </c>
      <c r="E537">
        <v>115</v>
      </c>
      <c r="F537" s="11">
        <v>65</v>
      </c>
      <c r="G537">
        <v>75</v>
      </c>
      <c r="H537" s="11">
        <v>95</v>
      </c>
      <c r="I537">
        <v>65</v>
      </c>
      <c r="J537" s="11">
        <v>480</v>
      </c>
      <c r="K537">
        <v>80</v>
      </c>
      <c r="L537" t="s">
        <v>10605</v>
      </c>
    </row>
    <row r="538" spans="1:12" x14ac:dyDescent="0.2">
      <c r="A538">
        <v>302</v>
      </c>
      <c r="B538" s="11" t="s">
        <v>1242</v>
      </c>
      <c r="C538" t="s">
        <v>632</v>
      </c>
      <c r="D538" s="11">
        <v>50</v>
      </c>
      <c r="E538">
        <v>85</v>
      </c>
      <c r="F538" s="11">
        <v>125</v>
      </c>
      <c r="G538">
        <v>85</v>
      </c>
      <c r="H538" s="11">
        <v>115</v>
      </c>
      <c r="I538">
        <v>20</v>
      </c>
      <c r="J538" s="11">
        <v>480</v>
      </c>
      <c r="K538">
        <v>80</v>
      </c>
      <c r="L538" t="s">
        <v>116</v>
      </c>
    </row>
    <row r="539" spans="1:12" x14ac:dyDescent="0.2">
      <c r="A539">
        <v>303</v>
      </c>
      <c r="B539" s="11" t="s">
        <v>1243</v>
      </c>
      <c r="C539" t="s">
        <v>634</v>
      </c>
      <c r="D539" s="11">
        <v>50</v>
      </c>
      <c r="E539">
        <v>105</v>
      </c>
      <c r="F539" s="11">
        <v>125</v>
      </c>
      <c r="G539">
        <v>55</v>
      </c>
      <c r="H539" s="11">
        <v>95</v>
      </c>
      <c r="I539">
        <v>50</v>
      </c>
      <c r="J539" s="11">
        <v>480</v>
      </c>
      <c r="K539">
        <v>80</v>
      </c>
      <c r="L539" t="s">
        <v>116</v>
      </c>
    </row>
    <row r="540" spans="1:12" x14ac:dyDescent="0.2">
      <c r="A540">
        <v>695</v>
      </c>
      <c r="B540" s="11">
        <v>695</v>
      </c>
      <c r="C540" t="s">
        <v>1069</v>
      </c>
      <c r="D540" s="11">
        <v>62</v>
      </c>
      <c r="E540">
        <v>55</v>
      </c>
      <c r="F540" s="11">
        <v>52</v>
      </c>
      <c r="G540">
        <v>109</v>
      </c>
      <c r="H540" s="11">
        <v>94</v>
      </c>
      <c r="I540">
        <v>109</v>
      </c>
      <c r="J540" s="11">
        <v>481</v>
      </c>
      <c r="K540">
        <v>80.17</v>
      </c>
      <c r="L540" t="s">
        <v>10612</v>
      </c>
    </row>
    <row r="541" spans="1:12" x14ac:dyDescent="0.2">
      <c r="A541">
        <v>424</v>
      </c>
      <c r="B541" s="11">
        <v>424</v>
      </c>
      <c r="C541" t="s">
        <v>776</v>
      </c>
      <c r="D541" s="11">
        <v>75</v>
      </c>
      <c r="E541">
        <v>100</v>
      </c>
      <c r="F541" s="11">
        <v>66</v>
      </c>
      <c r="G541">
        <v>60</v>
      </c>
      <c r="H541" s="11">
        <v>66</v>
      </c>
      <c r="I541">
        <v>115</v>
      </c>
      <c r="J541" s="11">
        <v>482</v>
      </c>
      <c r="K541">
        <v>80.33</v>
      </c>
      <c r="L541" t="s">
        <v>10611</v>
      </c>
    </row>
    <row r="542" spans="1:12" x14ac:dyDescent="0.2">
      <c r="A542">
        <v>687</v>
      </c>
      <c r="B542" s="11">
        <v>687</v>
      </c>
      <c r="C542" t="s">
        <v>1061</v>
      </c>
      <c r="D542" s="11">
        <v>86</v>
      </c>
      <c r="E542">
        <v>92</v>
      </c>
      <c r="F542" s="11">
        <v>88</v>
      </c>
      <c r="G542">
        <v>68</v>
      </c>
      <c r="H542" s="11">
        <v>75</v>
      </c>
      <c r="I542">
        <v>73</v>
      </c>
      <c r="J542" s="11">
        <v>482</v>
      </c>
      <c r="K542">
        <v>80.33</v>
      </c>
      <c r="L542" t="s">
        <v>10635</v>
      </c>
    </row>
    <row r="543" spans="1:12" x14ac:dyDescent="0.2">
      <c r="A543">
        <v>36</v>
      </c>
      <c r="B543" s="11">
        <v>36</v>
      </c>
      <c r="C543" t="s">
        <v>333</v>
      </c>
      <c r="D543" s="11">
        <v>95</v>
      </c>
      <c r="E543">
        <v>70</v>
      </c>
      <c r="F543" s="11">
        <v>73</v>
      </c>
      <c r="G543">
        <v>95</v>
      </c>
      <c r="H543" s="11">
        <v>90</v>
      </c>
      <c r="I543">
        <v>60</v>
      </c>
      <c r="J543" s="11">
        <v>483</v>
      </c>
      <c r="K543">
        <v>80.5</v>
      </c>
      <c r="L543" t="s">
        <v>10577</v>
      </c>
    </row>
    <row r="544" spans="1:12" x14ac:dyDescent="0.2">
      <c r="A544">
        <v>97</v>
      </c>
      <c r="B544" s="11">
        <v>97</v>
      </c>
      <c r="C544" t="s">
        <v>408</v>
      </c>
      <c r="D544" s="11">
        <v>85</v>
      </c>
      <c r="E544">
        <v>73</v>
      </c>
      <c r="F544" s="11">
        <v>70</v>
      </c>
      <c r="G544">
        <v>73</v>
      </c>
      <c r="H544" s="11">
        <v>115</v>
      </c>
      <c r="I544">
        <v>67</v>
      </c>
      <c r="J544" s="11">
        <v>483</v>
      </c>
      <c r="K544">
        <v>80.5</v>
      </c>
      <c r="L544" t="s">
        <v>10613</v>
      </c>
    </row>
    <row r="545" spans="1:12" x14ac:dyDescent="0.2">
      <c r="A545">
        <v>563</v>
      </c>
      <c r="B545" s="11">
        <v>563</v>
      </c>
      <c r="C545" t="s">
        <v>929</v>
      </c>
      <c r="D545" s="11">
        <v>58</v>
      </c>
      <c r="E545">
        <v>50</v>
      </c>
      <c r="F545" s="11">
        <v>145</v>
      </c>
      <c r="G545">
        <v>95</v>
      </c>
      <c r="H545" s="11">
        <v>105</v>
      </c>
      <c r="I545">
        <v>30</v>
      </c>
      <c r="J545" s="11">
        <v>483</v>
      </c>
      <c r="K545">
        <v>80.5</v>
      </c>
      <c r="L545" t="s">
        <v>10608</v>
      </c>
    </row>
    <row r="546" spans="1:12" x14ac:dyDescent="0.2">
      <c r="A546">
        <v>623</v>
      </c>
      <c r="B546" s="11">
        <v>623</v>
      </c>
      <c r="C546" t="s">
        <v>989</v>
      </c>
      <c r="D546" s="11">
        <v>89</v>
      </c>
      <c r="E546">
        <v>124</v>
      </c>
      <c r="F546" s="11">
        <v>80</v>
      </c>
      <c r="G546">
        <v>55</v>
      </c>
      <c r="H546" s="11">
        <v>80</v>
      </c>
      <c r="I546">
        <v>55</v>
      </c>
      <c r="J546" s="11">
        <v>483</v>
      </c>
      <c r="K546">
        <v>80.5</v>
      </c>
      <c r="L546" t="s">
        <v>10608</v>
      </c>
    </row>
    <row r="547" spans="1:12" x14ac:dyDescent="0.2">
      <c r="A547">
        <v>631</v>
      </c>
      <c r="B547" s="11">
        <v>631</v>
      </c>
      <c r="C547" t="s">
        <v>997</v>
      </c>
      <c r="D547" s="11">
        <v>85</v>
      </c>
      <c r="E547">
        <v>97</v>
      </c>
      <c r="F547" s="11">
        <v>66</v>
      </c>
      <c r="G547">
        <v>105</v>
      </c>
      <c r="H547" s="11">
        <v>66</v>
      </c>
      <c r="I547">
        <v>65</v>
      </c>
      <c r="J547" s="11">
        <v>484</v>
      </c>
      <c r="K547">
        <v>80.67</v>
      </c>
      <c r="L547" t="s">
        <v>10605</v>
      </c>
    </row>
    <row r="548" spans="1:12" x14ac:dyDescent="0.2">
      <c r="A548">
        <v>632</v>
      </c>
      <c r="B548" s="11">
        <v>632</v>
      </c>
      <c r="C548" t="s">
        <v>998</v>
      </c>
      <c r="D548" s="11">
        <v>58</v>
      </c>
      <c r="E548">
        <v>109</v>
      </c>
      <c r="F548" s="11">
        <v>112</v>
      </c>
      <c r="G548">
        <v>48</v>
      </c>
      <c r="H548" s="11">
        <v>48</v>
      </c>
      <c r="I548">
        <v>109</v>
      </c>
      <c r="J548" s="11">
        <v>484</v>
      </c>
      <c r="K548">
        <v>80.67</v>
      </c>
      <c r="L548" t="s">
        <v>10605</v>
      </c>
    </row>
    <row r="549" spans="1:12" x14ac:dyDescent="0.2">
      <c r="A549">
        <v>26</v>
      </c>
      <c r="B549" s="11">
        <v>26</v>
      </c>
      <c r="C549" t="s">
        <v>320</v>
      </c>
      <c r="D549" s="11">
        <v>60</v>
      </c>
      <c r="E549">
        <v>90</v>
      </c>
      <c r="F549" s="11">
        <v>55</v>
      </c>
      <c r="G549">
        <v>90</v>
      </c>
      <c r="H549" s="11">
        <v>80</v>
      </c>
      <c r="I549">
        <v>110</v>
      </c>
      <c r="J549" s="11">
        <v>485</v>
      </c>
      <c r="K549">
        <v>80.83</v>
      </c>
      <c r="L549" t="s">
        <v>320</v>
      </c>
    </row>
    <row r="550" spans="1:12" x14ac:dyDescent="0.2">
      <c r="A550">
        <v>112</v>
      </c>
      <c r="B550" s="11">
        <v>112</v>
      </c>
      <c r="C550" t="s">
        <v>425</v>
      </c>
      <c r="D550" s="11">
        <v>105</v>
      </c>
      <c r="E550">
        <v>130</v>
      </c>
      <c r="F550" s="11">
        <v>120</v>
      </c>
      <c r="G550">
        <v>45</v>
      </c>
      <c r="H550" s="11">
        <v>45</v>
      </c>
      <c r="I550">
        <v>40</v>
      </c>
      <c r="J550" s="11">
        <v>485</v>
      </c>
      <c r="K550">
        <v>80.83</v>
      </c>
      <c r="L550" t="s">
        <v>10624</v>
      </c>
    </row>
    <row r="551" spans="1:12" x14ac:dyDescent="0.2">
      <c r="A551">
        <v>226</v>
      </c>
      <c r="B551" s="11">
        <v>226</v>
      </c>
      <c r="C551" t="s">
        <v>549</v>
      </c>
      <c r="D551" s="11">
        <v>85</v>
      </c>
      <c r="E551">
        <v>40</v>
      </c>
      <c r="F551" s="11">
        <v>70</v>
      </c>
      <c r="G551">
        <v>80</v>
      </c>
      <c r="H551" s="11">
        <v>140</v>
      </c>
      <c r="I551">
        <v>70</v>
      </c>
      <c r="J551" s="11">
        <v>485</v>
      </c>
      <c r="K551">
        <v>80.83</v>
      </c>
      <c r="L551" t="s">
        <v>10604</v>
      </c>
    </row>
    <row r="552" spans="1:12" x14ac:dyDescent="0.2">
      <c r="A552">
        <v>367</v>
      </c>
      <c r="B552" s="11">
        <v>367</v>
      </c>
      <c r="C552" t="s">
        <v>707</v>
      </c>
      <c r="D552" s="11">
        <v>55</v>
      </c>
      <c r="E552">
        <v>104</v>
      </c>
      <c r="F552" s="11">
        <v>105</v>
      </c>
      <c r="G552">
        <v>94</v>
      </c>
      <c r="H552" s="11">
        <v>75</v>
      </c>
      <c r="I552">
        <v>52</v>
      </c>
      <c r="J552" s="11">
        <v>485</v>
      </c>
      <c r="K552">
        <v>80.83</v>
      </c>
      <c r="L552" t="s">
        <v>2024</v>
      </c>
    </row>
    <row r="553" spans="1:12" x14ac:dyDescent="0.2">
      <c r="A553">
        <v>368</v>
      </c>
      <c r="B553" s="11">
        <v>368</v>
      </c>
      <c r="C553" t="s">
        <v>708</v>
      </c>
      <c r="D553" s="11">
        <v>55</v>
      </c>
      <c r="E553">
        <v>84</v>
      </c>
      <c r="F553" s="11">
        <v>105</v>
      </c>
      <c r="G553">
        <v>114</v>
      </c>
      <c r="H553" s="11">
        <v>75</v>
      </c>
      <c r="I553">
        <v>52</v>
      </c>
      <c r="J553" s="11">
        <v>485</v>
      </c>
      <c r="K553">
        <v>80.83</v>
      </c>
      <c r="L553" t="s">
        <v>2024</v>
      </c>
    </row>
    <row r="554" spans="1:12" x14ac:dyDescent="0.2">
      <c r="A554">
        <v>369</v>
      </c>
      <c r="B554" s="11">
        <v>369</v>
      </c>
      <c r="C554" t="s">
        <v>709</v>
      </c>
      <c r="D554" s="11">
        <v>100</v>
      </c>
      <c r="E554">
        <v>90</v>
      </c>
      <c r="F554" s="11">
        <v>130</v>
      </c>
      <c r="G554">
        <v>45</v>
      </c>
      <c r="H554" s="11">
        <v>65</v>
      </c>
      <c r="I554">
        <v>55</v>
      </c>
      <c r="J554" s="11">
        <v>485</v>
      </c>
      <c r="K554">
        <v>80.83</v>
      </c>
      <c r="L554" t="s">
        <v>10605</v>
      </c>
    </row>
    <row r="555" spans="1:12" x14ac:dyDescent="0.2">
      <c r="A555">
        <v>398</v>
      </c>
      <c r="B555" s="11">
        <v>398</v>
      </c>
      <c r="C555" t="s">
        <v>748</v>
      </c>
      <c r="D555" s="11">
        <v>85</v>
      </c>
      <c r="E555">
        <v>120</v>
      </c>
      <c r="F555" s="11">
        <v>70</v>
      </c>
      <c r="G555">
        <v>50</v>
      </c>
      <c r="H555" s="11">
        <v>60</v>
      </c>
      <c r="I555">
        <v>100</v>
      </c>
      <c r="J555" s="11">
        <v>485</v>
      </c>
      <c r="K555">
        <v>80.83</v>
      </c>
      <c r="L555" t="s">
        <v>10567</v>
      </c>
    </row>
    <row r="556" spans="1:12" x14ac:dyDescent="0.2">
      <c r="A556">
        <v>442</v>
      </c>
      <c r="B556" s="11">
        <v>442</v>
      </c>
      <c r="C556" t="s">
        <v>795</v>
      </c>
      <c r="D556" s="11">
        <v>50</v>
      </c>
      <c r="E556">
        <v>92</v>
      </c>
      <c r="F556" s="11">
        <v>108</v>
      </c>
      <c r="G556">
        <v>92</v>
      </c>
      <c r="H556" s="11">
        <v>108</v>
      </c>
      <c r="I556">
        <v>35</v>
      </c>
      <c r="J556" s="11">
        <v>485</v>
      </c>
      <c r="K556">
        <v>80.83</v>
      </c>
      <c r="L556" t="s">
        <v>10605</v>
      </c>
    </row>
    <row r="557" spans="1:12" x14ac:dyDescent="0.2">
      <c r="A557">
        <v>545</v>
      </c>
      <c r="B557" s="11">
        <v>545</v>
      </c>
      <c r="C557" t="s">
        <v>910</v>
      </c>
      <c r="D557" s="11">
        <v>60</v>
      </c>
      <c r="E557">
        <v>100</v>
      </c>
      <c r="F557" s="11">
        <v>89</v>
      </c>
      <c r="G557">
        <v>55</v>
      </c>
      <c r="H557" s="11">
        <v>69</v>
      </c>
      <c r="I557">
        <v>112</v>
      </c>
      <c r="J557" s="11">
        <v>485</v>
      </c>
      <c r="K557">
        <v>80.83</v>
      </c>
      <c r="L557" t="s">
        <v>10564</v>
      </c>
    </row>
    <row r="558" spans="1:12" x14ac:dyDescent="0.2">
      <c r="A558">
        <v>558</v>
      </c>
      <c r="B558" s="11">
        <v>558</v>
      </c>
      <c r="C558" t="s">
        <v>924</v>
      </c>
      <c r="D558" s="11">
        <v>70</v>
      </c>
      <c r="E558">
        <v>105</v>
      </c>
      <c r="F558" s="11">
        <v>125</v>
      </c>
      <c r="G558">
        <v>65</v>
      </c>
      <c r="H558" s="11">
        <v>75</v>
      </c>
      <c r="I558">
        <v>45</v>
      </c>
      <c r="J558" s="11">
        <v>485</v>
      </c>
      <c r="K558">
        <v>80.83</v>
      </c>
      <c r="L558" t="s">
        <v>10619</v>
      </c>
    </row>
    <row r="559" spans="1:12" x14ac:dyDescent="0.2">
      <c r="A559">
        <v>606</v>
      </c>
      <c r="B559" s="11">
        <v>606</v>
      </c>
      <c r="C559" t="s">
        <v>972</v>
      </c>
      <c r="D559" s="11">
        <v>75</v>
      </c>
      <c r="E559">
        <v>75</v>
      </c>
      <c r="F559" s="11">
        <v>75</v>
      </c>
      <c r="G559">
        <v>125</v>
      </c>
      <c r="H559" s="11">
        <v>95</v>
      </c>
      <c r="I559">
        <v>40</v>
      </c>
      <c r="J559" s="11">
        <v>485</v>
      </c>
      <c r="K559">
        <v>80.83</v>
      </c>
      <c r="L559" t="s">
        <v>1391</v>
      </c>
    </row>
    <row r="560" spans="1:12" x14ac:dyDescent="0.2">
      <c r="A560">
        <v>621</v>
      </c>
      <c r="B560" s="11">
        <v>621</v>
      </c>
      <c r="C560" t="s">
        <v>987</v>
      </c>
      <c r="D560" s="11">
        <v>77</v>
      </c>
      <c r="E560">
        <v>120</v>
      </c>
      <c r="F560" s="11">
        <v>90</v>
      </c>
      <c r="G560">
        <v>60</v>
      </c>
      <c r="H560" s="11">
        <v>90</v>
      </c>
      <c r="I560">
        <v>48</v>
      </c>
      <c r="J560" s="11">
        <v>485</v>
      </c>
      <c r="K560">
        <v>80.83</v>
      </c>
      <c r="L560" t="s">
        <v>10605</v>
      </c>
    </row>
    <row r="561" spans="1:12" x14ac:dyDescent="0.2">
      <c r="A561">
        <v>733</v>
      </c>
      <c r="B561" s="11">
        <v>733</v>
      </c>
      <c r="C561" t="s">
        <v>1117</v>
      </c>
      <c r="D561" s="11">
        <v>80</v>
      </c>
      <c r="E561">
        <v>120</v>
      </c>
      <c r="F561" s="11">
        <v>75</v>
      </c>
      <c r="G561">
        <v>75</v>
      </c>
      <c r="H561" s="11">
        <v>75</v>
      </c>
      <c r="I561">
        <v>60</v>
      </c>
      <c r="J561" s="11">
        <v>485</v>
      </c>
      <c r="K561">
        <v>80.83</v>
      </c>
      <c r="L561" t="s">
        <v>10567</v>
      </c>
    </row>
    <row r="562" spans="1:12" x14ac:dyDescent="0.2">
      <c r="A562">
        <v>764</v>
      </c>
      <c r="B562" s="11">
        <v>764</v>
      </c>
      <c r="C562" t="s">
        <v>1151</v>
      </c>
      <c r="D562" s="11">
        <v>51</v>
      </c>
      <c r="E562">
        <v>52</v>
      </c>
      <c r="F562" s="11">
        <v>90</v>
      </c>
      <c r="G562">
        <v>82</v>
      </c>
      <c r="H562" s="11">
        <v>110</v>
      </c>
      <c r="I562">
        <v>100</v>
      </c>
      <c r="J562" s="11">
        <v>485</v>
      </c>
      <c r="K562">
        <v>80.83</v>
      </c>
      <c r="L562" t="s">
        <v>10605</v>
      </c>
    </row>
    <row r="563" spans="1:12" x14ac:dyDescent="0.2">
      <c r="A563">
        <v>776</v>
      </c>
      <c r="B563" s="11">
        <v>776</v>
      </c>
      <c r="C563" t="s">
        <v>1164</v>
      </c>
      <c r="D563" s="11">
        <v>60</v>
      </c>
      <c r="E563">
        <v>78</v>
      </c>
      <c r="F563" s="11">
        <v>135</v>
      </c>
      <c r="G563">
        <v>91</v>
      </c>
      <c r="H563" s="11">
        <v>85</v>
      </c>
      <c r="I563">
        <v>36</v>
      </c>
      <c r="J563" s="11">
        <v>485</v>
      </c>
      <c r="K563">
        <v>80.83</v>
      </c>
      <c r="L563" t="s">
        <v>10605</v>
      </c>
    </row>
    <row r="564" spans="1:12" x14ac:dyDescent="0.2">
      <c r="A564">
        <v>780</v>
      </c>
      <c r="B564" s="11">
        <v>780</v>
      </c>
      <c r="C564" t="s">
        <v>1168</v>
      </c>
      <c r="D564" s="11">
        <v>78</v>
      </c>
      <c r="E564">
        <v>60</v>
      </c>
      <c r="F564" s="11">
        <v>85</v>
      </c>
      <c r="G564">
        <v>135</v>
      </c>
      <c r="H564" s="11">
        <v>91</v>
      </c>
      <c r="I564">
        <v>36</v>
      </c>
      <c r="J564" s="11">
        <v>485</v>
      </c>
      <c r="K564">
        <v>80.83</v>
      </c>
      <c r="L564" t="s">
        <v>10605</v>
      </c>
    </row>
    <row r="565" spans="1:12" x14ac:dyDescent="0.2">
      <c r="A565">
        <v>26</v>
      </c>
      <c r="B565" s="11" t="s">
        <v>1207</v>
      </c>
      <c r="C565" t="s">
        <v>321</v>
      </c>
      <c r="D565" s="11">
        <v>60</v>
      </c>
      <c r="E565">
        <v>85</v>
      </c>
      <c r="F565" s="11">
        <v>50</v>
      </c>
      <c r="G565">
        <v>95</v>
      </c>
      <c r="H565" s="11">
        <v>85</v>
      </c>
      <c r="I565">
        <v>110</v>
      </c>
      <c r="J565" s="11">
        <v>485</v>
      </c>
      <c r="K565">
        <v>80.83</v>
      </c>
      <c r="L565" t="s">
        <v>320</v>
      </c>
    </row>
    <row r="566" spans="1:12" x14ac:dyDescent="0.2">
      <c r="A566">
        <v>718</v>
      </c>
      <c r="B566" s="11" t="s">
        <v>1287</v>
      </c>
      <c r="C566" t="s">
        <v>1099</v>
      </c>
      <c r="D566" s="11">
        <v>54</v>
      </c>
      <c r="E566">
        <v>100</v>
      </c>
      <c r="F566" s="11">
        <v>71</v>
      </c>
      <c r="G566">
        <v>61</v>
      </c>
      <c r="H566" s="11">
        <v>85</v>
      </c>
      <c r="I566">
        <v>115</v>
      </c>
      <c r="J566" s="11">
        <v>486</v>
      </c>
      <c r="K566">
        <v>81</v>
      </c>
      <c r="L566" t="s">
        <v>6931</v>
      </c>
    </row>
    <row r="567" spans="1:12" x14ac:dyDescent="0.2">
      <c r="A567">
        <v>518</v>
      </c>
      <c r="B567" s="11">
        <v>518</v>
      </c>
      <c r="C567" t="s">
        <v>882</v>
      </c>
      <c r="D567" s="11">
        <v>116</v>
      </c>
      <c r="E567">
        <v>55</v>
      </c>
      <c r="F567" s="11">
        <v>85</v>
      </c>
      <c r="G567">
        <v>107</v>
      </c>
      <c r="H567" s="11">
        <v>95</v>
      </c>
      <c r="I567">
        <v>29</v>
      </c>
      <c r="J567" s="11">
        <v>487</v>
      </c>
      <c r="K567">
        <v>81.17</v>
      </c>
      <c r="L567" t="s">
        <v>10613</v>
      </c>
    </row>
    <row r="568" spans="1:12" x14ac:dyDescent="0.2">
      <c r="A568">
        <v>745</v>
      </c>
      <c r="B568" s="11">
        <v>745</v>
      </c>
      <c r="C568" t="s">
        <v>1129</v>
      </c>
      <c r="D568" s="11">
        <v>75</v>
      </c>
      <c r="E568">
        <v>115</v>
      </c>
      <c r="F568" s="11">
        <v>65</v>
      </c>
      <c r="G568">
        <v>55</v>
      </c>
      <c r="H568" s="11">
        <v>65</v>
      </c>
      <c r="I568">
        <v>112</v>
      </c>
      <c r="J568" s="11">
        <v>487</v>
      </c>
      <c r="K568">
        <v>81.17</v>
      </c>
      <c r="L568" t="s">
        <v>10627</v>
      </c>
    </row>
    <row r="569" spans="1:12" x14ac:dyDescent="0.2">
      <c r="A569">
        <v>745</v>
      </c>
      <c r="B569" s="11" t="s">
        <v>1292</v>
      </c>
      <c r="C569" t="s">
        <v>1131</v>
      </c>
      <c r="D569" s="11">
        <v>75</v>
      </c>
      <c r="E569">
        <v>117</v>
      </c>
      <c r="F569" s="11">
        <v>65</v>
      </c>
      <c r="G569">
        <v>55</v>
      </c>
      <c r="H569" s="11">
        <v>65</v>
      </c>
      <c r="I569">
        <v>110</v>
      </c>
      <c r="J569" s="11">
        <v>487</v>
      </c>
      <c r="K569">
        <v>81.17</v>
      </c>
      <c r="L569" t="s">
        <v>10627</v>
      </c>
    </row>
    <row r="570" spans="1:12" x14ac:dyDescent="0.2">
      <c r="A570">
        <v>745</v>
      </c>
      <c r="B570" s="11" t="s">
        <v>1291</v>
      </c>
      <c r="C570" t="s">
        <v>1130</v>
      </c>
      <c r="D570" s="11">
        <v>85</v>
      </c>
      <c r="E570">
        <v>115</v>
      </c>
      <c r="F570" s="11">
        <v>75</v>
      </c>
      <c r="G570">
        <v>55</v>
      </c>
      <c r="H570" s="11">
        <v>75</v>
      </c>
      <c r="I570">
        <v>82</v>
      </c>
      <c r="J570" s="11">
        <v>487</v>
      </c>
      <c r="K570">
        <v>81.17</v>
      </c>
      <c r="L570" t="s">
        <v>10627</v>
      </c>
    </row>
    <row r="571" spans="1:12" x14ac:dyDescent="0.2">
      <c r="A571">
        <v>521</v>
      </c>
      <c r="B571" s="11">
        <v>521</v>
      </c>
      <c r="C571" t="s">
        <v>885</v>
      </c>
      <c r="D571" s="11">
        <v>80</v>
      </c>
      <c r="E571">
        <v>115</v>
      </c>
      <c r="F571" s="11">
        <v>80</v>
      </c>
      <c r="G571">
        <v>65</v>
      </c>
      <c r="H571" s="11">
        <v>55</v>
      </c>
      <c r="I571">
        <v>93</v>
      </c>
      <c r="J571" s="11">
        <v>488</v>
      </c>
      <c r="K571">
        <v>81.33</v>
      </c>
      <c r="L571" t="s">
        <v>10567</v>
      </c>
    </row>
    <row r="572" spans="1:12" x14ac:dyDescent="0.2">
      <c r="A572">
        <v>560</v>
      </c>
      <c r="B572" s="11">
        <v>560</v>
      </c>
      <c r="C572" t="s">
        <v>926</v>
      </c>
      <c r="D572" s="11">
        <v>65</v>
      </c>
      <c r="E572">
        <v>90</v>
      </c>
      <c r="F572" s="11">
        <v>115</v>
      </c>
      <c r="G572">
        <v>45</v>
      </c>
      <c r="H572" s="11">
        <v>115</v>
      </c>
      <c r="I572">
        <v>58</v>
      </c>
      <c r="J572" s="11">
        <v>488</v>
      </c>
      <c r="K572">
        <v>81.33</v>
      </c>
      <c r="L572" t="s">
        <v>10635</v>
      </c>
    </row>
    <row r="573" spans="1:12" x14ac:dyDescent="0.2">
      <c r="A573">
        <v>598</v>
      </c>
      <c r="B573" s="11">
        <v>598</v>
      </c>
      <c r="C573" t="s">
        <v>964</v>
      </c>
      <c r="D573" s="11">
        <v>74</v>
      </c>
      <c r="E573">
        <v>94</v>
      </c>
      <c r="F573" s="11">
        <v>131</v>
      </c>
      <c r="G573">
        <v>54</v>
      </c>
      <c r="H573" s="11">
        <v>116</v>
      </c>
      <c r="I573">
        <v>20</v>
      </c>
      <c r="J573" s="11">
        <v>489</v>
      </c>
      <c r="K573">
        <v>81.5</v>
      </c>
      <c r="L573" t="s">
        <v>10634</v>
      </c>
    </row>
    <row r="574" spans="1:12" x14ac:dyDescent="0.2">
      <c r="A574">
        <v>45</v>
      </c>
      <c r="B574" s="11">
        <v>45</v>
      </c>
      <c r="C574" t="s">
        <v>344</v>
      </c>
      <c r="D574" s="11">
        <v>75</v>
      </c>
      <c r="E574">
        <v>80</v>
      </c>
      <c r="F574" s="11">
        <v>85</v>
      </c>
      <c r="G574">
        <v>110</v>
      </c>
      <c r="H574" s="11">
        <v>90</v>
      </c>
      <c r="I574">
        <v>50</v>
      </c>
      <c r="J574" s="11">
        <v>490</v>
      </c>
      <c r="K574">
        <v>81.67</v>
      </c>
      <c r="L574" t="s">
        <v>10636</v>
      </c>
    </row>
    <row r="575" spans="1:12" x14ac:dyDescent="0.2">
      <c r="A575">
        <v>71</v>
      </c>
      <c r="B575" s="11">
        <v>71</v>
      </c>
      <c r="C575" t="s">
        <v>375</v>
      </c>
      <c r="D575" s="11">
        <v>80</v>
      </c>
      <c r="E575">
        <v>105</v>
      </c>
      <c r="F575" s="11">
        <v>65</v>
      </c>
      <c r="G575">
        <v>100</v>
      </c>
      <c r="H575" s="11">
        <v>70</v>
      </c>
      <c r="I575">
        <v>70</v>
      </c>
      <c r="J575" s="11">
        <v>490</v>
      </c>
      <c r="K575">
        <v>81.67</v>
      </c>
      <c r="L575" t="s">
        <v>10598</v>
      </c>
    </row>
    <row r="576" spans="1:12" x14ac:dyDescent="0.2">
      <c r="A576">
        <v>80</v>
      </c>
      <c r="B576" s="11">
        <v>80</v>
      </c>
      <c r="C576" t="s">
        <v>387</v>
      </c>
      <c r="D576" s="11">
        <v>95</v>
      </c>
      <c r="E576">
        <v>75</v>
      </c>
      <c r="F576" s="11">
        <v>110</v>
      </c>
      <c r="G576">
        <v>100</v>
      </c>
      <c r="H576" s="11">
        <v>80</v>
      </c>
      <c r="I576">
        <v>30</v>
      </c>
      <c r="J576" s="11">
        <v>490</v>
      </c>
      <c r="K576">
        <v>81.67</v>
      </c>
      <c r="L576" t="s">
        <v>2024</v>
      </c>
    </row>
    <row r="577" spans="1:12" x14ac:dyDescent="0.2">
      <c r="A577">
        <v>101</v>
      </c>
      <c r="B577" s="11">
        <v>101</v>
      </c>
      <c r="C577" t="s">
        <v>412</v>
      </c>
      <c r="D577" s="11">
        <v>60</v>
      </c>
      <c r="E577">
        <v>50</v>
      </c>
      <c r="F577" s="11">
        <v>70</v>
      </c>
      <c r="G577">
        <v>80</v>
      </c>
      <c r="H577" s="11">
        <v>80</v>
      </c>
      <c r="I577">
        <v>150</v>
      </c>
      <c r="J577" s="11">
        <v>490</v>
      </c>
      <c r="K577">
        <v>81.67</v>
      </c>
      <c r="L577" t="s">
        <v>10637</v>
      </c>
    </row>
    <row r="578" spans="1:12" x14ac:dyDescent="0.2">
      <c r="A578">
        <v>110</v>
      </c>
      <c r="B578" s="11">
        <v>110</v>
      </c>
      <c r="C578" t="s">
        <v>423</v>
      </c>
      <c r="D578" s="11">
        <v>65</v>
      </c>
      <c r="E578">
        <v>90</v>
      </c>
      <c r="F578" s="11">
        <v>120</v>
      </c>
      <c r="G578">
        <v>85</v>
      </c>
      <c r="H578" s="11">
        <v>70</v>
      </c>
      <c r="I578">
        <v>60</v>
      </c>
      <c r="J578" s="11">
        <v>490</v>
      </c>
      <c r="K578">
        <v>81.67</v>
      </c>
      <c r="L578" t="s">
        <v>10641</v>
      </c>
    </row>
    <row r="579" spans="1:12" x14ac:dyDescent="0.2">
      <c r="A579">
        <v>115</v>
      </c>
      <c r="B579" s="11">
        <v>115</v>
      </c>
      <c r="C579" t="s">
        <v>428</v>
      </c>
      <c r="D579" s="11">
        <v>105</v>
      </c>
      <c r="E579">
        <v>95</v>
      </c>
      <c r="F579" s="11">
        <v>80</v>
      </c>
      <c r="G579">
        <v>40</v>
      </c>
      <c r="H579" s="11">
        <v>80</v>
      </c>
      <c r="I579">
        <v>90</v>
      </c>
      <c r="J579" s="11">
        <v>490</v>
      </c>
      <c r="K579">
        <v>81.67</v>
      </c>
      <c r="L579" t="s">
        <v>10605</v>
      </c>
    </row>
    <row r="580" spans="1:12" x14ac:dyDescent="0.2">
      <c r="A580">
        <v>125</v>
      </c>
      <c r="B580" s="11">
        <v>125</v>
      </c>
      <c r="C580" t="s">
        <v>439</v>
      </c>
      <c r="D580" s="11">
        <v>65</v>
      </c>
      <c r="E580">
        <v>83</v>
      </c>
      <c r="F580" s="11">
        <v>57</v>
      </c>
      <c r="G580">
        <v>95</v>
      </c>
      <c r="H580" s="11">
        <v>85</v>
      </c>
      <c r="I580">
        <v>105</v>
      </c>
      <c r="J580" s="11">
        <v>490</v>
      </c>
      <c r="K580">
        <v>81.67</v>
      </c>
      <c r="L580" t="s">
        <v>10592</v>
      </c>
    </row>
    <row r="581" spans="1:12" x14ac:dyDescent="0.2">
      <c r="A581">
        <v>128</v>
      </c>
      <c r="B581" s="11">
        <v>128</v>
      </c>
      <c r="C581" t="s">
        <v>443</v>
      </c>
      <c r="D581" s="11">
        <v>75</v>
      </c>
      <c r="E581">
        <v>100</v>
      </c>
      <c r="F581" s="11">
        <v>95</v>
      </c>
      <c r="G581">
        <v>40</v>
      </c>
      <c r="H581" s="11">
        <v>70</v>
      </c>
      <c r="I581">
        <v>110</v>
      </c>
      <c r="J581" s="11">
        <v>490</v>
      </c>
      <c r="K581">
        <v>81.67</v>
      </c>
      <c r="L581" t="s">
        <v>10605</v>
      </c>
    </row>
    <row r="582" spans="1:12" x14ac:dyDescent="0.2">
      <c r="A582">
        <v>182</v>
      </c>
      <c r="B582" s="11">
        <v>182</v>
      </c>
      <c r="C582" t="s">
        <v>502</v>
      </c>
      <c r="D582" s="11">
        <v>75</v>
      </c>
      <c r="E582">
        <v>80</v>
      </c>
      <c r="F582" s="11">
        <v>95</v>
      </c>
      <c r="G582">
        <v>90</v>
      </c>
      <c r="H582" s="11">
        <v>100</v>
      </c>
      <c r="I582">
        <v>50</v>
      </c>
      <c r="J582" s="11">
        <v>490</v>
      </c>
      <c r="K582">
        <v>81.67</v>
      </c>
      <c r="L582" t="s">
        <v>10636</v>
      </c>
    </row>
    <row r="583" spans="1:12" x14ac:dyDescent="0.2">
      <c r="A583">
        <v>199</v>
      </c>
      <c r="B583" s="11">
        <v>199</v>
      </c>
      <c r="C583" t="s">
        <v>519</v>
      </c>
      <c r="D583" s="11">
        <v>95</v>
      </c>
      <c r="E583">
        <v>75</v>
      </c>
      <c r="F583" s="11">
        <v>80</v>
      </c>
      <c r="G583">
        <v>100</v>
      </c>
      <c r="H583" s="11">
        <v>110</v>
      </c>
      <c r="I583">
        <v>30</v>
      </c>
      <c r="J583" s="11">
        <v>490</v>
      </c>
      <c r="K583">
        <v>81.67</v>
      </c>
      <c r="L583" t="s">
        <v>2024</v>
      </c>
    </row>
    <row r="584" spans="1:12" x14ac:dyDescent="0.2">
      <c r="A584">
        <v>241</v>
      </c>
      <c r="B584" s="11">
        <v>241</v>
      </c>
      <c r="C584" t="s">
        <v>565</v>
      </c>
      <c r="D584" s="11">
        <v>95</v>
      </c>
      <c r="E584">
        <v>80</v>
      </c>
      <c r="F584" s="11">
        <v>105</v>
      </c>
      <c r="G584">
        <v>40</v>
      </c>
      <c r="H584" s="11">
        <v>70</v>
      </c>
      <c r="I584">
        <v>100</v>
      </c>
      <c r="J584" s="11">
        <v>490</v>
      </c>
      <c r="K584">
        <v>81.67</v>
      </c>
      <c r="L584" t="s">
        <v>10605</v>
      </c>
    </row>
    <row r="585" spans="1:12" x14ac:dyDescent="0.2">
      <c r="A585">
        <v>295</v>
      </c>
      <c r="B585" s="11">
        <v>295</v>
      </c>
      <c r="C585" t="s">
        <v>624</v>
      </c>
      <c r="D585" s="11">
        <v>104</v>
      </c>
      <c r="E585">
        <v>91</v>
      </c>
      <c r="F585" s="11">
        <v>63</v>
      </c>
      <c r="G585">
        <v>91</v>
      </c>
      <c r="H585" s="11">
        <v>73</v>
      </c>
      <c r="I585">
        <v>68</v>
      </c>
      <c r="J585" s="11">
        <v>490</v>
      </c>
      <c r="K585">
        <v>81.67</v>
      </c>
      <c r="L585" t="s">
        <v>10642</v>
      </c>
    </row>
    <row r="586" spans="1:12" x14ac:dyDescent="0.2">
      <c r="A586">
        <v>334</v>
      </c>
      <c r="B586" s="11">
        <v>334</v>
      </c>
      <c r="C586" t="s">
        <v>670</v>
      </c>
      <c r="D586" s="11">
        <v>75</v>
      </c>
      <c r="E586">
        <v>70</v>
      </c>
      <c r="F586" s="11">
        <v>90</v>
      </c>
      <c r="G586">
        <v>70</v>
      </c>
      <c r="H586" s="11">
        <v>105</v>
      </c>
      <c r="I586">
        <v>80</v>
      </c>
      <c r="J586" s="11">
        <v>490</v>
      </c>
      <c r="K586">
        <v>81.67</v>
      </c>
      <c r="L586" t="s">
        <v>10643</v>
      </c>
    </row>
    <row r="587" spans="1:12" x14ac:dyDescent="0.2">
      <c r="A587">
        <v>454</v>
      </c>
      <c r="B587" s="11">
        <v>454</v>
      </c>
      <c r="C587" t="s">
        <v>809</v>
      </c>
      <c r="D587" s="11">
        <v>83</v>
      </c>
      <c r="E587">
        <v>106</v>
      </c>
      <c r="F587" s="11">
        <v>65</v>
      </c>
      <c r="G587">
        <v>86</v>
      </c>
      <c r="H587" s="11">
        <v>65</v>
      </c>
      <c r="I587">
        <v>85</v>
      </c>
      <c r="J587" s="11">
        <v>490</v>
      </c>
      <c r="K587">
        <v>81.67</v>
      </c>
      <c r="L587" t="s">
        <v>10641</v>
      </c>
    </row>
    <row r="588" spans="1:12" x14ac:dyDescent="0.2">
      <c r="A588">
        <v>561</v>
      </c>
      <c r="B588" s="11">
        <v>561</v>
      </c>
      <c r="C588" t="s">
        <v>927</v>
      </c>
      <c r="D588" s="11">
        <v>72</v>
      </c>
      <c r="E588">
        <v>58</v>
      </c>
      <c r="F588" s="11">
        <v>80</v>
      </c>
      <c r="G588">
        <v>103</v>
      </c>
      <c r="H588" s="11">
        <v>80</v>
      </c>
      <c r="I588">
        <v>97</v>
      </c>
      <c r="J588" s="11">
        <v>490</v>
      </c>
      <c r="K588">
        <v>81.67</v>
      </c>
      <c r="L588" t="s">
        <v>10605</v>
      </c>
    </row>
    <row r="589" spans="1:12" x14ac:dyDescent="0.2">
      <c r="A589">
        <v>576</v>
      </c>
      <c r="B589" s="11">
        <v>576</v>
      </c>
      <c r="C589" t="s">
        <v>942</v>
      </c>
      <c r="D589" s="11">
        <v>70</v>
      </c>
      <c r="E589">
        <v>55</v>
      </c>
      <c r="F589" s="11">
        <v>95</v>
      </c>
      <c r="G589">
        <v>95</v>
      </c>
      <c r="H589" s="11">
        <v>110</v>
      </c>
      <c r="I589">
        <v>65</v>
      </c>
      <c r="J589" s="11">
        <v>490</v>
      </c>
      <c r="K589">
        <v>81.67</v>
      </c>
      <c r="L589" t="s">
        <v>10640</v>
      </c>
    </row>
    <row r="590" spans="1:12" x14ac:dyDescent="0.2">
      <c r="A590">
        <v>579</v>
      </c>
      <c r="B590" s="11">
        <v>579</v>
      </c>
      <c r="C590" t="s">
        <v>945</v>
      </c>
      <c r="D590" s="11">
        <v>110</v>
      </c>
      <c r="E590">
        <v>65</v>
      </c>
      <c r="F590" s="11">
        <v>75</v>
      </c>
      <c r="G590">
        <v>125</v>
      </c>
      <c r="H590" s="11">
        <v>85</v>
      </c>
      <c r="I590">
        <v>30</v>
      </c>
      <c r="J590" s="11">
        <v>490</v>
      </c>
      <c r="K590">
        <v>81.67</v>
      </c>
      <c r="L590" t="s">
        <v>10640</v>
      </c>
    </row>
    <row r="591" spans="1:12" x14ac:dyDescent="0.2">
      <c r="A591">
        <v>625</v>
      </c>
      <c r="B591" s="11">
        <v>625</v>
      </c>
      <c r="C591" t="s">
        <v>991</v>
      </c>
      <c r="D591" s="11">
        <v>65</v>
      </c>
      <c r="E591">
        <v>125</v>
      </c>
      <c r="F591" s="11">
        <v>100</v>
      </c>
      <c r="G591">
        <v>60</v>
      </c>
      <c r="H591" s="11">
        <v>70</v>
      </c>
      <c r="I591">
        <v>70</v>
      </c>
      <c r="J591" s="11">
        <v>490</v>
      </c>
      <c r="K591">
        <v>81.67</v>
      </c>
      <c r="L591" t="s">
        <v>10634</v>
      </c>
    </row>
    <row r="592" spans="1:12" x14ac:dyDescent="0.2">
      <c r="A592">
        <v>626</v>
      </c>
      <c r="B592" s="11">
        <v>626</v>
      </c>
      <c r="C592" t="s">
        <v>992</v>
      </c>
      <c r="D592" s="11">
        <v>95</v>
      </c>
      <c r="E592">
        <v>110</v>
      </c>
      <c r="F592" s="11">
        <v>95</v>
      </c>
      <c r="G592">
        <v>40</v>
      </c>
      <c r="H592" s="11">
        <v>95</v>
      </c>
      <c r="I592">
        <v>55</v>
      </c>
      <c r="J592" s="11">
        <v>490</v>
      </c>
      <c r="K592">
        <v>81.67</v>
      </c>
      <c r="L592" t="s">
        <v>10605</v>
      </c>
    </row>
    <row r="593" spans="1:12" x14ac:dyDescent="0.2">
      <c r="A593">
        <v>765</v>
      </c>
      <c r="B593" s="11">
        <v>765</v>
      </c>
      <c r="C593" t="s">
        <v>1152</v>
      </c>
      <c r="D593" s="11">
        <v>90</v>
      </c>
      <c r="E593">
        <v>60</v>
      </c>
      <c r="F593" s="11">
        <v>80</v>
      </c>
      <c r="G593">
        <v>90</v>
      </c>
      <c r="H593" s="11">
        <v>110</v>
      </c>
      <c r="I593">
        <v>60</v>
      </c>
      <c r="J593" s="11">
        <v>490</v>
      </c>
      <c r="K593">
        <v>81.67</v>
      </c>
      <c r="L593" t="s">
        <v>10605</v>
      </c>
    </row>
    <row r="594" spans="1:12" x14ac:dyDescent="0.2">
      <c r="A594">
        <v>766</v>
      </c>
      <c r="B594" s="11">
        <v>766</v>
      </c>
      <c r="C594" t="s">
        <v>1153</v>
      </c>
      <c r="D594" s="11">
        <v>100</v>
      </c>
      <c r="E594">
        <v>120</v>
      </c>
      <c r="F594" s="11">
        <v>90</v>
      </c>
      <c r="G594">
        <v>40</v>
      </c>
      <c r="H594" s="11">
        <v>60</v>
      </c>
      <c r="I594">
        <v>80</v>
      </c>
      <c r="J594" s="11">
        <v>490</v>
      </c>
      <c r="K594">
        <v>81.67</v>
      </c>
      <c r="L594" t="s">
        <v>10605</v>
      </c>
    </row>
    <row r="595" spans="1:12" x14ac:dyDescent="0.2">
      <c r="A595">
        <v>460</v>
      </c>
      <c r="B595" s="11">
        <v>460</v>
      </c>
      <c r="C595" t="s">
        <v>815</v>
      </c>
      <c r="D595" s="11">
        <v>90</v>
      </c>
      <c r="E595">
        <v>92</v>
      </c>
      <c r="F595" s="11">
        <v>75</v>
      </c>
      <c r="G595">
        <v>92</v>
      </c>
      <c r="H595" s="11">
        <v>85</v>
      </c>
      <c r="I595">
        <v>60</v>
      </c>
      <c r="J595" s="11">
        <v>494</v>
      </c>
      <c r="K595">
        <v>82.33</v>
      </c>
      <c r="L595" t="s">
        <v>10620</v>
      </c>
    </row>
    <row r="596" spans="1:12" x14ac:dyDescent="0.2">
      <c r="A596">
        <v>691</v>
      </c>
      <c r="B596" s="11">
        <v>691</v>
      </c>
      <c r="C596" t="s">
        <v>1065</v>
      </c>
      <c r="D596" s="11">
        <v>65</v>
      </c>
      <c r="E596">
        <v>75</v>
      </c>
      <c r="F596" s="11">
        <v>90</v>
      </c>
      <c r="G596">
        <v>97</v>
      </c>
      <c r="H596" s="11">
        <v>123</v>
      </c>
      <c r="I596">
        <v>44</v>
      </c>
      <c r="J596" s="11">
        <v>494</v>
      </c>
      <c r="K596">
        <v>82.33</v>
      </c>
      <c r="L596" t="s">
        <v>10569</v>
      </c>
    </row>
    <row r="597" spans="1:12" x14ac:dyDescent="0.2">
      <c r="A597">
        <v>711</v>
      </c>
      <c r="B597" s="11">
        <v>711</v>
      </c>
      <c r="C597" t="s">
        <v>1088</v>
      </c>
      <c r="D597" s="11">
        <v>55</v>
      </c>
      <c r="E597">
        <v>85</v>
      </c>
      <c r="F597" s="11">
        <v>122</v>
      </c>
      <c r="G597">
        <v>58</v>
      </c>
      <c r="H597" s="11">
        <v>75</v>
      </c>
      <c r="I597">
        <v>99</v>
      </c>
      <c r="J597" s="11">
        <v>494</v>
      </c>
      <c r="K597">
        <v>82.33</v>
      </c>
      <c r="L597" t="s">
        <v>10608</v>
      </c>
    </row>
    <row r="598" spans="1:12" x14ac:dyDescent="0.2">
      <c r="A598">
        <v>711</v>
      </c>
      <c r="B598" s="11">
        <v>711</v>
      </c>
      <c r="C598" t="s">
        <v>1089</v>
      </c>
      <c r="D598" s="11">
        <v>65</v>
      </c>
      <c r="E598">
        <v>90</v>
      </c>
      <c r="F598" s="11">
        <v>122</v>
      </c>
      <c r="G598">
        <v>58</v>
      </c>
      <c r="H598" s="11">
        <v>75</v>
      </c>
      <c r="I598">
        <v>84</v>
      </c>
      <c r="J598" s="11">
        <v>494</v>
      </c>
      <c r="K598">
        <v>82.33</v>
      </c>
      <c r="L598" t="s">
        <v>10608</v>
      </c>
    </row>
    <row r="599" spans="1:12" x14ac:dyDescent="0.2">
      <c r="A599">
        <v>711</v>
      </c>
      <c r="B599" s="11">
        <v>711</v>
      </c>
      <c r="C599" t="s">
        <v>1090</v>
      </c>
      <c r="D599" s="11">
        <v>75</v>
      </c>
      <c r="E599">
        <v>95</v>
      </c>
      <c r="F599" s="11">
        <v>122</v>
      </c>
      <c r="G599">
        <v>58</v>
      </c>
      <c r="H599" s="11">
        <v>75</v>
      </c>
      <c r="I599">
        <v>69</v>
      </c>
      <c r="J599" s="11">
        <v>494</v>
      </c>
      <c r="K599">
        <v>82.33</v>
      </c>
      <c r="L599" t="s">
        <v>10608</v>
      </c>
    </row>
    <row r="600" spans="1:12" x14ac:dyDescent="0.2">
      <c r="A600">
        <v>711</v>
      </c>
      <c r="B600" s="11">
        <v>711</v>
      </c>
      <c r="C600" t="s">
        <v>1091</v>
      </c>
      <c r="D600" s="11">
        <v>85</v>
      </c>
      <c r="E600">
        <v>100</v>
      </c>
      <c r="F600" s="11">
        <v>122</v>
      </c>
      <c r="G600">
        <v>58</v>
      </c>
      <c r="H600" s="11">
        <v>75</v>
      </c>
      <c r="I600">
        <v>54</v>
      </c>
      <c r="J600" s="11">
        <v>494</v>
      </c>
      <c r="K600">
        <v>82.33</v>
      </c>
      <c r="L600" t="s">
        <v>10608</v>
      </c>
    </row>
    <row r="601" spans="1:12" x14ac:dyDescent="0.2">
      <c r="A601">
        <v>76</v>
      </c>
      <c r="B601" s="11">
        <v>76</v>
      </c>
      <c r="C601" t="s">
        <v>382</v>
      </c>
      <c r="D601" s="11">
        <v>80</v>
      </c>
      <c r="E601">
        <v>120</v>
      </c>
      <c r="F601" s="11">
        <v>130</v>
      </c>
      <c r="G601">
        <v>55</v>
      </c>
      <c r="H601" s="11">
        <v>65</v>
      </c>
      <c r="I601">
        <v>45</v>
      </c>
      <c r="J601" s="11">
        <v>495</v>
      </c>
      <c r="K601">
        <v>82.5</v>
      </c>
      <c r="L601" t="s">
        <v>10639</v>
      </c>
    </row>
    <row r="602" spans="1:12" x14ac:dyDescent="0.2">
      <c r="A602">
        <v>126</v>
      </c>
      <c r="B602" s="11">
        <v>126</v>
      </c>
      <c r="C602" t="s">
        <v>440</v>
      </c>
      <c r="D602" s="11">
        <v>65</v>
      </c>
      <c r="E602">
        <v>95</v>
      </c>
      <c r="F602" s="11">
        <v>57</v>
      </c>
      <c r="G602">
        <v>100</v>
      </c>
      <c r="H602" s="11">
        <v>85</v>
      </c>
      <c r="I602">
        <v>93</v>
      </c>
      <c r="J602" s="11">
        <v>495</v>
      </c>
      <c r="K602">
        <v>82.5</v>
      </c>
      <c r="L602" t="s">
        <v>10623</v>
      </c>
    </row>
    <row r="603" spans="1:12" x14ac:dyDescent="0.2">
      <c r="A603">
        <v>139</v>
      </c>
      <c r="B603" s="11">
        <v>139</v>
      </c>
      <c r="C603" t="s">
        <v>455</v>
      </c>
      <c r="D603" s="11">
        <v>70</v>
      </c>
      <c r="E603">
        <v>60</v>
      </c>
      <c r="F603" s="11">
        <v>125</v>
      </c>
      <c r="G603">
        <v>115</v>
      </c>
      <c r="H603" s="11">
        <v>70</v>
      </c>
      <c r="I603">
        <v>55</v>
      </c>
      <c r="J603" s="11">
        <v>495</v>
      </c>
      <c r="K603">
        <v>82.5</v>
      </c>
      <c r="L603" t="s">
        <v>10617</v>
      </c>
    </row>
    <row r="604" spans="1:12" x14ac:dyDescent="0.2">
      <c r="A604">
        <v>141</v>
      </c>
      <c r="B604" s="11">
        <v>141</v>
      </c>
      <c r="C604" t="s">
        <v>457</v>
      </c>
      <c r="D604" s="11">
        <v>60</v>
      </c>
      <c r="E604">
        <v>115</v>
      </c>
      <c r="F604" s="11">
        <v>105</v>
      </c>
      <c r="G604">
        <v>65</v>
      </c>
      <c r="H604" s="11">
        <v>70</v>
      </c>
      <c r="I604">
        <v>80</v>
      </c>
      <c r="J604" s="11">
        <v>495</v>
      </c>
      <c r="K604">
        <v>82.5</v>
      </c>
      <c r="L604" t="s">
        <v>10617</v>
      </c>
    </row>
    <row r="605" spans="1:12" x14ac:dyDescent="0.2">
      <c r="A605">
        <v>346</v>
      </c>
      <c r="B605" s="11">
        <v>346</v>
      </c>
      <c r="C605" t="s">
        <v>683</v>
      </c>
      <c r="D605" s="11">
        <v>86</v>
      </c>
      <c r="E605">
        <v>81</v>
      </c>
      <c r="F605" s="11">
        <v>97</v>
      </c>
      <c r="G605">
        <v>81</v>
      </c>
      <c r="H605" s="11">
        <v>107</v>
      </c>
      <c r="I605">
        <v>43</v>
      </c>
      <c r="J605" s="11">
        <v>495</v>
      </c>
      <c r="K605">
        <v>82.5</v>
      </c>
      <c r="L605" t="s">
        <v>10617</v>
      </c>
    </row>
    <row r="606" spans="1:12" x14ac:dyDescent="0.2">
      <c r="A606">
        <v>348</v>
      </c>
      <c r="B606" s="11">
        <v>348</v>
      </c>
      <c r="C606" t="s">
        <v>685</v>
      </c>
      <c r="D606" s="11">
        <v>75</v>
      </c>
      <c r="E606">
        <v>125</v>
      </c>
      <c r="F606" s="11">
        <v>100</v>
      </c>
      <c r="G606">
        <v>70</v>
      </c>
      <c r="H606" s="11">
        <v>80</v>
      </c>
      <c r="I606">
        <v>45</v>
      </c>
      <c r="J606" s="11">
        <v>495</v>
      </c>
      <c r="K606">
        <v>82.5</v>
      </c>
      <c r="L606" t="s">
        <v>10617</v>
      </c>
    </row>
    <row r="607" spans="1:12" x14ac:dyDescent="0.2">
      <c r="A607">
        <v>409</v>
      </c>
      <c r="B607" s="11">
        <v>409</v>
      </c>
      <c r="C607" t="s">
        <v>759</v>
      </c>
      <c r="D607" s="11">
        <v>97</v>
      </c>
      <c r="E607">
        <v>165</v>
      </c>
      <c r="F607" s="11">
        <v>60</v>
      </c>
      <c r="G607">
        <v>65</v>
      </c>
      <c r="H607" s="11">
        <v>50</v>
      </c>
      <c r="I607">
        <v>58</v>
      </c>
      <c r="J607" s="11">
        <v>495</v>
      </c>
      <c r="K607">
        <v>82.5</v>
      </c>
      <c r="L607" t="s">
        <v>10617</v>
      </c>
    </row>
    <row r="608" spans="1:12" x14ac:dyDescent="0.2">
      <c r="A608">
        <v>411</v>
      </c>
      <c r="B608" s="11">
        <v>411</v>
      </c>
      <c r="C608" t="s">
        <v>761</v>
      </c>
      <c r="D608" s="11">
        <v>60</v>
      </c>
      <c r="E608">
        <v>52</v>
      </c>
      <c r="F608" s="11">
        <v>168</v>
      </c>
      <c r="G608">
        <v>47</v>
      </c>
      <c r="H608" s="11">
        <v>138</v>
      </c>
      <c r="I608">
        <v>30</v>
      </c>
      <c r="J608" s="11">
        <v>495</v>
      </c>
      <c r="K608">
        <v>82.5</v>
      </c>
      <c r="L608" t="s">
        <v>10617</v>
      </c>
    </row>
    <row r="609" spans="1:12" x14ac:dyDescent="0.2">
      <c r="A609">
        <v>419</v>
      </c>
      <c r="B609" s="11">
        <v>419</v>
      </c>
      <c r="C609" t="s">
        <v>771</v>
      </c>
      <c r="D609" s="11">
        <v>85</v>
      </c>
      <c r="E609">
        <v>105</v>
      </c>
      <c r="F609" s="11">
        <v>55</v>
      </c>
      <c r="G609">
        <v>85</v>
      </c>
      <c r="H609" s="11">
        <v>50</v>
      </c>
      <c r="I609">
        <v>115</v>
      </c>
      <c r="J609" s="11">
        <v>495</v>
      </c>
      <c r="K609">
        <v>82.5</v>
      </c>
      <c r="L609" t="s">
        <v>2024</v>
      </c>
    </row>
    <row r="610" spans="1:12" x14ac:dyDescent="0.2">
      <c r="A610">
        <v>429</v>
      </c>
      <c r="B610" s="11">
        <v>429</v>
      </c>
      <c r="C610" t="s">
        <v>782</v>
      </c>
      <c r="D610" s="11">
        <v>60</v>
      </c>
      <c r="E610">
        <v>60</v>
      </c>
      <c r="F610" s="11">
        <v>60</v>
      </c>
      <c r="G610">
        <v>105</v>
      </c>
      <c r="H610" s="11">
        <v>105</v>
      </c>
      <c r="I610">
        <v>105</v>
      </c>
      <c r="J610" s="11">
        <v>495</v>
      </c>
      <c r="K610">
        <v>82.5</v>
      </c>
      <c r="L610" t="s">
        <v>10608</v>
      </c>
    </row>
    <row r="611" spans="1:12" x14ac:dyDescent="0.2">
      <c r="A611">
        <v>565</v>
      </c>
      <c r="B611" s="11">
        <v>565</v>
      </c>
      <c r="C611" t="s">
        <v>931</v>
      </c>
      <c r="D611" s="11">
        <v>74</v>
      </c>
      <c r="E611">
        <v>108</v>
      </c>
      <c r="F611" s="11">
        <v>133</v>
      </c>
      <c r="G611">
        <v>83</v>
      </c>
      <c r="H611" s="11">
        <v>65</v>
      </c>
      <c r="I611">
        <v>32</v>
      </c>
      <c r="J611" s="11">
        <v>495</v>
      </c>
      <c r="K611">
        <v>82.5</v>
      </c>
      <c r="L611" t="s">
        <v>10617</v>
      </c>
    </row>
    <row r="612" spans="1:12" x14ac:dyDescent="0.2">
      <c r="A612">
        <v>589</v>
      </c>
      <c r="B612" s="11">
        <v>589</v>
      </c>
      <c r="C612" t="s">
        <v>955</v>
      </c>
      <c r="D612" s="11">
        <v>70</v>
      </c>
      <c r="E612">
        <v>135</v>
      </c>
      <c r="F612" s="11">
        <v>105</v>
      </c>
      <c r="G612">
        <v>60</v>
      </c>
      <c r="H612" s="11">
        <v>105</v>
      </c>
      <c r="I612">
        <v>20</v>
      </c>
      <c r="J612" s="11">
        <v>495</v>
      </c>
      <c r="K612">
        <v>82.5</v>
      </c>
      <c r="L612" t="s">
        <v>10619</v>
      </c>
    </row>
    <row r="613" spans="1:12" x14ac:dyDescent="0.2">
      <c r="A613">
        <v>617</v>
      </c>
      <c r="B613" s="11">
        <v>617</v>
      </c>
      <c r="C613" t="s">
        <v>983</v>
      </c>
      <c r="D613" s="11">
        <v>80</v>
      </c>
      <c r="E613">
        <v>70</v>
      </c>
      <c r="F613" s="11">
        <v>40</v>
      </c>
      <c r="G613">
        <v>100</v>
      </c>
      <c r="H613" s="11">
        <v>60</v>
      </c>
      <c r="I613">
        <v>145</v>
      </c>
      <c r="J613" s="11">
        <v>495</v>
      </c>
      <c r="K613">
        <v>82.5</v>
      </c>
      <c r="L613" t="s">
        <v>10619</v>
      </c>
    </row>
    <row r="614" spans="1:12" x14ac:dyDescent="0.2">
      <c r="A614">
        <v>675</v>
      </c>
      <c r="B614" s="11">
        <v>675</v>
      </c>
      <c r="C614" t="s">
        <v>1048</v>
      </c>
      <c r="D614" s="11">
        <v>95</v>
      </c>
      <c r="E614">
        <v>124</v>
      </c>
      <c r="F614" s="11">
        <v>78</v>
      </c>
      <c r="G614">
        <v>69</v>
      </c>
      <c r="H614" s="11">
        <v>71</v>
      </c>
      <c r="I614">
        <v>58</v>
      </c>
      <c r="J614" s="11">
        <v>495</v>
      </c>
      <c r="K614">
        <v>82.5</v>
      </c>
      <c r="L614" t="s">
        <v>10621</v>
      </c>
    </row>
    <row r="615" spans="1:12" x14ac:dyDescent="0.2">
      <c r="A615">
        <v>748</v>
      </c>
      <c r="B615" s="11">
        <v>748</v>
      </c>
      <c r="C615" t="s">
        <v>1135</v>
      </c>
      <c r="D615" s="11">
        <v>50</v>
      </c>
      <c r="E615">
        <v>63</v>
      </c>
      <c r="F615" s="11">
        <v>152</v>
      </c>
      <c r="G615">
        <v>53</v>
      </c>
      <c r="H615" s="11">
        <v>142</v>
      </c>
      <c r="I615">
        <v>35</v>
      </c>
      <c r="J615" s="11">
        <v>495</v>
      </c>
      <c r="K615">
        <v>82.5</v>
      </c>
      <c r="L615" t="s">
        <v>10569</v>
      </c>
    </row>
    <row r="616" spans="1:12" x14ac:dyDescent="0.2">
      <c r="A616">
        <v>15</v>
      </c>
      <c r="B616" s="11" t="s">
        <v>1203</v>
      </c>
      <c r="C616" t="s">
        <v>306</v>
      </c>
      <c r="D616" s="11">
        <v>65</v>
      </c>
      <c r="E616">
        <v>150</v>
      </c>
      <c r="F616" s="11">
        <v>40</v>
      </c>
      <c r="G616">
        <v>15</v>
      </c>
      <c r="H616" s="11">
        <v>80</v>
      </c>
      <c r="I616">
        <v>145</v>
      </c>
      <c r="J616" s="11">
        <v>495</v>
      </c>
      <c r="K616">
        <v>82.5</v>
      </c>
      <c r="L616" t="s">
        <v>116</v>
      </c>
    </row>
    <row r="617" spans="1:12" x14ac:dyDescent="0.2">
      <c r="A617">
        <v>76</v>
      </c>
      <c r="B617" s="11" t="s">
        <v>1219</v>
      </c>
      <c r="C617" t="s">
        <v>383</v>
      </c>
      <c r="D617" s="11">
        <v>80</v>
      </c>
      <c r="E617">
        <v>120</v>
      </c>
      <c r="F617" s="11">
        <v>130</v>
      </c>
      <c r="G617">
        <v>55</v>
      </c>
      <c r="H617" s="11">
        <v>65</v>
      </c>
      <c r="I617">
        <v>45</v>
      </c>
      <c r="J617" s="11">
        <v>495</v>
      </c>
      <c r="K617">
        <v>82.5</v>
      </c>
      <c r="L617" t="s">
        <v>10639</v>
      </c>
    </row>
    <row r="618" spans="1:12" x14ac:dyDescent="0.2">
      <c r="A618">
        <v>523</v>
      </c>
      <c r="B618" s="11">
        <v>523</v>
      </c>
      <c r="C618" t="s">
        <v>887</v>
      </c>
      <c r="D618" s="11">
        <v>75</v>
      </c>
      <c r="E618">
        <v>100</v>
      </c>
      <c r="F618" s="11">
        <v>63</v>
      </c>
      <c r="G618">
        <v>80</v>
      </c>
      <c r="H618" s="11">
        <v>63</v>
      </c>
      <c r="I618">
        <v>116</v>
      </c>
      <c r="J618" s="11">
        <v>497</v>
      </c>
      <c r="K618">
        <v>82.83</v>
      </c>
      <c r="L618" t="s">
        <v>10612</v>
      </c>
    </row>
    <row r="619" spans="1:12" x14ac:dyDescent="0.2">
      <c r="A619">
        <v>426</v>
      </c>
      <c r="B619" s="11">
        <v>426</v>
      </c>
      <c r="C619" t="s">
        <v>778</v>
      </c>
      <c r="D619" s="11">
        <v>150</v>
      </c>
      <c r="E619">
        <v>80</v>
      </c>
      <c r="F619" s="11">
        <v>44</v>
      </c>
      <c r="G619">
        <v>90</v>
      </c>
      <c r="H619" s="11">
        <v>54</v>
      </c>
      <c r="I619">
        <v>80</v>
      </c>
      <c r="J619" s="11">
        <v>498</v>
      </c>
      <c r="K619">
        <v>83</v>
      </c>
      <c r="L619" t="s">
        <v>10608</v>
      </c>
    </row>
    <row r="620" spans="1:12" x14ac:dyDescent="0.2">
      <c r="A620">
        <v>512</v>
      </c>
      <c r="B620" s="11">
        <v>512</v>
      </c>
      <c r="C620" t="s">
        <v>876</v>
      </c>
      <c r="D620" s="11">
        <v>75</v>
      </c>
      <c r="E620">
        <v>98</v>
      </c>
      <c r="F620" s="11">
        <v>63</v>
      </c>
      <c r="G620">
        <v>98</v>
      </c>
      <c r="H620" s="11">
        <v>63</v>
      </c>
      <c r="I620">
        <v>101</v>
      </c>
      <c r="J620" s="11">
        <v>498</v>
      </c>
      <c r="K620">
        <v>83</v>
      </c>
      <c r="L620" t="s">
        <v>10598</v>
      </c>
    </row>
    <row r="621" spans="1:12" x14ac:dyDescent="0.2">
      <c r="A621">
        <v>514</v>
      </c>
      <c r="B621" s="11">
        <v>514</v>
      </c>
      <c r="C621" t="s">
        <v>878</v>
      </c>
      <c r="D621" s="11">
        <v>75</v>
      </c>
      <c r="E621">
        <v>98</v>
      </c>
      <c r="F621" s="11">
        <v>63</v>
      </c>
      <c r="G621">
        <v>98</v>
      </c>
      <c r="H621" s="11">
        <v>63</v>
      </c>
      <c r="I621">
        <v>101</v>
      </c>
      <c r="J621" s="11">
        <v>498</v>
      </c>
      <c r="K621">
        <v>83</v>
      </c>
      <c r="L621" t="s">
        <v>10633</v>
      </c>
    </row>
    <row r="622" spans="1:12" x14ac:dyDescent="0.2">
      <c r="A622">
        <v>516</v>
      </c>
      <c r="B622" s="11">
        <v>516</v>
      </c>
      <c r="C622" t="s">
        <v>880</v>
      </c>
      <c r="D622" s="11">
        <v>75</v>
      </c>
      <c r="E622">
        <v>98</v>
      </c>
      <c r="F622" s="11">
        <v>63</v>
      </c>
      <c r="G622">
        <v>98</v>
      </c>
      <c r="H622" s="11">
        <v>63</v>
      </c>
      <c r="I622">
        <v>101</v>
      </c>
      <c r="J622" s="11">
        <v>498</v>
      </c>
      <c r="K622">
        <v>83</v>
      </c>
      <c r="L622" t="s">
        <v>2024</v>
      </c>
    </row>
    <row r="623" spans="1:12" x14ac:dyDescent="0.2">
      <c r="A623">
        <v>663</v>
      </c>
      <c r="B623" s="11">
        <v>663</v>
      </c>
      <c r="C623" t="s">
        <v>1036</v>
      </c>
      <c r="D623" s="11">
        <v>78</v>
      </c>
      <c r="E623">
        <v>81</v>
      </c>
      <c r="F623" s="11">
        <v>71</v>
      </c>
      <c r="G623">
        <v>74</v>
      </c>
      <c r="H623" s="11">
        <v>69</v>
      </c>
      <c r="I623">
        <v>126</v>
      </c>
      <c r="J623" s="11">
        <v>499</v>
      </c>
      <c r="K623">
        <v>83.17</v>
      </c>
      <c r="L623" t="s">
        <v>10567</v>
      </c>
    </row>
    <row r="624" spans="1:12" x14ac:dyDescent="0.2">
      <c r="A624">
        <v>55</v>
      </c>
      <c r="B624" s="11">
        <v>55</v>
      </c>
      <c r="C624" t="s">
        <v>358</v>
      </c>
      <c r="D624" s="11">
        <v>80</v>
      </c>
      <c r="E624">
        <v>82</v>
      </c>
      <c r="F624" s="11">
        <v>78</v>
      </c>
      <c r="G624">
        <v>95</v>
      </c>
      <c r="H624" s="11">
        <v>80</v>
      </c>
      <c r="I624">
        <v>85</v>
      </c>
      <c r="J624" s="11">
        <v>500</v>
      </c>
      <c r="K624">
        <v>83.33</v>
      </c>
      <c r="L624" t="s">
        <v>2024</v>
      </c>
    </row>
    <row r="625" spans="1:12" x14ac:dyDescent="0.2">
      <c r="A625">
        <v>65</v>
      </c>
      <c r="B625" s="11">
        <v>65</v>
      </c>
      <c r="C625" t="s">
        <v>368</v>
      </c>
      <c r="D625" s="11">
        <v>55</v>
      </c>
      <c r="E625">
        <v>50</v>
      </c>
      <c r="F625" s="11">
        <v>45</v>
      </c>
      <c r="G625">
        <v>135</v>
      </c>
      <c r="H625" s="11">
        <v>95</v>
      </c>
      <c r="I625">
        <v>120</v>
      </c>
      <c r="J625" s="11">
        <v>500</v>
      </c>
      <c r="K625">
        <v>83.33</v>
      </c>
      <c r="L625" t="s">
        <v>10640</v>
      </c>
    </row>
    <row r="626" spans="1:12" x14ac:dyDescent="0.2">
      <c r="A626">
        <v>78</v>
      </c>
      <c r="B626" s="11">
        <v>78</v>
      </c>
      <c r="C626" t="s">
        <v>385</v>
      </c>
      <c r="D626" s="11">
        <v>65</v>
      </c>
      <c r="E626">
        <v>100</v>
      </c>
      <c r="F626" s="11">
        <v>70</v>
      </c>
      <c r="G626">
        <v>80</v>
      </c>
      <c r="H626" s="11">
        <v>80</v>
      </c>
      <c r="I626">
        <v>105</v>
      </c>
      <c r="J626" s="11">
        <v>500</v>
      </c>
      <c r="K626">
        <v>83.33</v>
      </c>
      <c r="L626" t="s">
        <v>10633</v>
      </c>
    </row>
    <row r="627" spans="1:12" x14ac:dyDescent="0.2">
      <c r="A627">
        <v>89</v>
      </c>
      <c r="B627" s="11">
        <v>89</v>
      </c>
      <c r="C627" t="s">
        <v>398</v>
      </c>
      <c r="D627" s="11">
        <v>105</v>
      </c>
      <c r="E627">
        <v>105</v>
      </c>
      <c r="F627" s="11">
        <v>75</v>
      </c>
      <c r="G627">
        <v>65</v>
      </c>
      <c r="H627" s="11">
        <v>100</v>
      </c>
      <c r="I627">
        <v>50</v>
      </c>
      <c r="J627" s="11">
        <v>500</v>
      </c>
      <c r="K627">
        <v>83.33</v>
      </c>
      <c r="L627" t="s">
        <v>10569</v>
      </c>
    </row>
    <row r="628" spans="1:12" x14ac:dyDescent="0.2">
      <c r="A628">
        <v>94</v>
      </c>
      <c r="B628" s="11">
        <v>94</v>
      </c>
      <c r="C628" t="s">
        <v>404</v>
      </c>
      <c r="D628" s="11">
        <v>60</v>
      </c>
      <c r="E628">
        <v>65</v>
      </c>
      <c r="F628" s="11">
        <v>60</v>
      </c>
      <c r="G628">
        <v>130</v>
      </c>
      <c r="H628" s="11">
        <v>75</v>
      </c>
      <c r="I628">
        <v>110</v>
      </c>
      <c r="J628" s="11">
        <v>500</v>
      </c>
      <c r="K628">
        <v>83.33</v>
      </c>
      <c r="L628" t="s">
        <v>10609</v>
      </c>
    </row>
    <row r="629" spans="1:12" x14ac:dyDescent="0.2">
      <c r="A629">
        <v>123</v>
      </c>
      <c r="B629" s="11">
        <v>123</v>
      </c>
      <c r="C629" t="s">
        <v>437</v>
      </c>
      <c r="D629" s="11">
        <v>70</v>
      </c>
      <c r="E629">
        <v>110</v>
      </c>
      <c r="F629" s="11">
        <v>80</v>
      </c>
      <c r="G629">
        <v>55</v>
      </c>
      <c r="H629" s="11">
        <v>80</v>
      </c>
      <c r="I629">
        <v>105</v>
      </c>
      <c r="J629" s="11">
        <v>500</v>
      </c>
      <c r="K629">
        <v>83.33</v>
      </c>
      <c r="L629" t="s">
        <v>10587</v>
      </c>
    </row>
    <row r="630" spans="1:12" x14ac:dyDescent="0.2">
      <c r="A630">
        <v>127</v>
      </c>
      <c r="B630" s="11">
        <v>127</v>
      </c>
      <c r="C630" t="s">
        <v>441</v>
      </c>
      <c r="D630" s="11">
        <v>65</v>
      </c>
      <c r="E630">
        <v>125</v>
      </c>
      <c r="F630" s="11">
        <v>100</v>
      </c>
      <c r="G630">
        <v>55</v>
      </c>
      <c r="H630" s="11">
        <v>70</v>
      </c>
      <c r="I630">
        <v>85</v>
      </c>
      <c r="J630" s="11">
        <v>500</v>
      </c>
      <c r="K630">
        <v>83.33</v>
      </c>
      <c r="L630" t="s">
        <v>10605</v>
      </c>
    </row>
    <row r="631" spans="1:12" x14ac:dyDescent="0.2">
      <c r="A631">
        <v>186</v>
      </c>
      <c r="B631" s="11">
        <v>186</v>
      </c>
      <c r="C631" t="s">
        <v>506</v>
      </c>
      <c r="D631" s="11">
        <v>90</v>
      </c>
      <c r="E631">
        <v>75</v>
      </c>
      <c r="F631" s="11">
        <v>75</v>
      </c>
      <c r="G631">
        <v>90</v>
      </c>
      <c r="H631" s="11">
        <v>100</v>
      </c>
      <c r="I631">
        <v>70</v>
      </c>
      <c r="J631" s="11">
        <v>500</v>
      </c>
      <c r="K631">
        <v>83.33</v>
      </c>
      <c r="L631" t="s">
        <v>2020</v>
      </c>
    </row>
    <row r="632" spans="1:12" x14ac:dyDescent="0.2">
      <c r="A632">
        <v>212</v>
      </c>
      <c r="B632" s="11">
        <v>212</v>
      </c>
      <c r="C632" t="s">
        <v>533</v>
      </c>
      <c r="D632" s="11">
        <v>70</v>
      </c>
      <c r="E632">
        <v>130</v>
      </c>
      <c r="F632" s="11">
        <v>100</v>
      </c>
      <c r="G632">
        <v>55</v>
      </c>
      <c r="H632" s="11">
        <v>80</v>
      </c>
      <c r="I632">
        <v>65</v>
      </c>
      <c r="J632" s="11">
        <v>500</v>
      </c>
      <c r="K632">
        <v>83.33</v>
      </c>
      <c r="L632" t="s">
        <v>10619</v>
      </c>
    </row>
    <row r="633" spans="1:12" x14ac:dyDescent="0.2">
      <c r="A633">
        <v>214</v>
      </c>
      <c r="B633" s="11">
        <v>214</v>
      </c>
      <c r="C633" t="s">
        <v>536</v>
      </c>
      <c r="D633" s="11">
        <v>80</v>
      </c>
      <c r="E633">
        <v>125</v>
      </c>
      <c r="F633" s="11">
        <v>75</v>
      </c>
      <c r="G633">
        <v>40</v>
      </c>
      <c r="H633" s="11">
        <v>95</v>
      </c>
      <c r="I633">
        <v>85</v>
      </c>
      <c r="J633" s="11">
        <v>500</v>
      </c>
      <c r="K633">
        <v>83.33</v>
      </c>
      <c r="L633" t="s">
        <v>10605</v>
      </c>
    </row>
    <row r="634" spans="1:12" x14ac:dyDescent="0.2">
      <c r="A634">
        <v>217</v>
      </c>
      <c r="B634" s="11">
        <v>217</v>
      </c>
      <c r="C634" t="s">
        <v>540</v>
      </c>
      <c r="D634" s="11">
        <v>90</v>
      </c>
      <c r="E634">
        <v>130</v>
      </c>
      <c r="F634" s="11">
        <v>75</v>
      </c>
      <c r="G634">
        <v>75</v>
      </c>
      <c r="H634" s="11">
        <v>75</v>
      </c>
      <c r="I634">
        <v>55</v>
      </c>
      <c r="J634" s="11">
        <v>500</v>
      </c>
      <c r="K634">
        <v>83.33</v>
      </c>
      <c r="L634" t="s">
        <v>10611</v>
      </c>
    </row>
    <row r="635" spans="1:12" x14ac:dyDescent="0.2">
      <c r="A635">
        <v>229</v>
      </c>
      <c r="B635" s="11">
        <v>229</v>
      </c>
      <c r="C635" t="s">
        <v>552</v>
      </c>
      <c r="D635" s="11">
        <v>75</v>
      </c>
      <c r="E635">
        <v>90</v>
      </c>
      <c r="F635" s="11">
        <v>50</v>
      </c>
      <c r="G635">
        <v>110</v>
      </c>
      <c r="H635" s="11">
        <v>80</v>
      </c>
      <c r="I635">
        <v>95</v>
      </c>
      <c r="J635" s="11">
        <v>500</v>
      </c>
      <c r="K635">
        <v>83.33</v>
      </c>
      <c r="L635" t="s">
        <v>10635</v>
      </c>
    </row>
    <row r="636" spans="1:12" x14ac:dyDescent="0.2">
      <c r="A636">
        <v>232</v>
      </c>
      <c r="B636" s="11">
        <v>232</v>
      </c>
      <c r="C636" t="s">
        <v>556</v>
      </c>
      <c r="D636" s="11">
        <v>90</v>
      </c>
      <c r="E636">
        <v>120</v>
      </c>
      <c r="F636" s="11">
        <v>120</v>
      </c>
      <c r="G636">
        <v>60</v>
      </c>
      <c r="H636" s="11">
        <v>60</v>
      </c>
      <c r="I636">
        <v>50</v>
      </c>
      <c r="J636" s="11">
        <v>500</v>
      </c>
      <c r="K636">
        <v>83.33</v>
      </c>
      <c r="L636" t="s">
        <v>10631</v>
      </c>
    </row>
    <row r="637" spans="1:12" x14ac:dyDescent="0.2">
      <c r="A637">
        <v>321</v>
      </c>
      <c r="B637" s="11">
        <v>321</v>
      </c>
      <c r="C637" t="s">
        <v>656</v>
      </c>
      <c r="D637" s="11">
        <v>170</v>
      </c>
      <c r="E637">
        <v>90</v>
      </c>
      <c r="F637" s="11">
        <v>45</v>
      </c>
      <c r="G637">
        <v>90</v>
      </c>
      <c r="H637" s="11">
        <v>45</v>
      </c>
      <c r="I637">
        <v>60</v>
      </c>
      <c r="J637" s="11">
        <v>500</v>
      </c>
      <c r="K637">
        <v>83.33</v>
      </c>
      <c r="L637" t="s">
        <v>2024</v>
      </c>
    </row>
    <row r="638" spans="1:12" x14ac:dyDescent="0.2">
      <c r="A638">
        <v>344</v>
      </c>
      <c r="B638" s="11">
        <v>344</v>
      </c>
      <c r="C638" t="s">
        <v>681</v>
      </c>
      <c r="D638" s="11">
        <v>60</v>
      </c>
      <c r="E638">
        <v>70</v>
      </c>
      <c r="F638" s="11">
        <v>105</v>
      </c>
      <c r="G638">
        <v>70</v>
      </c>
      <c r="H638" s="11">
        <v>120</v>
      </c>
      <c r="I638">
        <v>75</v>
      </c>
      <c r="J638" s="11">
        <v>500</v>
      </c>
      <c r="K638">
        <v>83.33</v>
      </c>
      <c r="L638" t="s">
        <v>10631</v>
      </c>
    </row>
    <row r="639" spans="1:12" x14ac:dyDescent="0.2">
      <c r="A639">
        <v>437</v>
      </c>
      <c r="B639" s="11">
        <v>437</v>
      </c>
      <c r="C639" t="s">
        <v>790</v>
      </c>
      <c r="D639" s="11">
        <v>67</v>
      </c>
      <c r="E639">
        <v>89</v>
      </c>
      <c r="F639" s="11">
        <v>116</v>
      </c>
      <c r="G639">
        <v>79</v>
      </c>
      <c r="H639" s="11">
        <v>116</v>
      </c>
      <c r="I639">
        <v>33</v>
      </c>
      <c r="J639" s="11">
        <v>500</v>
      </c>
      <c r="K639">
        <v>83.33</v>
      </c>
      <c r="L639" t="s">
        <v>10634</v>
      </c>
    </row>
    <row r="640" spans="1:12" x14ac:dyDescent="0.2">
      <c r="A640">
        <v>452</v>
      </c>
      <c r="B640" s="11">
        <v>452</v>
      </c>
      <c r="C640" t="s">
        <v>807</v>
      </c>
      <c r="D640" s="11">
        <v>70</v>
      </c>
      <c r="E640">
        <v>90</v>
      </c>
      <c r="F640" s="11">
        <v>110</v>
      </c>
      <c r="G640">
        <v>60</v>
      </c>
      <c r="H640" s="11">
        <v>75</v>
      </c>
      <c r="I640">
        <v>95</v>
      </c>
      <c r="J640" s="11">
        <v>500</v>
      </c>
      <c r="K640">
        <v>83.33</v>
      </c>
      <c r="L640" t="s">
        <v>10569</v>
      </c>
    </row>
    <row r="641" spans="1:12" x14ac:dyDescent="0.2">
      <c r="A641">
        <v>508</v>
      </c>
      <c r="B641" s="11">
        <v>508</v>
      </c>
      <c r="C641" t="s">
        <v>872</v>
      </c>
      <c r="D641" s="11">
        <v>85</v>
      </c>
      <c r="E641">
        <v>110</v>
      </c>
      <c r="F641" s="11">
        <v>90</v>
      </c>
      <c r="G641">
        <v>45</v>
      </c>
      <c r="H641" s="11">
        <v>90</v>
      </c>
      <c r="I641">
        <v>80</v>
      </c>
      <c r="J641" s="11">
        <v>500</v>
      </c>
      <c r="K641">
        <v>83.33</v>
      </c>
      <c r="L641" t="s">
        <v>10642</v>
      </c>
    </row>
    <row r="642" spans="1:12" x14ac:dyDescent="0.2">
      <c r="A642">
        <v>542</v>
      </c>
      <c r="B642" s="11">
        <v>542</v>
      </c>
      <c r="C642" t="s">
        <v>907</v>
      </c>
      <c r="D642" s="11">
        <v>75</v>
      </c>
      <c r="E642">
        <v>103</v>
      </c>
      <c r="F642" s="11">
        <v>80</v>
      </c>
      <c r="G642">
        <v>70</v>
      </c>
      <c r="H642" s="11">
        <v>80</v>
      </c>
      <c r="I642">
        <v>92</v>
      </c>
      <c r="J642" s="11">
        <v>500</v>
      </c>
      <c r="K642">
        <v>83.33</v>
      </c>
      <c r="L642" t="s">
        <v>10564</v>
      </c>
    </row>
    <row r="643" spans="1:12" x14ac:dyDescent="0.2">
      <c r="A643">
        <v>689</v>
      </c>
      <c r="B643" s="11">
        <v>689</v>
      </c>
      <c r="C643" t="s">
        <v>1063</v>
      </c>
      <c r="D643" s="11">
        <v>72</v>
      </c>
      <c r="E643">
        <v>105</v>
      </c>
      <c r="F643" s="11">
        <v>115</v>
      </c>
      <c r="G643">
        <v>54</v>
      </c>
      <c r="H643" s="11">
        <v>86</v>
      </c>
      <c r="I643">
        <v>68</v>
      </c>
      <c r="J643" s="11">
        <v>500</v>
      </c>
      <c r="K643">
        <v>83.33</v>
      </c>
      <c r="L643" t="s">
        <v>2024</v>
      </c>
    </row>
    <row r="644" spans="1:12" x14ac:dyDescent="0.2">
      <c r="A644">
        <v>693</v>
      </c>
      <c r="B644" s="11">
        <v>693</v>
      </c>
      <c r="C644" t="s">
        <v>1067</v>
      </c>
      <c r="D644" s="11">
        <v>71</v>
      </c>
      <c r="E644">
        <v>73</v>
      </c>
      <c r="F644" s="11">
        <v>88</v>
      </c>
      <c r="G644">
        <v>120</v>
      </c>
      <c r="H644" s="11">
        <v>89</v>
      </c>
      <c r="I644">
        <v>59</v>
      </c>
      <c r="J644" s="11">
        <v>500</v>
      </c>
      <c r="K644">
        <v>83.33</v>
      </c>
      <c r="L644" t="s">
        <v>2024</v>
      </c>
    </row>
    <row r="645" spans="1:12" x14ac:dyDescent="0.2">
      <c r="A645">
        <v>701</v>
      </c>
      <c r="B645" s="11">
        <v>701</v>
      </c>
      <c r="C645" t="s">
        <v>1075</v>
      </c>
      <c r="D645" s="11">
        <v>78</v>
      </c>
      <c r="E645">
        <v>92</v>
      </c>
      <c r="F645" s="11">
        <v>75</v>
      </c>
      <c r="G645">
        <v>74</v>
      </c>
      <c r="H645" s="11">
        <v>63</v>
      </c>
      <c r="I645">
        <v>118</v>
      </c>
      <c r="J645" s="11">
        <v>500</v>
      </c>
      <c r="K645">
        <v>83.33</v>
      </c>
      <c r="L645" t="s">
        <v>10605</v>
      </c>
    </row>
    <row r="646" spans="1:12" x14ac:dyDescent="0.2">
      <c r="A646">
        <v>703</v>
      </c>
      <c r="B646" s="11">
        <v>703</v>
      </c>
      <c r="C646" t="s">
        <v>1077</v>
      </c>
      <c r="D646" s="11">
        <v>50</v>
      </c>
      <c r="E646">
        <v>50</v>
      </c>
      <c r="F646" s="11">
        <v>150</v>
      </c>
      <c r="G646">
        <v>50</v>
      </c>
      <c r="H646" s="11">
        <v>150</v>
      </c>
      <c r="I646">
        <v>50</v>
      </c>
      <c r="J646" s="11">
        <v>500</v>
      </c>
      <c r="K646">
        <v>83.33</v>
      </c>
      <c r="L646" t="s">
        <v>10605</v>
      </c>
    </row>
    <row r="647" spans="1:12" x14ac:dyDescent="0.2">
      <c r="A647">
        <v>738</v>
      </c>
      <c r="B647" s="11">
        <v>738</v>
      </c>
      <c r="C647" t="s">
        <v>1122</v>
      </c>
      <c r="D647" s="11">
        <v>77</v>
      </c>
      <c r="E647">
        <v>70</v>
      </c>
      <c r="F647" s="11">
        <v>90</v>
      </c>
      <c r="G647">
        <v>145</v>
      </c>
      <c r="H647" s="11">
        <v>75</v>
      </c>
      <c r="I647">
        <v>43</v>
      </c>
      <c r="J647" s="11">
        <v>500</v>
      </c>
      <c r="K647">
        <v>83.33</v>
      </c>
      <c r="L647" t="s">
        <v>10564</v>
      </c>
    </row>
    <row r="648" spans="1:12" x14ac:dyDescent="0.2">
      <c r="A648">
        <v>750</v>
      </c>
      <c r="B648" s="11">
        <v>750</v>
      </c>
      <c r="C648" t="s">
        <v>1137</v>
      </c>
      <c r="D648" s="11">
        <v>100</v>
      </c>
      <c r="E648">
        <v>125</v>
      </c>
      <c r="F648" s="11">
        <v>100</v>
      </c>
      <c r="G648">
        <v>55</v>
      </c>
      <c r="H648" s="11">
        <v>85</v>
      </c>
      <c r="I648">
        <v>35</v>
      </c>
      <c r="J648" s="11">
        <v>500</v>
      </c>
      <c r="K648">
        <v>83.33</v>
      </c>
      <c r="L648" t="s">
        <v>10631</v>
      </c>
    </row>
    <row r="649" spans="1:12" x14ac:dyDescent="0.2">
      <c r="A649">
        <v>760</v>
      </c>
      <c r="B649" s="11">
        <v>760</v>
      </c>
      <c r="C649" t="s">
        <v>1147</v>
      </c>
      <c r="D649" s="11">
        <v>120</v>
      </c>
      <c r="E649">
        <v>125</v>
      </c>
      <c r="F649" s="11">
        <v>80</v>
      </c>
      <c r="G649">
        <v>55</v>
      </c>
      <c r="H649" s="11">
        <v>60</v>
      </c>
      <c r="I649">
        <v>60</v>
      </c>
      <c r="J649" s="11">
        <v>500</v>
      </c>
      <c r="K649">
        <v>83.33</v>
      </c>
      <c r="L649" t="s">
        <v>10622</v>
      </c>
    </row>
    <row r="650" spans="1:12" x14ac:dyDescent="0.2">
      <c r="A650">
        <v>89</v>
      </c>
      <c r="B650" s="11" t="s">
        <v>1222</v>
      </c>
      <c r="C650" t="s">
        <v>399</v>
      </c>
      <c r="D650" s="11">
        <v>105</v>
      </c>
      <c r="E650">
        <v>105</v>
      </c>
      <c r="F650" s="11">
        <v>75</v>
      </c>
      <c r="G650">
        <v>65</v>
      </c>
      <c r="H650" s="11">
        <v>100</v>
      </c>
      <c r="I650">
        <v>50</v>
      </c>
      <c r="J650" s="11">
        <v>500</v>
      </c>
      <c r="K650">
        <v>83.33</v>
      </c>
      <c r="L650" t="s">
        <v>10569</v>
      </c>
    </row>
    <row r="651" spans="1:12" x14ac:dyDescent="0.2">
      <c r="A651">
        <v>774</v>
      </c>
      <c r="B651" s="11" t="s">
        <v>1294</v>
      </c>
      <c r="C651" t="s">
        <v>1162</v>
      </c>
      <c r="D651" s="11">
        <v>60</v>
      </c>
      <c r="E651">
        <v>100</v>
      </c>
      <c r="F651" s="11">
        <v>60</v>
      </c>
      <c r="G651">
        <v>100</v>
      </c>
      <c r="H651" s="11">
        <v>60</v>
      </c>
      <c r="I651">
        <v>120</v>
      </c>
      <c r="J651" s="11">
        <v>500</v>
      </c>
      <c r="K651">
        <v>83.33</v>
      </c>
      <c r="L651" t="s">
        <v>10605</v>
      </c>
    </row>
    <row r="652" spans="1:12" x14ac:dyDescent="0.2">
      <c r="A652">
        <v>31</v>
      </c>
      <c r="B652" s="11">
        <v>31</v>
      </c>
      <c r="C652" t="s">
        <v>328</v>
      </c>
      <c r="D652" s="11">
        <v>90</v>
      </c>
      <c r="E652">
        <v>92</v>
      </c>
      <c r="F652" s="11">
        <v>87</v>
      </c>
      <c r="G652">
        <v>75</v>
      </c>
      <c r="H652" s="11">
        <v>85</v>
      </c>
      <c r="I652">
        <v>76</v>
      </c>
      <c r="J652" s="11">
        <v>505</v>
      </c>
      <c r="K652">
        <v>84.17</v>
      </c>
      <c r="L652" t="s">
        <v>10575</v>
      </c>
    </row>
    <row r="653" spans="1:12" x14ac:dyDescent="0.2">
      <c r="A653">
        <v>34</v>
      </c>
      <c r="B653" s="11">
        <v>34</v>
      </c>
      <c r="C653" t="s">
        <v>331</v>
      </c>
      <c r="D653" s="11">
        <v>81</v>
      </c>
      <c r="E653">
        <v>102</v>
      </c>
      <c r="F653" s="11">
        <v>77</v>
      </c>
      <c r="G653">
        <v>85</v>
      </c>
      <c r="H653" s="11">
        <v>75</v>
      </c>
      <c r="I653">
        <v>85</v>
      </c>
      <c r="J653" s="11">
        <v>505</v>
      </c>
      <c r="K653">
        <v>84.17</v>
      </c>
      <c r="L653" t="s">
        <v>10575</v>
      </c>
    </row>
    <row r="654" spans="1:12" x14ac:dyDescent="0.2">
      <c r="A654">
        <v>38</v>
      </c>
      <c r="B654" s="11">
        <v>38</v>
      </c>
      <c r="C654" t="s">
        <v>336</v>
      </c>
      <c r="D654" s="11">
        <v>73</v>
      </c>
      <c r="E654">
        <v>76</v>
      </c>
      <c r="F654" s="11">
        <v>75</v>
      </c>
      <c r="G654">
        <v>81</v>
      </c>
      <c r="H654" s="11">
        <v>100</v>
      </c>
      <c r="I654">
        <v>100</v>
      </c>
      <c r="J654" s="11">
        <v>505</v>
      </c>
      <c r="K654">
        <v>84.17</v>
      </c>
      <c r="L654" t="s">
        <v>10633</v>
      </c>
    </row>
    <row r="655" spans="1:12" x14ac:dyDescent="0.2">
      <c r="A655">
        <v>68</v>
      </c>
      <c r="B655" s="11">
        <v>68</v>
      </c>
      <c r="C655" t="s">
        <v>372</v>
      </c>
      <c r="D655" s="11">
        <v>90</v>
      </c>
      <c r="E655">
        <v>130</v>
      </c>
      <c r="F655" s="11">
        <v>80</v>
      </c>
      <c r="G655">
        <v>65</v>
      </c>
      <c r="H655" s="11">
        <v>85</v>
      </c>
      <c r="I655">
        <v>55</v>
      </c>
      <c r="J655" s="11">
        <v>505</v>
      </c>
      <c r="K655">
        <v>84.17</v>
      </c>
      <c r="L655" t="s">
        <v>10644</v>
      </c>
    </row>
    <row r="656" spans="1:12" x14ac:dyDescent="0.2">
      <c r="A656">
        <v>213</v>
      </c>
      <c r="B656" s="11">
        <v>213</v>
      </c>
      <c r="C656" t="s">
        <v>535</v>
      </c>
      <c r="D656" s="11">
        <v>20</v>
      </c>
      <c r="E656">
        <v>10</v>
      </c>
      <c r="F656" s="11">
        <v>230</v>
      </c>
      <c r="G656">
        <v>10</v>
      </c>
      <c r="H656" s="11">
        <v>230</v>
      </c>
      <c r="I656">
        <v>5</v>
      </c>
      <c r="J656" s="11">
        <v>505</v>
      </c>
      <c r="K656">
        <v>84.17</v>
      </c>
      <c r="L656" t="s">
        <v>10605</v>
      </c>
    </row>
    <row r="657" spans="1:12" x14ac:dyDescent="0.2">
      <c r="A657">
        <v>430</v>
      </c>
      <c r="B657" s="11">
        <v>430</v>
      </c>
      <c r="C657" t="s">
        <v>783</v>
      </c>
      <c r="D657" s="11">
        <v>100</v>
      </c>
      <c r="E657">
        <v>125</v>
      </c>
      <c r="F657" s="11">
        <v>52</v>
      </c>
      <c r="G657">
        <v>105</v>
      </c>
      <c r="H657" s="11">
        <v>52</v>
      </c>
      <c r="I657">
        <v>71</v>
      </c>
      <c r="J657" s="11">
        <v>505</v>
      </c>
      <c r="K657">
        <v>84.17</v>
      </c>
      <c r="L657" t="s">
        <v>10635</v>
      </c>
    </row>
    <row r="658" spans="1:12" x14ac:dyDescent="0.2">
      <c r="A658">
        <v>534</v>
      </c>
      <c r="B658" s="11">
        <v>534</v>
      </c>
      <c r="C658" t="s">
        <v>899</v>
      </c>
      <c r="D658" s="11">
        <v>105</v>
      </c>
      <c r="E658">
        <v>140</v>
      </c>
      <c r="F658" s="11">
        <v>95</v>
      </c>
      <c r="G658">
        <v>55</v>
      </c>
      <c r="H658" s="11">
        <v>65</v>
      </c>
      <c r="I658">
        <v>45</v>
      </c>
      <c r="J658" s="11">
        <v>505</v>
      </c>
      <c r="K658">
        <v>84.17</v>
      </c>
      <c r="L658" t="s">
        <v>10644</v>
      </c>
    </row>
    <row r="659" spans="1:12" x14ac:dyDescent="0.2">
      <c r="A659">
        <v>614</v>
      </c>
      <c r="B659" s="11">
        <v>614</v>
      </c>
      <c r="C659" t="s">
        <v>980</v>
      </c>
      <c r="D659" s="11">
        <v>95</v>
      </c>
      <c r="E659">
        <v>130</v>
      </c>
      <c r="F659" s="11">
        <v>80</v>
      </c>
      <c r="G659">
        <v>70</v>
      </c>
      <c r="H659" s="11">
        <v>80</v>
      </c>
      <c r="I659">
        <v>50</v>
      </c>
      <c r="J659" s="11">
        <v>505</v>
      </c>
      <c r="K659">
        <v>84.17</v>
      </c>
      <c r="L659" t="s">
        <v>10620</v>
      </c>
    </row>
    <row r="660" spans="1:12" x14ac:dyDescent="0.2">
      <c r="A660">
        <v>38</v>
      </c>
      <c r="B660" s="11" t="s">
        <v>1211</v>
      </c>
      <c r="C660" t="s">
        <v>337</v>
      </c>
      <c r="D660" s="11">
        <v>73</v>
      </c>
      <c r="E660">
        <v>67</v>
      </c>
      <c r="F660" s="11">
        <v>75</v>
      </c>
      <c r="G660">
        <v>81</v>
      </c>
      <c r="H660" s="11">
        <v>100</v>
      </c>
      <c r="I660">
        <v>109</v>
      </c>
      <c r="J660" s="11">
        <v>505</v>
      </c>
      <c r="K660">
        <v>84.17</v>
      </c>
      <c r="L660" t="s">
        <v>10620</v>
      </c>
    </row>
    <row r="661" spans="1:12" x14ac:dyDescent="0.2">
      <c r="A661">
        <v>668</v>
      </c>
      <c r="B661" s="11">
        <v>668</v>
      </c>
      <c r="C661" t="s">
        <v>1041</v>
      </c>
      <c r="D661" s="11">
        <v>86</v>
      </c>
      <c r="E661">
        <v>68</v>
      </c>
      <c r="F661" s="11">
        <v>72</v>
      </c>
      <c r="G661">
        <v>109</v>
      </c>
      <c r="H661" s="11">
        <v>66</v>
      </c>
      <c r="I661">
        <v>106</v>
      </c>
      <c r="J661" s="11">
        <v>507</v>
      </c>
      <c r="K661">
        <v>84.5</v>
      </c>
      <c r="L661" t="s">
        <v>10633</v>
      </c>
    </row>
    <row r="662" spans="1:12" x14ac:dyDescent="0.2">
      <c r="A662">
        <v>530</v>
      </c>
      <c r="B662" s="11">
        <v>530</v>
      </c>
      <c r="C662" t="s">
        <v>894</v>
      </c>
      <c r="D662" s="11">
        <v>110</v>
      </c>
      <c r="E662">
        <v>135</v>
      </c>
      <c r="F662" s="11">
        <v>60</v>
      </c>
      <c r="G662">
        <v>50</v>
      </c>
      <c r="H662" s="11">
        <v>65</v>
      </c>
      <c r="I662">
        <v>88</v>
      </c>
      <c r="J662" s="11">
        <v>508</v>
      </c>
      <c r="K662">
        <v>84.67</v>
      </c>
      <c r="L662" t="s">
        <v>10631</v>
      </c>
    </row>
    <row r="663" spans="1:12" x14ac:dyDescent="0.2">
      <c r="A663">
        <v>537</v>
      </c>
      <c r="B663" s="11">
        <v>537</v>
      </c>
      <c r="C663" t="s">
        <v>902</v>
      </c>
      <c r="D663" s="11">
        <v>105</v>
      </c>
      <c r="E663">
        <v>95</v>
      </c>
      <c r="F663" s="11">
        <v>75</v>
      </c>
      <c r="G663">
        <v>85</v>
      </c>
      <c r="H663" s="11">
        <v>75</v>
      </c>
      <c r="I663">
        <v>74</v>
      </c>
      <c r="J663" s="11">
        <v>509</v>
      </c>
      <c r="K663">
        <v>84.83</v>
      </c>
      <c r="L663" t="s">
        <v>2020</v>
      </c>
    </row>
    <row r="664" spans="1:12" x14ac:dyDescent="0.2">
      <c r="A664">
        <v>62</v>
      </c>
      <c r="B664" s="11">
        <v>62</v>
      </c>
      <c r="C664" t="s">
        <v>365</v>
      </c>
      <c r="D664" s="11">
        <v>90</v>
      </c>
      <c r="E664">
        <v>95</v>
      </c>
      <c r="F664" s="11">
        <v>95</v>
      </c>
      <c r="G664">
        <v>70</v>
      </c>
      <c r="H664" s="11">
        <v>90</v>
      </c>
      <c r="I664">
        <v>70</v>
      </c>
      <c r="J664" s="11">
        <v>510</v>
      </c>
      <c r="K664">
        <v>85</v>
      </c>
      <c r="L664" t="s">
        <v>2020</v>
      </c>
    </row>
    <row r="665" spans="1:12" x14ac:dyDescent="0.2">
      <c r="A665">
        <v>181</v>
      </c>
      <c r="B665" s="11">
        <v>181</v>
      </c>
      <c r="C665" t="s">
        <v>500</v>
      </c>
      <c r="D665" s="11">
        <v>90</v>
      </c>
      <c r="E665">
        <v>75</v>
      </c>
      <c r="F665" s="11">
        <v>85</v>
      </c>
      <c r="G665">
        <v>115</v>
      </c>
      <c r="H665" s="11">
        <v>90</v>
      </c>
      <c r="I665">
        <v>55</v>
      </c>
      <c r="J665" s="11">
        <v>510</v>
      </c>
      <c r="K665">
        <v>85</v>
      </c>
      <c r="L665" t="s">
        <v>10645</v>
      </c>
    </row>
    <row r="666" spans="1:12" x14ac:dyDescent="0.2">
      <c r="A666">
        <v>208</v>
      </c>
      <c r="B666" s="11">
        <v>208</v>
      </c>
      <c r="C666" t="s">
        <v>528</v>
      </c>
      <c r="D666" s="11">
        <v>75</v>
      </c>
      <c r="E666">
        <v>85</v>
      </c>
      <c r="F666" s="11">
        <v>200</v>
      </c>
      <c r="G666">
        <v>55</v>
      </c>
      <c r="H666" s="11">
        <v>65</v>
      </c>
      <c r="I666">
        <v>30</v>
      </c>
      <c r="J666" s="11">
        <v>510</v>
      </c>
      <c r="K666">
        <v>85</v>
      </c>
      <c r="L666" t="s">
        <v>10634</v>
      </c>
    </row>
    <row r="667" spans="1:12" x14ac:dyDescent="0.2">
      <c r="A667">
        <v>461</v>
      </c>
      <c r="B667" s="11">
        <v>461</v>
      </c>
      <c r="C667" t="s">
        <v>817</v>
      </c>
      <c r="D667" s="11">
        <v>70</v>
      </c>
      <c r="E667">
        <v>120</v>
      </c>
      <c r="F667" s="11">
        <v>65</v>
      </c>
      <c r="G667">
        <v>45</v>
      </c>
      <c r="H667" s="11">
        <v>85</v>
      </c>
      <c r="I667">
        <v>125</v>
      </c>
      <c r="J667" s="11">
        <v>510</v>
      </c>
      <c r="K667">
        <v>85</v>
      </c>
      <c r="L667" t="s">
        <v>10620</v>
      </c>
    </row>
    <row r="668" spans="1:12" x14ac:dyDescent="0.2">
      <c r="A668">
        <v>472</v>
      </c>
      <c r="B668" s="11">
        <v>472</v>
      </c>
      <c r="C668" t="s">
        <v>828</v>
      </c>
      <c r="D668" s="11">
        <v>75</v>
      </c>
      <c r="E668">
        <v>95</v>
      </c>
      <c r="F668" s="11">
        <v>125</v>
      </c>
      <c r="G668">
        <v>45</v>
      </c>
      <c r="H668" s="11">
        <v>75</v>
      </c>
      <c r="I668">
        <v>95</v>
      </c>
      <c r="J668" s="11">
        <v>510</v>
      </c>
      <c r="K668">
        <v>85</v>
      </c>
      <c r="L668" t="s">
        <v>10631</v>
      </c>
    </row>
    <row r="669" spans="1:12" x14ac:dyDescent="0.2">
      <c r="A669">
        <v>571</v>
      </c>
      <c r="B669" s="11">
        <v>571</v>
      </c>
      <c r="C669" t="s">
        <v>937</v>
      </c>
      <c r="D669" s="11">
        <v>60</v>
      </c>
      <c r="E669">
        <v>105</v>
      </c>
      <c r="F669" s="11">
        <v>60</v>
      </c>
      <c r="G669">
        <v>120</v>
      </c>
      <c r="H669" s="11">
        <v>60</v>
      </c>
      <c r="I669">
        <v>105</v>
      </c>
      <c r="J669" s="11">
        <v>510</v>
      </c>
      <c r="K669">
        <v>85</v>
      </c>
      <c r="L669" t="s">
        <v>10635</v>
      </c>
    </row>
    <row r="670" spans="1:12" x14ac:dyDescent="0.2">
      <c r="A670">
        <v>620</v>
      </c>
      <c r="B670" s="11">
        <v>620</v>
      </c>
      <c r="C670" t="s">
        <v>986</v>
      </c>
      <c r="D670" s="11">
        <v>65</v>
      </c>
      <c r="E670">
        <v>125</v>
      </c>
      <c r="F670" s="11">
        <v>60</v>
      </c>
      <c r="G670">
        <v>95</v>
      </c>
      <c r="H670" s="11">
        <v>60</v>
      </c>
      <c r="I670">
        <v>105</v>
      </c>
      <c r="J670" s="11">
        <v>510</v>
      </c>
      <c r="K670">
        <v>85</v>
      </c>
      <c r="L670" t="s">
        <v>10621</v>
      </c>
    </row>
    <row r="671" spans="1:12" x14ac:dyDescent="0.2">
      <c r="A671">
        <v>628</v>
      </c>
      <c r="B671" s="11">
        <v>628</v>
      </c>
      <c r="C671" t="s">
        <v>994</v>
      </c>
      <c r="D671" s="11">
        <v>100</v>
      </c>
      <c r="E671">
        <v>123</v>
      </c>
      <c r="F671" s="11">
        <v>75</v>
      </c>
      <c r="G671">
        <v>57</v>
      </c>
      <c r="H671" s="11">
        <v>75</v>
      </c>
      <c r="I671">
        <v>80</v>
      </c>
      <c r="J671" s="11">
        <v>510</v>
      </c>
      <c r="K671">
        <v>85</v>
      </c>
      <c r="L671" t="s">
        <v>10638</v>
      </c>
    </row>
    <row r="672" spans="1:12" x14ac:dyDescent="0.2">
      <c r="A672">
        <v>630</v>
      </c>
      <c r="B672" s="11">
        <v>630</v>
      </c>
      <c r="C672" t="s">
        <v>996</v>
      </c>
      <c r="D672" s="11">
        <v>110</v>
      </c>
      <c r="E672">
        <v>65</v>
      </c>
      <c r="F672" s="11">
        <v>105</v>
      </c>
      <c r="G672">
        <v>55</v>
      </c>
      <c r="H672" s="11">
        <v>95</v>
      </c>
      <c r="I672">
        <v>80</v>
      </c>
      <c r="J672" s="11">
        <v>510</v>
      </c>
      <c r="K672">
        <v>85</v>
      </c>
      <c r="L672" t="s">
        <v>10638</v>
      </c>
    </row>
    <row r="673" spans="1:12" x14ac:dyDescent="0.2">
      <c r="A673">
        <v>763</v>
      </c>
      <c r="B673" s="11">
        <v>763</v>
      </c>
      <c r="C673" t="s">
        <v>1150</v>
      </c>
      <c r="D673" s="11">
        <v>72</v>
      </c>
      <c r="E673">
        <v>120</v>
      </c>
      <c r="F673" s="11">
        <v>98</v>
      </c>
      <c r="G673">
        <v>50</v>
      </c>
      <c r="H673" s="11">
        <v>98</v>
      </c>
      <c r="I673">
        <v>72</v>
      </c>
      <c r="J673" s="11">
        <v>510</v>
      </c>
      <c r="K673">
        <v>85</v>
      </c>
      <c r="L673" t="s">
        <v>10636</v>
      </c>
    </row>
    <row r="674" spans="1:12" x14ac:dyDescent="0.2">
      <c r="A674">
        <v>308</v>
      </c>
      <c r="B674" s="11" t="s">
        <v>1245</v>
      </c>
      <c r="C674" t="s">
        <v>641</v>
      </c>
      <c r="D674" s="11">
        <v>60</v>
      </c>
      <c r="E674">
        <v>100</v>
      </c>
      <c r="F674" s="11">
        <v>85</v>
      </c>
      <c r="G674">
        <v>80</v>
      </c>
      <c r="H674" s="11">
        <v>85</v>
      </c>
      <c r="I674">
        <v>100</v>
      </c>
      <c r="J674" s="11">
        <v>510</v>
      </c>
      <c r="K674">
        <v>85</v>
      </c>
      <c r="L674" t="s">
        <v>116</v>
      </c>
    </row>
    <row r="675" spans="1:12" x14ac:dyDescent="0.2">
      <c r="A675">
        <v>713</v>
      </c>
      <c r="B675" s="11">
        <v>713</v>
      </c>
      <c r="C675" t="s">
        <v>1093</v>
      </c>
      <c r="D675" s="11">
        <v>95</v>
      </c>
      <c r="E675">
        <v>117</v>
      </c>
      <c r="F675" s="11">
        <v>184</v>
      </c>
      <c r="G675">
        <v>44</v>
      </c>
      <c r="H675" s="11">
        <v>46</v>
      </c>
      <c r="I675">
        <v>28</v>
      </c>
      <c r="J675" s="11">
        <v>514</v>
      </c>
      <c r="K675">
        <v>85.67</v>
      </c>
      <c r="L675" t="s">
        <v>10620</v>
      </c>
    </row>
    <row r="676" spans="1:12" x14ac:dyDescent="0.2">
      <c r="A676">
        <v>73</v>
      </c>
      <c r="B676" s="11">
        <v>73</v>
      </c>
      <c r="C676" t="s">
        <v>377</v>
      </c>
      <c r="D676" s="11">
        <v>80</v>
      </c>
      <c r="E676">
        <v>70</v>
      </c>
      <c r="F676" s="11">
        <v>65</v>
      </c>
      <c r="G676">
        <v>80</v>
      </c>
      <c r="H676" s="11">
        <v>120</v>
      </c>
      <c r="I676">
        <v>100</v>
      </c>
      <c r="J676" s="11">
        <v>515</v>
      </c>
      <c r="K676">
        <v>85.83</v>
      </c>
      <c r="L676" t="s">
        <v>10646</v>
      </c>
    </row>
    <row r="677" spans="1:12" x14ac:dyDescent="0.2">
      <c r="A677">
        <v>142</v>
      </c>
      <c r="B677" s="11">
        <v>142</v>
      </c>
      <c r="C677" t="s">
        <v>458</v>
      </c>
      <c r="D677" s="11">
        <v>80</v>
      </c>
      <c r="E677">
        <v>105</v>
      </c>
      <c r="F677" s="11">
        <v>65</v>
      </c>
      <c r="G677">
        <v>60</v>
      </c>
      <c r="H677" s="11">
        <v>75</v>
      </c>
      <c r="I677">
        <v>130</v>
      </c>
      <c r="J677" s="11">
        <v>515</v>
      </c>
      <c r="K677">
        <v>85.83</v>
      </c>
      <c r="L677" t="s">
        <v>10605</v>
      </c>
    </row>
    <row r="678" spans="1:12" x14ac:dyDescent="0.2">
      <c r="A678">
        <v>233</v>
      </c>
      <c r="B678" s="11">
        <v>233</v>
      </c>
      <c r="C678" t="s">
        <v>557</v>
      </c>
      <c r="D678" s="11">
        <v>85</v>
      </c>
      <c r="E678">
        <v>80</v>
      </c>
      <c r="F678" s="11">
        <v>90</v>
      </c>
      <c r="G678">
        <v>105</v>
      </c>
      <c r="H678" s="11">
        <v>95</v>
      </c>
      <c r="I678">
        <v>60</v>
      </c>
      <c r="J678" s="11">
        <v>515</v>
      </c>
      <c r="K678">
        <v>85.83</v>
      </c>
      <c r="L678" t="s">
        <v>10611</v>
      </c>
    </row>
    <row r="679" spans="1:12" x14ac:dyDescent="0.2">
      <c r="A679">
        <v>407</v>
      </c>
      <c r="B679" s="11">
        <v>407</v>
      </c>
      <c r="C679" t="s">
        <v>757</v>
      </c>
      <c r="D679" s="11">
        <v>60</v>
      </c>
      <c r="E679">
        <v>70</v>
      </c>
      <c r="F679" s="11">
        <v>65</v>
      </c>
      <c r="G679">
        <v>125</v>
      </c>
      <c r="H679" s="11">
        <v>105</v>
      </c>
      <c r="I679">
        <v>90</v>
      </c>
      <c r="J679" s="11">
        <v>515</v>
      </c>
      <c r="K679">
        <v>85.83</v>
      </c>
      <c r="L679" t="s">
        <v>10636</v>
      </c>
    </row>
    <row r="680" spans="1:12" x14ac:dyDescent="0.2">
      <c r="A680">
        <v>463</v>
      </c>
      <c r="B680" s="11">
        <v>463</v>
      </c>
      <c r="C680" t="s">
        <v>819</v>
      </c>
      <c r="D680" s="11">
        <v>110</v>
      </c>
      <c r="E680">
        <v>85</v>
      </c>
      <c r="F680" s="11">
        <v>95</v>
      </c>
      <c r="G680">
        <v>80</v>
      </c>
      <c r="H680" s="11">
        <v>95</v>
      </c>
      <c r="I680">
        <v>50</v>
      </c>
      <c r="J680" s="11">
        <v>515</v>
      </c>
      <c r="K680">
        <v>85.83</v>
      </c>
      <c r="L680" t="s">
        <v>10611</v>
      </c>
    </row>
    <row r="681" spans="1:12" x14ac:dyDescent="0.2">
      <c r="A681">
        <v>469</v>
      </c>
      <c r="B681" s="11">
        <v>469</v>
      </c>
      <c r="C681" t="s">
        <v>825</v>
      </c>
      <c r="D681" s="11">
        <v>86</v>
      </c>
      <c r="E681">
        <v>76</v>
      </c>
      <c r="F681" s="11">
        <v>86</v>
      </c>
      <c r="G681">
        <v>116</v>
      </c>
      <c r="H681" s="11">
        <v>56</v>
      </c>
      <c r="I681">
        <v>95</v>
      </c>
      <c r="J681" s="11">
        <v>515</v>
      </c>
      <c r="K681">
        <v>85.83</v>
      </c>
      <c r="L681" t="s">
        <v>10619</v>
      </c>
    </row>
    <row r="682" spans="1:12" x14ac:dyDescent="0.2">
      <c r="A682">
        <v>526</v>
      </c>
      <c r="B682" s="11">
        <v>526</v>
      </c>
      <c r="C682" t="s">
        <v>890</v>
      </c>
      <c r="D682" s="11">
        <v>85</v>
      </c>
      <c r="E682">
        <v>135</v>
      </c>
      <c r="F682" s="11">
        <v>130</v>
      </c>
      <c r="G682">
        <v>60</v>
      </c>
      <c r="H682" s="11">
        <v>80</v>
      </c>
      <c r="I682">
        <v>25</v>
      </c>
      <c r="J682" s="11">
        <v>515</v>
      </c>
      <c r="K682">
        <v>85.83</v>
      </c>
      <c r="L682" t="s">
        <v>10639</v>
      </c>
    </row>
    <row r="683" spans="1:12" x14ac:dyDescent="0.2">
      <c r="A683">
        <v>604</v>
      </c>
      <c r="B683" s="11">
        <v>604</v>
      </c>
      <c r="C683" t="s">
        <v>970</v>
      </c>
      <c r="D683" s="11">
        <v>85</v>
      </c>
      <c r="E683">
        <v>115</v>
      </c>
      <c r="F683" s="11">
        <v>80</v>
      </c>
      <c r="G683">
        <v>105</v>
      </c>
      <c r="H683" s="11">
        <v>80</v>
      </c>
      <c r="I683">
        <v>50</v>
      </c>
      <c r="J683" s="11">
        <v>515</v>
      </c>
      <c r="K683">
        <v>85.83</v>
      </c>
      <c r="L683" t="s">
        <v>10647</v>
      </c>
    </row>
    <row r="684" spans="1:12" x14ac:dyDescent="0.2">
      <c r="A684">
        <v>615</v>
      </c>
      <c r="B684" s="11">
        <v>615</v>
      </c>
      <c r="C684" t="s">
        <v>981</v>
      </c>
      <c r="D684" s="11">
        <v>80</v>
      </c>
      <c r="E684">
        <v>50</v>
      </c>
      <c r="F684" s="11">
        <v>50</v>
      </c>
      <c r="G684">
        <v>95</v>
      </c>
      <c r="H684" s="11">
        <v>135</v>
      </c>
      <c r="I684">
        <v>105</v>
      </c>
      <c r="J684" s="11">
        <v>515</v>
      </c>
      <c r="K684">
        <v>85.83</v>
      </c>
      <c r="L684" t="s">
        <v>10605</v>
      </c>
    </row>
    <row r="685" spans="1:12" x14ac:dyDescent="0.2">
      <c r="A685">
        <v>781</v>
      </c>
      <c r="B685" s="11">
        <v>781</v>
      </c>
      <c r="C685" t="s">
        <v>1169</v>
      </c>
      <c r="D685" s="11">
        <v>70</v>
      </c>
      <c r="E685">
        <v>131</v>
      </c>
      <c r="F685" s="11">
        <v>100</v>
      </c>
      <c r="G685">
        <v>86</v>
      </c>
      <c r="H685" s="11">
        <v>90</v>
      </c>
      <c r="I685">
        <v>40</v>
      </c>
      <c r="J685" s="11">
        <v>517</v>
      </c>
      <c r="K685">
        <v>86.17</v>
      </c>
      <c r="L685" t="s">
        <v>10605</v>
      </c>
    </row>
    <row r="686" spans="1:12" x14ac:dyDescent="0.2">
      <c r="A686">
        <v>282</v>
      </c>
      <c r="B686" s="11">
        <v>282</v>
      </c>
      <c r="C686" t="s">
        <v>610</v>
      </c>
      <c r="D686" s="11">
        <v>68</v>
      </c>
      <c r="E686">
        <v>65</v>
      </c>
      <c r="F686" s="11">
        <v>65</v>
      </c>
      <c r="G686">
        <v>125</v>
      </c>
      <c r="H686" s="11">
        <v>115</v>
      </c>
      <c r="I686">
        <v>80</v>
      </c>
      <c r="J686" s="11">
        <v>518</v>
      </c>
      <c r="K686">
        <v>86.33</v>
      </c>
      <c r="L686" t="s">
        <v>10640</v>
      </c>
    </row>
    <row r="687" spans="1:12" x14ac:dyDescent="0.2">
      <c r="A687">
        <v>475</v>
      </c>
      <c r="B687" s="11">
        <v>475</v>
      </c>
      <c r="C687" t="s">
        <v>831</v>
      </c>
      <c r="D687" s="11">
        <v>68</v>
      </c>
      <c r="E687">
        <v>125</v>
      </c>
      <c r="F687" s="11">
        <v>65</v>
      </c>
      <c r="G687">
        <v>65</v>
      </c>
      <c r="H687" s="11">
        <v>115</v>
      </c>
      <c r="I687">
        <v>80</v>
      </c>
      <c r="J687" s="11">
        <v>518</v>
      </c>
      <c r="K687">
        <v>86.33</v>
      </c>
      <c r="L687" t="s">
        <v>10648</v>
      </c>
    </row>
    <row r="688" spans="1:12" x14ac:dyDescent="0.2">
      <c r="A688">
        <v>553</v>
      </c>
      <c r="B688" s="11">
        <v>553</v>
      </c>
      <c r="C688" t="s">
        <v>918</v>
      </c>
      <c r="D688" s="11">
        <v>95</v>
      </c>
      <c r="E688">
        <v>117</v>
      </c>
      <c r="F688" s="11">
        <v>80</v>
      </c>
      <c r="G688">
        <v>65</v>
      </c>
      <c r="H688" s="11">
        <v>70</v>
      </c>
      <c r="I688">
        <v>92</v>
      </c>
      <c r="J688" s="11">
        <v>519</v>
      </c>
      <c r="K688">
        <v>86.5</v>
      </c>
      <c r="L688" t="s">
        <v>10649</v>
      </c>
    </row>
    <row r="689" spans="1:12" x14ac:dyDescent="0.2">
      <c r="A689">
        <v>121</v>
      </c>
      <c r="B689" s="11">
        <v>121</v>
      </c>
      <c r="C689" t="s">
        <v>435</v>
      </c>
      <c r="D689" s="11">
        <v>60</v>
      </c>
      <c r="E689">
        <v>75</v>
      </c>
      <c r="F689" s="11">
        <v>85</v>
      </c>
      <c r="G689">
        <v>100</v>
      </c>
      <c r="H689" s="11">
        <v>85</v>
      </c>
      <c r="I689">
        <v>115</v>
      </c>
      <c r="J689" s="11">
        <v>520</v>
      </c>
      <c r="K689">
        <v>86.67</v>
      </c>
      <c r="L689" t="s">
        <v>2024</v>
      </c>
    </row>
    <row r="690" spans="1:12" x14ac:dyDescent="0.2">
      <c r="A690">
        <v>330</v>
      </c>
      <c r="B690" s="11">
        <v>330</v>
      </c>
      <c r="C690" t="s">
        <v>666</v>
      </c>
      <c r="D690" s="11">
        <v>80</v>
      </c>
      <c r="E690">
        <v>100</v>
      </c>
      <c r="F690" s="11">
        <v>80</v>
      </c>
      <c r="G690">
        <v>80</v>
      </c>
      <c r="H690" s="11">
        <v>80</v>
      </c>
      <c r="I690">
        <v>100</v>
      </c>
      <c r="J690" s="11">
        <v>520</v>
      </c>
      <c r="K690">
        <v>86.67</v>
      </c>
      <c r="L690" t="s">
        <v>10650</v>
      </c>
    </row>
    <row r="691" spans="1:12" x14ac:dyDescent="0.2">
      <c r="A691">
        <v>601</v>
      </c>
      <c r="B691" s="11">
        <v>601</v>
      </c>
      <c r="C691" t="s">
        <v>967</v>
      </c>
      <c r="D691" s="11">
        <v>60</v>
      </c>
      <c r="E691">
        <v>100</v>
      </c>
      <c r="F691" s="11">
        <v>115</v>
      </c>
      <c r="G691">
        <v>70</v>
      </c>
      <c r="H691" s="11">
        <v>85</v>
      </c>
      <c r="I691">
        <v>90</v>
      </c>
      <c r="J691" s="11">
        <v>520</v>
      </c>
      <c r="K691">
        <v>86.67</v>
      </c>
      <c r="L691" t="s">
        <v>10651</v>
      </c>
    </row>
    <row r="692" spans="1:12" x14ac:dyDescent="0.2">
      <c r="A692">
        <v>609</v>
      </c>
      <c r="B692" s="11">
        <v>609</v>
      </c>
      <c r="C692" t="s">
        <v>975</v>
      </c>
      <c r="D692" s="11">
        <v>60</v>
      </c>
      <c r="E692">
        <v>55</v>
      </c>
      <c r="F692" s="11">
        <v>90</v>
      </c>
      <c r="G692">
        <v>145</v>
      </c>
      <c r="H692" s="11">
        <v>90</v>
      </c>
      <c r="I692">
        <v>80</v>
      </c>
      <c r="J692" s="11">
        <v>520</v>
      </c>
      <c r="K692">
        <v>86.67</v>
      </c>
      <c r="L692" t="s">
        <v>10609</v>
      </c>
    </row>
    <row r="693" spans="1:12" x14ac:dyDescent="0.2">
      <c r="A693">
        <v>681</v>
      </c>
      <c r="B693" s="11">
        <v>681</v>
      </c>
      <c r="C693" t="s">
        <v>1054</v>
      </c>
      <c r="D693" s="11">
        <v>60</v>
      </c>
      <c r="E693">
        <v>50</v>
      </c>
      <c r="F693" s="11">
        <v>150</v>
      </c>
      <c r="G693">
        <v>50</v>
      </c>
      <c r="H693" s="11">
        <v>150</v>
      </c>
      <c r="I693">
        <v>60</v>
      </c>
      <c r="J693" s="11">
        <v>520</v>
      </c>
      <c r="K693">
        <v>86.67</v>
      </c>
      <c r="L693" t="s">
        <v>10609</v>
      </c>
    </row>
    <row r="694" spans="1:12" x14ac:dyDescent="0.2">
      <c r="A694">
        <v>479</v>
      </c>
      <c r="B694" s="11" t="s">
        <v>1273</v>
      </c>
      <c r="C694" t="s">
        <v>840</v>
      </c>
      <c r="D694" s="11">
        <v>50</v>
      </c>
      <c r="E694">
        <v>65</v>
      </c>
      <c r="F694" s="11">
        <v>107</v>
      </c>
      <c r="G694">
        <v>105</v>
      </c>
      <c r="H694" s="11">
        <v>107</v>
      </c>
      <c r="I694">
        <v>86</v>
      </c>
      <c r="J694" s="11">
        <v>520</v>
      </c>
      <c r="K694">
        <v>86.67</v>
      </c>
      <c r="L694" t="s">
        <v>10605</v>
      </c>
    </row>
    <row r="695" spans="1:12" x14ac:dyDescent="0.2">
      <c r="A695">
        <v>479</v>
      </c>
      <c r="B695" s="11" t="s">
        <v>1274</v>
      </c>
      <c r="C695" t="s">
        <v>841</v>
      </c>
      <c r="D695" s="11">
        <v>50</v>
      </c>
      <c r="E695">
        <v>65</v>
      </c>
      <c r="F695" s="11">
        <v>107</v>
      </c>
      <c r="G695">
        <v>105</v>
      </c>
      <c r="H695" s="11">
        <v>107</v>
      </c>
      <c r="I695">
        <v>86</v>
      </c>
      <c r="J695" s="11">
        <v>520</v>
      </c>
      <c r="K695">
        <v>86.67</v>
      </c>
      <c r="L695" t="s">
        <v>10605</v>
      </c>
    </row>
    <row r="696" spans="1:12" x14ac:dyDescent="0.2">
      <c r="A696">
        <v>479</v>
      </c>
      <c r="B696" s="11" t="s">
        <v>1270</v>
      </c>
      <c r="C696" t="s">
        <v>837</v>
      </c>
      <c r="D696" s="11">
        <v>50</v>
      </c>
      <c r="E696">
        <v>65</v>
      </c>
      <c r="F696" s="11">
        <v>107</v>
      </c>
      <c r="G696">
        <v>105</v>
      </c>
      <c r="H696" s="11">
        <v>107</v>
      </c>
      <c r="I696">
        <v>86</v>
      </c>
      <c r="J696" s="11">
        <v>520</v>
      </c>
      <c r="K696">
        <v>86.67</v>
      </c>
      <c r="L696" t="s">
        <v>10605</v>
      </c>
    </row>
    <row r="697" spans="1:12" x14ac:dyDescent="0.2">
      <c r="A697">
        <v>479</v>
      </c>
      <c r="B697" s="11" t="s">
        <v>1272</v>
      </c>
      <c r="C697" t="s">
        <v>839</v>
      </c>
      <c r="D697" s="11">
        <v>50</v>
      </c>
      <c r="E697">
        <v>65</v>
      </c>
      <c r="F697" s="11">
        <v>107</v>
      </c>
      <c r="G697">
        <v>105</v>
      </c>
      <c r="H697" s="11">
        <v>107</v>
      </c>
      <c r="I697">
        <v>86</v>
      </c>
      <c r="J697" s="11">
        <v>520</v>
      </c>
      <c r="K697">
        <v>86.67</v>
      </c>
      <c r="L697" t="s">
        <v>10605</v>
      </c>
    </row>
    <row r="698" spans="1:12" x14ac:dyDescent="0.2">
      <c r="A698">
        <v>479</v>
      </c>
      <c r="B698" s="11" t="s">
        <v>1271</v>
      </c>
      <c r="C698" t="s">
        <v>838</v>
      </c>
      <c r="D698" s="11">
        <v>50</v>
      </c>
      <c r="E698">
        <v>65</v>
      </c>
      <c r="F698" s="11">
        <v>107</v>
      </c>
      <c r="G698">
        <v>105</v>
      </c>
      <c r="H698" s="11">
        <v>107</v>
      </c>
      <c r="I698">
        <v>86</v>
      </c>
      <c r="J698" s="11">
        <v>520</v>
      </c>
      <c r="K698">
        <v>86.67</v>
      </c>
      <c r="L698" t="s">
        <v>10605</v>
      </c>
    </row>
    <row r="699" spans="1:12" x14ac:dyDescent="0.2">
      <c r="A699">
        <v>681</v>
      </c>
      <c r="B699" s="11" t="s">
        <v>1286</v>
      </c>
      <c r="C699" t="s">
        <v>1055</v>
      </c>
      <c r="D699" s="11">
        <v>60</v>
      </c>
      <c r="E699">
        <v>150</v>
      </c>
      <c r="F699" s="11">
        <v>50</v>
      </c>
      <c r="G699">
        <v>150</v>
      </c>
      <c r="H699" s="11">
        <v>50</v>
      </c>
      <c r="I699">
        <v>60</v>
      </c>
      <c r="J699" s="11">
        <v>520</v>
      </c>
      <c r="K699">
        <v>86.67</v>
      </c>
      <c r="L699" t="s">
        <v>10609</v>
      </c>
    </row>
    <row r="700" spans="1:12" x14ac:dyDescent="0.2">
      <c r="A700">
        <v>697</v>
      </c>
      <c r="B700" s="11">
        <v>697</v>
      </c>
      <c r="C700" t="s">
        <v>1071</v>
      </c>
      <c r="D700" s="11">
        <v>82</v>
      </c>
      <c r="E700">
        <v>121</v>
      </c>
      <c r="F700" s="11">
        <v>119</v>
      </c>
      <c r="G700">
        <v>69</v>
      </c>
      <c r="H700" s="11">
        <v>59</v>
      </c>
      <c r="I700">
        <v>71</v>
      </c>
      <c r="J700" s="11">
        <v>521</v>
      </c>
      <c r="K700">
        <v>86.83</v>
      </c>
      <c r="L700" t="s">
        <v>10617</v>
      </c>
    </row>
    <row r="701" spans="1:12" x14ac:dyDescent="0.2">
      <c r="A701">
        <v>699</v>
      </c>
      <c r="B701" s="11">
        <v>699</v>
      </c>
      <c r="C701" t="s">
        <v>1073</v>
      </c>
      <c r="D701" s="11">
        <v>123</v>
      </c>
      <c r="E701">
        <v>77</v>
      </c>
      <c r="F701" s="11">
        <v>72</v>
      </c>
      <c r="G701">
        <v>99</v>
      </c>
      <c r="H701" s="11">
        <v>92</v>
      </c>
      <c r="I701">
        <v>58</v>
      </c>
      <c r="J701" s="11">
        <v>521</v>
      </c>
      <c r="K701">
        <v>86.83</v>
      </c>
      <c r="L701" t="s">
        <v>10617</v>
      </c>
    </row>
    <row r="702" spans="1:12" x14ac:dyDescent="0.2">
      <c r="A702">
        <v>405</v>
      </c>
      <c r="B702" s="11">
        <v>405</v>
      </c>
      <c r="C702" t="s">
        <v>755</v>
      </c>
      <c r="D702" s="11">
        <v>80</v>
      </c>
      <c r="E702">
        <v>120</v>
      </c>
      <c r="F702" s="11">
        <v>79</v>
      </c>
      <c r="G702">
        <v>95</v>
      </c>
      <c r="H702" s="11">
        <v>79</v>
      </c>
      <c r="I702">
        <v>70</v>
      </c>
      <c r="J702" s="11">
        <v>523</v>
      </c>
      <c r="K702">
        <v>87.17</v>
      </c>
      <c r="L702" t="s">
        <v>10647</v>
      </c>
    </row>
    <row r="703" spans="1:12" x14ac:dyDescent="0.2">
      <c r="A703">
        <v>3</v>
      </c>
      <c r="B703" s="11">
        <v>3</v>
      </c>
      <c r="C703" t="s">
        <v>289</v>
      </c>
      <c r="D703" s="11">
        <v>80</v>
      </c>
      <c r="E703">
        <v>82</v>
      </c>
      <c r="F703" s="11">
        <v>83</v>
      </c>
      <c r="G703">
        <v>100</v>
      </c>
      <c r="H703" s="11">
        <v>100</v>
      </c>
      <c r="I703">
        <v>80</v>
      </c>
      <c r="J703" s="11">
        <v>525</v>
      </c>
      <c r="K703">
        <v>87.5</v>
      </c>
      <c r="L703" t="s">
        <v>1301</v>
      </c>
    </row>
    <row r="704" spans="1:12" x14ac:dyDescent="0.2">
      <c r="A704">
        <v>91</v>
      </c>
      <c r="B704" s="11">
        <v>91</v>
      </c>
      <c r="C704" t="s">
        <v>401</v>
      </c>
      <c r="D704" s="11">
        <v>50</v>
      </c>
      <c r="E704">
        <v>95</v>
      </c>
      <c r="F704" s="11">
        <v>180</v>
      </c>
      <c r="G704">
        <v>85</v>
      </c>
      <c r="H704" s="11">
        <v>45</v>
      </c>
      <c r="I704">
        <v>70</v>
      </c>
      <c r="J704" s="11">
        <v>525</v>
      </c>
      <c r="K704">
        <v>87.5</v>
      </c>
      <c r="L704" t="s">
        <v>2024</v>
      </c>
    </row>
    <row r="705" spans="1:12" x14ac:dyDescent="0.2">
      <c r="A705">
        <v>134</v>
      </c>
      <c r="B705" s="11">
        <v>134</v>
      </c>
      <c r="C705" t="s">
        <v>450</v>
      </c>
      <c r="D705" s="11">
        <v>130</v>
      </c>
      <c r="E705">
        <v>65</v>
      </c>
      <c r="F705" s="11">
        <v>60</v>
      </c>
      <c r="G705">
        <v>110</v>
      </c>
      <c r="H705" s="11">
        <v>95</v>
      </c>
      <c r="I705">
        <v>65</v>
      </c>
      <c r="J705" s="11">
        <v>525</v>
      </c>
      <c r="K705">
        <v>87.5</v>
      </c>
      <c r="L705" t="s">
        <v>449</v>
      </c>
    </row>
    <row r="706" spans="1:12" x14ac:dyDescent="0.2">
      <c r="A706">
        <v>135</v>
      </c>
      <c r="B706" s="11">
        <v>135</v>
      </c>
      <c r="C706" t="s">
        <v>451</v>
      </c>
      <c r="D706" s="11">
        <v>65</v>
      </c>
      <c r="E706">
        <v>65</v>
      </c>
      <c r="F706" s="11">
        <v>60</v>
      </c>
      <c r="G706">
        <v>110</v>
      </c>
      <c r="H706" s="11">
        <v>95</v>
      </c>
      <c r="I706">
        <v>130</v>
      </c>
      <c r="J706" s="11">
        <v>525</v>
      </c>
      <c r="K706">
        <v>87.5</v>
      </c>
      <c r="L706" t="s">
        <v>449</v>
      </c>
    </row>
    <row r="707" spans="1:12" x14ac:dyDescent="0.2">
      <c r="A707">
        <v>136</v>
      </c>
      <c r="B707" s="11">
        <v>136</v>
      </c>
      <c r="C707" t="s">
        <v>452</v>
      </c>
      <c r="D707" s="11">
        <v>65</v>
      </c>
      <c r="E707">
        <v>130</v>
      </c>
      <c r="F707" s="11">
        <v>60</v>
      </c>
      <c r="G707">
        <v>95</v>
      </c>
      <c r="H707" s="11">
        <v>110</v>
      </c>
      <c r="I707">
        <v>65</v>
      </c>
      <c r="J707" s="11">
        <v>525</v>
      </c>
      <c r="K707">
        <v>87.5</v>
      </c>
      <c r="L707" t="s">
        <v>449</v>
      </c>
    </row>
    <row r="708" spans="1:12" x14ac:dyDescent="0.2">
      <c r="A708">
        <v>154</v>
      </c>
      <c r="B708" s="11">
        <v>154</v>
      </c>
      <c r="C708" t="s">
        <v>473</v>
      </c>
      <c r="D708" s="11">
        <v>80</v>
      </c>
      <c r="E708">
        <v>82</v>
      </c>
      <c r="F708" s="11">
        <v>100</v>
      </c>
      <c r="G708">
        <v>83</v>
      </c>
      <c r="H708" s="11">
        <v>100</v>
      </c>
      <c r="I708">
        <v>80</v>
      </c>
      <c r="J708" s="11">
        <v>525</v>
      </c>
      <c r="K708">
        <v>87.5</v>
      </c>
      <c r="L708" t="s">
        <v>1301</v>
      </c>
    </row>
    <row r="709" spans="1:12" x14ac:dyDescent="0.2">
      <c r="A709">
        <v>196</v>
      </c>
      <c r="B709" s="11">
        <v>196</v>
      </c>
      <c r="C709" t="s">
        <v>516</v>
      </c>
      <c r="D709" s="11">
        <v>65</v>
      </c>
      <c r="E709">
        <v>65</v>
      </c>
      <c r="F709" s="11">
        <v>60</v>
      </c>
      <c r="G709">
        <v>130</v>
      </c>
      <c r="H709" s="11">
        <v>95</v>
      </c>
      <c r="I709">
        <v>110</v>
      </c>
      <c r="J709" s="11">
        <v>525</v>
      </c>
      <c r="K709">
        <v>87.5</v>
      </c>
      <c r="L709" t="s">
        <v>449</v>
      </c>
    </row>
    <row r="710" spans="1:12" x14ac:dyDescent="0.2">
      <c r="A710">
        <v>197</v>
      </c>
      <c r="B710" s="11">
        <v>197</v>
      </c>
      <c r="C710" t="s">
        <v>517</v>
      </c>
      <c r="D710" s="11">
        <v>95</v>
      </c>
      <c r="E710">
        <v>65</v>
      </c>
      <c r="F710" s="11">
        <v>110</v>
      </c>
      <c r="G710">
        <v>60</v>
      </c>
      <c r="H710" s="11">
        <v>130</v>
      </c>
      <c r="I710">
        <v>65</v>
      </c>
      <c r="J710" s="11">
        <v>525</v>
      </c>
      <c r="K710">
        <v>87.5</v>
      </c>
      <c r="L710" t="s">
        <v>449</v>
      </c>
    </row>
    <row r="711" spans="1:12" x14ac:dyDescent="0.2">
      <c r="A711">
        <v>389</v>
      </c>
      <c r="B711" s="11">
        <v>389</v>
      </c>
      <c r="C711" t="s">
        <v>739</v>
      </c>
      <c r="D711" s="11">
        <v>95</v>
      </c>
      <c r="E711">
        <v>109</v>
      </c>
      <c r="F711" s="11">
        <v>105</v>
      </c>
      <c r="G711">
        <v>75</v>
      </c>
      <c r="H711" s="11">
        <v>85</v>
      </c>
      <c r="I711">
        <v>56</v>
      </c>
      <c r="J711" s="11">
        <v>525</v>
      </c>
      <c r="K711">
        <v>87.5</v>
      </c>
      <c r="L711" t="s">
        <v>1301</v>
      </c>
    </row>
    <row r="712" spans="1:12" x14ac:dyDescent="0.2">
      <c r="A712">
        <v>448</v>
      </c>
      <c r="B712" s="11">
        <v>448</v>
      </c>
      <c r="C712" t="s">
        <v>802</v>
      </c>
      <c r="D712" s="11">
        <v>70</v>
      </c>
      <c r="E712">
        <v>110</v>
      </c>
      <c r="F712" s="11">
        <v>70</v>
      </c>
      <c r="G712">
        <v>115</v>
      </c>
      <c r="H712" s="11">
        <v>70</v>
      </c>
      <c r="I712">
        <v>90</v>
      </c>
      <c r="J712" s="11">
        <v>525</v>
      </c>
      <c r="K712">
        <v>87.5</v>
      </c>
      <c r="L712" t="s">
        <v>10621</v>
      </c>
    </row>
    <row r="713" spans="1:12" x14ac:dyDescent="0.2">
      <c r="A713">
        <v>450</v>
      </c>
      <c r="B713" s="11">
        <v>450</v>
      </c>
      <c r="C713" t="s">
        <v>805</v>
      </c>
      <c r="D713" s="11">
        <v>108</v>
      </c>
      <c r="E713">
        <v>112</v>
      </c>
      <c r="F713" s="11">
        <v>118</v>
      </c>
      <c r="G713">
        <v>68</v>
      </c>
      <c r="H713" s="11">
        <v>72</v>
      </c>
      <c r="I713">
        <v>47</v>
      </c>
      <c r="J713" s="11">
        <v>525</v>
      </c>
      <c r="K713">
        <v>87.5</v>
      </c>
      <c r="L713" t="s">
        <v>10631</v>
      </c>
    </row>
    <row r="714" spans="1:12" x14ac:dyDescent="0.2">
      <c r="A714">
        <v>470</v>
      </c>
      <c r="B714" s="11">
        <v>470</v>
      </c>
      <c r="C714" t="s">
        <v>826</v>
      </c>
      <c r="D714" s="11">
        <v>65</v>
      </c>
      <c r="E714">
        <v>110</v>
      </c>
      <c r="F714" s="11">
        <v>130</v>
      </c>
      <c r="G714">
        <v>60</v>
      </c>
      <c r="H714" s="11">
        <v>65</v>
      </c>
      <c r="I714">
        <v>95</v>
      </c>
      <c r="J714" s="11">
        <v>525</v>
      </c>
      <c r="K714">
        <v>87.5</v>
      </c>
      <c r="L714" t="s">
        <v>449</v>
      </c>
    </row>
    <row r="715" spans="1:12" x14ac:dyDescent="0.2">
      <c r="A715">
        <v>471</v>
      </c>
      <c r="B715" s="11">
        <v>471</v>
      </c>
      <c r="C715" t="s">
        <v>827</v>
      </c>
      <c r="D715" s="11">
        <v>65</v>
      </c>
      <c r="E715">
        <v>60</v>
      </c>
      <c r="F715" s="11">
        <v>110</v>
      </c>
      <c r="G715">
        <v>130</v>
      </c>
      <c r="H715" s="11">
        <v>95</v>
      </c>
      <c r="I715">
        <v>65</v>
      </c>
      <c r="J715" s="11">
        <v>525</v>
      </c>
      <c r="K715">
        <v>87.5</v>
      </c>
      <c r="L715" t="s">
        <v>449</v>
      </c>
    </row>
    <row r="716" spans="1:12" x14ac:dyDescent="0.2">
      <c r="A716">
        <v>476</v>
      </c>
      <c r="B716" s="11">
        <v>476</v>
      </c>
      <c r="C716" t="s">
        <v>833</v>
      </c>
      <c r="D716" s="11">
        <v>60</v>
      </c>
      <c r="E716">
        <v>55</v>
      </c>
      <c r="F716" s="11">
        <v>145</v>
      </c>
      <c r="G716">
        <v>75</v>
      </c>
      <c r="H716" s="11">
        <v>150</v>
      </c>
      <c r="I716">
        <v>40</v>
      </c>
      <c r="J716" s="11">
        <v>525</v>
      </c>
      <c r="K716">
        <v>87.5</v>
      </c>
      <c r="L716" t="s">
        <v>10618</v>
      </c>
    </row>
    <row r="717" spans="1:12" x14ac:dyDescent="0.2">
      <c r="A717">
        <v>477</v>
      </c>
      <c r="B717" s="11">
        <v>477</v>
      </c>
      <c r="C717" t="s">
        <v>834</v>
      </c>
      <c r="D717" s="11">
        <v>45</v>
      </c>
      <c r="E717">
        <v>100</v>
      </c>
      <c r="F717" s="11">
        <v>135</v>
      </c>
      <c r="G717">
        <v>65</v>
      </c>
      <c r="H717" s="11">
        <v>135</v>
      </c>
      <c r="I717">
        <v>45</v>
      </c>
      <c r="J717" s="11">
        <v>525</v>
      </c>
      <c r="K717">
        <v>87.5</v>
      </c>
      <c r="L717" t="s">
        <v>10609</v>
      </c>
    </row>
    <row r="718" spans="1:12" x14ac:dyDescent="0.2">
      <c r="A718">
        <v>700</v>
      </c>
      <c r="B718" s="11">
        <v>700</v>
      </c>
      <c r="C718" t="s">
        <v>1074</v>
      </c>
      <c r="D718" s="11">
        <v>95</v>
      </c>
      <c r="E718">
        <v>65</v>
      </c>
      <c r="F718" s="11">
        <v>65</v>
      </c>
      <c r="G718">
        <v>110</v>
      </c>
      <c r="H718" s="11">
        <v>130</v>
      </c>
      <c r="I718">
        <v>60</v>
      </c>
      <c r="J718" s="11">
        <v>525</v>
      </c>
      <c r="K718">
        <v>87.5</v>
      </c>
      <c r="L718" t="s">
        <v>449</v>
      </c>
    </row>
    <row r="719" spans="1:12" x14ac:dyDescent="0.2">
      <c r="A719">
        <v>497</v>
      </c>
      <c r="B719" s="11">
        <v>497</v>
      </c>
      <c r="C719" t="s">
        <v>861</v>
      </c>
      <c r="D719" s="11">
        <v>75</v>
      </c>
      <c r="E719">
        <v>75</v>
      </c>
      <c r="F719" s="11">
        <v>95</v>
      </c>
      <c r="G719">
        <v>75</v>
      </c>
      <c r="H719" s="11">
        <v>95</v>
      </c>
      <c r="I719">
        <v>113</v>
      </c>
      <c r="J719" s="11">
        <v>528</v>
      </c>
      <c r="K719">
        <v>88</v>
      </c>
      <c r="L719" t="s">
        <v>1301</v>
      </c>
    </row>
    <row r="720" spans="1:12" x14ac:dyDescent="0.2">
      <c r="A720">
        <v>500</v>
      </c>
      <c r="B720" s="11">
        <v>500</v>
      </c>
      <c r="C720" t="s">
        <v>864</v>
      </c>
      <c r="D720" s="11">
        <v>110</v>
      </c>
      <c r="E720">
        <v>123</v>
      </c>
      <c r="F720" s="11">
        <v>65</v>
      </c>
      <c r="G720">
        <v>100</v>
      </c>
      <c r="H720" s="11">
        <v>65</v>
      </c>
      <c r="I720">
        <v>65</v>
      </c>
      <c r="J720" s="11">
        <v>528</v>
      </c>
      <c r="K720">
        <v>88</v>
      </c>
      <c r="L720" t="s">
        <v>1301</v>
      </c>
    </row>
    <row r="721" spans="1:12" x14ac:dyDescent="0.2">
      <c r="A721">
        <v>503</v>
      </c>
      <c r="B721" s="11">
        <v>503</v>
      </c>
      <c r="C721" t="s">
        <v>867</v>
      </c>
      <c r="D721" s="11">
        <v>95</v>
      </c>
      <c r="E721">
        <v>100</v>
      </c>
      <c r="F721" s="11">
        <v>85</v>
      </c>
      <c r="G721">
        <v>108</v>
      </c>
      <c r="H721" s="11">
        <v>70</v>
      </c>
      <c r="I721">
        <v>70</v>
      </c>
      <c r="J721" s="11">
        <v>528</v>
      </c>
      <c r="K721">
        <v>88</v>
      </c>
      <c r="L721" t="s">
        <v>1301</v>
      </c>
    </row>
    <row r="722" spans="1:12" x14ac:dyDescent="0.2">
      <c r="A722">
        <v>9</v>
      </c>
      <c r="B722" s="11">
        <v>9</v>
      </c>
      <c r="C722" t="s">
        <v>298</v>
      </c>
      <c r="D722" s="11">
        <v>79</v>
      </c>
      <c r="E722">
        <v>83</v>
      </c>
      <c r="F722" s="11">
        <v>100</v>
      </c>
      <c r="G722">
        <v>85</v>
      </c>
      <c r="H722" s="11">
        <v>105</v>
      </c>
      <c r="I722">
        <v>78</v>
      </c>
      <c r="J722" s="11">
        <v>530</v>
      </c>
      <c r="K722">
        <v>88.33</v>
      </c>
      <c r="L722" t="s">
        <v>1301</v>
      </c>
    </row>
    <row r="723" spans="1:12" x14ac:dyDescent="0.2">
      <c r="A723">
        <v>103</v>
      </c>
      <c r="B723" s="11">
        <v>103</v>
      </c>
      <c r="C723" t="s">
        <v>414</v>
      </c>
      <c r="D723" s="11">
        <v>95</v>
      </c>
      <c r="E723">
        <v>95</v>
      </c>
      <c r="F723" s="11">
        <v>85</v>
      </c>
      <c r="G723">
        <v>125</v>
      </c>
      <c r="H723" s="11">
        <v>75</v>
      </c>
      <c r="I723">
        <v>55</v>
      </c>
      <c r="J723" s="11">
        <v>530</v>
      </c>
      <c r="K723">
        <v>88.33</v>
      </c>
      <c r="L723" t="s">
        <v>10598</v>
      </c>
    </row>
    <row r="724" spans="1:12" x14ac:dyDescent="0.2">
      <c r="A724">
        <v>160</v>
      </c>
      <c r="B724" s="11">
        <v>160</v>
      </c>
      <c r="C724" t="s">
        <v>479</v>
      </c>
      <c r="D724" s="11">
        <v>85</v>
      </c>
      <c r="E724">
        <v>105</v>
      </c>
      <c r="F724" s="11">
        <v>100</v>
      </c>
      <c r="G724">
        <v>79</v>
      </c>
      <c r="H724" s="11">
        <v>83</v>
      </c>
      <c r="I724">
        <v>78</v>
      </c>
      <c r="J724" s="11">
        <v>530</v>
      </c>
      <c r="K724">
        <v>88.33</v>
      </c>
      <c r="L724" t="s">
        <v>1301</v>
      </c>
    </row>
    <row r="725" spans="1:12" x14ac:dyDescent="0.2">
      <c r="A725">
        <v>254</v>
      </c>
      <c r="B725" s="11">
        <v>254</v>
      </c>
      <c r="C725" t="s">
        <v>579</v>
      </c>
      <c r="D725" s="11">
        <v>70</v>
      </c>
      <c r="E725">
        <v>85</v>
      </c>
      <c r="F725" s="11">
        <v>65</v>
      </c>
      <c r="G725">
        <v>105</v>
      </c>
      <c r="H725" s="11">
        <v>85</v>
      </c>
      <c r="I725">
        <v>120</v>
      </c>
      <c r="J725" s="11">
        <v>530</v>
      </c>
      <c r="K725">
        <v>88.33</v>
      </c>
      <c r="L725" t="s">
        <v>1301</v>
      </c>
    </row>
    <row r="726" spans="1:12" x14ac:dyDescent="0.2">
      <c r="A726">
        <v>257</v>
      </c>
      <c r="B726" s="11">
        <v>257</v>
      </c>
      <c r="C726" t="s">
        <v>583</v>
      </c>
      <c r="D726" s="11">
        <v>80</v>
      </c>
      <c r="E726">
        <v>120</v>
      </c>
      <c r="F726" s="11">
        <v>70</v>
      </c>
      <c r="G726">
        <v>110</v>
      </c>
      <c r="H726" s="11">
        <v>70</v>
      </c>
      <c r="I726">
        <v>80</v>
      </c>
      <c r="J726" s="11">
        <v>530</v>
      </c>
      <c r="K726">
        <v>88.33</v>
      </c>
      <c r="L726" t="s">
        <v>1301</v>
      </c>
    </row>
    <row r="727" spans="1:12" x14ac:dyDescent="0.2">
      <c r="A727">
        <v>306</v>
      </c>
      <c r="B727" s="11">
        <v>306</v>
      </c>
      <c r="C727" t="s">
        <v>637</v>
      </c>
      <c r="D727" s="11">
        <v>70</v>
      </c>
      <c r="E727">
        <v>110</v>
      </c>
      <c r="F727" s="11">
        <v>180</v>
      </c>
      <c r="G727">
        <v>60</v>
      </c>
      <c r="H727" s="11">
        <v>60</v>
      </c>
      <c r="I727">
        <v>50</v>
      </c>
      <c r="J727" s="11">
        <v>530</v>
      </c>
      <c r="K727">
        <v>88.33</v>
      </c>
      <c r="L727" t="s">
        <v>10651</v>
      </c>
    </row>
    <row r="728" spans="1:12" x14ac:dyDescent="0.2">
      <c r="A728">
        <v>365</v>
      </c>
      <c r="B728" s="11">
        <v>365</v>
      </c>
      <c r="C728" t="s">
        <v>705</v>
      </c>
      <c r="D728" s="11">
        <v>110</v>
      </c>
      <c r="E728">
        <v>80</v>
      </c>
      <c r="F728" s="11">
        <v>90</v>
      </c>
      <c r="G728">
        <v>95</v>
      </c>
      <c r="H728" s="11">
        <v>90</v>
      </c>
      <c r="I728">
        <v>65</v>
      </c>
      <c r="J728" s="11">
        <v>530</v>
      </c>
      <c r="K728">
        <v>88.33</v>
      </c>
      <c r="L728" t="s">
        <v>10652</v>
      </c>
    </row>
    <row r="729" spans="1:12" x14ac:dyDescent="0.2">
      <c r="A729">
        <v>395</v>
      </c>
      <c r="B729" s="11">
        <v>395</v>
      </c>
      <c r="C729" t="s">
        <v>745</v>
      </c>
      <c r="D729" s="11">
        <v>84</v>
      </c>
      <c r="E729">
        <v>86</v>
      </c>
      <c r="F729" s="11">
        <v>88</v>
      </c>
      <c r="G729">
        <v>111</v>
      </c>
      <c r="H729" s="11">
        <v>101</v>
      </c>
      <c r="I729">
        <v>60</v>
      </c>
      <c r="J729" s="11">
        <v>530</v>
      </c>
      <c r="K729">
        <v>88.33</v>
      </c>
      <c r="L729" t="s">
        <v>1301</v>
      </c>
    </row>
    <row r="730" spans="1:12" x14ac:dyDescent="0.2">
      <c r="A730">
        <v>473</v>
      </c>
      <c r="B730" s="11">
        <v>473</v>
      </c>
      <c r="C730" t="s">
        <v>829</v>
      </c>
      <c r="D730" s="11">
        <v>110</v>
      </c>
      <c r="E730">
        <v>130</v>
      </c>
      <c r="F730" s="11">
        <v>80</v>
      </c>
      <c r="G730">
        <v>70</v>
      </c>
      <c r="H730" s="11">
        <v>60</v>
      </c>
      <c r="I730">
        <v>80</v>
      </c>
      <c r="J730" s="11">
        <v>530</v>
      </c>
      <c r="K730">
        <v>88.33</v>
      </c>
      <c r="L730" t="s">
        <v>10652</v>
      </c>
    </row>
    <row r="731" spans="1:12" x14ac:dyDescent="0.2">
      <c r="A731">
        <v>652</v>
      </c>
      <c r="B731" s="11">
        <v>652</v>
      </c>
      <c r="C731" t="s">
        <v>1024</v>
      </c>
      <c r="D731" s="11">
        <v>88</v>
      </c>
      <c r="E731">
        <v>107</v>
      </c>
      <c r="F731" s="11">
        <v>122</v>
      </c>
      <c r="G731">
        <v>74</v>
      </c>
      <c r="H731" s="11">
        <v>75</v>
      </c>
      <c r="I731">
        <v>64</v>
      </c>
      <c r="J731" s="11">
        <v>530</v>
      </c>
      <c r="K731">
        <v>88.33</v>
      </c>
      <c r="L731" t="s">
        <v>1301</v>
      </c>
    </row>
    <row r="732" spans="1:12" x14ac:dyDescent="0.2">
      <c r="A732">
        <v>658</v>
      </c>
      <c r="B732" s="11">
        <v>658</v>
      </c>
      <c r="C732" t="s">
        <v>1030</v>
      </c>
      <c r="D732" s="11">
        <v>72</v>
      </c>
      <c r="E732">
        <v>95</v>
      </c>
      <c r="F732" s="11">
        <v>67</v>
      </c>
      <c r="G732">
        <v>103</v>
      </c>
      <c r="H732" s="11">
        <v>71</v>
      </c>
      <c r="I732">
        <v>122</v>
      </c>
      <c r="J732" s="11">
        <v>530</v>
      </c>
      <c r="K732">
        <v>88.33</v>
      </c>
      <c r="L732" t="s">
        <v>1301</v>
      </c>
    </row>
    <row r="733" spans="1:12" x14ac:dyDescent="0.2">
      <c r="A733">
        <v>724</v>
      </c>
      <c r="B733" s="11">
        <v>724</v>
      </c>
      <c r="C733" t="s">
        <v>1108</v>
      </c>
      <c r="D733" s="11">
        <v>78</v>
      </c>
      <c r="E733">
        <v>107</v>
      </c>
      <c r="F733" s="11">
        <v>75</v>
      </c>
      <c r="G733">
        <v>100</v>
      </c>
      <c r="H733" s="11">
        <v>100</v>
      </c>
      <c r="I733">
        <v>70</v>
      </c>
      <c r="J733" s="11">
        <v>530</v>
      </c>
      <c r="K733">
        <v>88.33</v>
      </c>
      <c r="L733" t="s">
        <v>1301</v>
      </c>
    </row>
    <row r="734" spans="1:12" x14ac:dyDescent="0.2">
      <c r="A734">
        <v>727</v>
      </c>
      <c r="B734" s="11">
        <v>727</v>
      </c>
      <c r="C734" t="s">
        <v>1111</v>
      </c>
      <c r="D734" s="11">
        <v>95</v>
      </c>
      <c r="E734">
        <v>115</v>
      </c>
      <c r="F734" s="11">
        <v>90</v>
      </c>
      <c r="G734">
        <v>80</v>
      </c>
      <c r="H734" s="11">
        <v>90</v>
      </c>
      <c r="I734">
        <v>60</v>
      </c>
      <c r="J734" s="11">
        <v>530</v>
      </c>
      <c r="K734">
        <v>88.33</v>
      </c>
      <c r="L734" t="s">
        <v>1301</v>
      </c>
    </row>
    <row r="735" spans="1:12" x14ac:dyDescent="0.2">
      <c r="A735">
        <v>730</v>
      </c>
      <c r="B735" s="11">
        <v>730</v>
      </c>
      <c r="C735" t="s">
        <v>1114</v>
      </c>
      <c r="D735" s="11">
        <v>80</v>
      </c>
      <c r="E735">
        <v>74</v>
      </c>
      <c r="F735" s="11">
        <v>74</v>
      </c>
      <c r="G735">
        <v>126</v>
      </c>
      <c r="H735" s="11">
        <v>116</v>
      </c>
      <c r="I735">
        <v>60</v>
      </c>
      <c r="J735" s="11">
        <v>530</v>
      </c>
      <c r="K735">
        <v>88.33</v>
      </c>
      <c r="L735" t="s">
        <v>1301</v>
      </c>
    </row>
    <row r="736" spans="1:12" x14ac:dyDescent="0.2">
      <c r="A736">
        <v>768</v>
      </c>
      <c r="B736" s="11">
        <v>768</v>
      </c>
      <c r="C736" t="s">
        <v>1155</v>
      </c>
      <c r="D736" s="11">
        <v>75</v>
      </c>
      <c r="E736">
        <v>125</v>
      </c>
      <c r="F736" s="11">
        <v>140</v>
      </c>
      <c r="G736">
        <v>60</v>
      </c>
      <c r="H736" s="11">
        <v>90</v>
      </c>
      <c r="I736">
        <v>40</v>
      </c>
      <c r="J736" s="11">
        <v>530</v>
      </c>
      <c r="K736">
        <v>88.33</v>
      </c>
      <c r="L736" t="s">
        <v>10619</v>
      </c>
    </row>
    <row r="737" spans="1:12" x14ac:dyDescent="0.2">
      <c r="A737">
        <v>103</v>
      </c>
      <c r="B737" s="11" t="s">
        <v>1224</v>
      </c>
      <c r="C737" t="s">
        <v>415</v>
      </c>
      <c r="D737" s="11">
        <v>95</v>
      </c>
      <c r="E737">
        <v>105</v>
      </c>
      <c r="F737" s="11">
        <v>85</v>
      </c>
      <c r="G737">
        <v>125</v>
      </c>
      <c r="H737" s="11">
        <v>75</v>
      </c>
      <c r="I737">
        <v>45</v>
      </c>
      <c r="J737" s="11">
        <v>530</v>
      </c>
      <c r="K737">
        <v>88.33</v>
      </c>
      <c r="L737" t="s">
        <v>10598</v>
      </c>
    </row>
    <row r="738" spans="1:12" x14ac:dyDescent="0.2">
      <c r="A738">
        <v>673</v>
      </c>
      <c r="B738" s="11">
        <v>673</v>
      </c>
      <c r="C738" t="s">
        <v>1046</v>
      </c>
      <c r="D738" s="11">
        <v>123</v>
      </c>
      <c r="E738">
        <v>100</v>
      </c>
      <c r="F738" s="11">
        <v>62</v>
      </c>
      <c r="G738">
        <v>97</v>
      </c>
      <c r="H738" s="11">
        <v>81</v>
      </c>
      <c r="I738">
        <v>68</v>
      </c>
      <c r="J738" s="11">
        <v>531</v>
      </c>
      <c r="K738">
        <v>88.5</v>
      </c>
      <c r="L738" t="s">
        <v>10598</v>
      </c>
    </row>
    <row r="739" spans="1:12" x14ac:dyDescent="0.2">
      <c r="A739">
        <v>6</v>
      </c>
      <c r="B739" s="11">
        <v>6</v>
      </c>
      <c r="C739" t="s">
        <v>293</v>
      </c>
      <c r="D739" s="11">
        <v>78</v>
      </c>
      <c r="E739">
        <v>84</v>
      </c>
      <c r="F739" s="11">
        <v>78</v>
      </c>
      <c r="G739">
        <v>109</v>
      </c>
      <c r="H739" s="11">
        <v>85</v>
      </c>
      <c r="I739">
        <v>100</v>
      </c>
      <c r="J739" s="11">
        <v>534</v>
      </c>
      <c r="K739">
        <v>89</v>
      </c>
      <c r="L739" t="s">
        <v>1301</v>
      </c>
    </row>
    <row r="740" spans="1:12" x14ac:dyDescent="0.2">
      <c r="A740">
        <v>157</v>
      </c>
      <c r="B740" s="11">
        <v>157</v>
      </c>
      <c r="C740" t="s">
        <v>476</v>
      </c>
      <c r="D740" s="11">
        <v>78</v>
      </c>
      <c r="E740">
        <v>84</v>
      </c>
      <c r="F740" s="11">
        <v>78</v>
      </c>
      <c r="G740">
        <v>109</v>
      </c>
      <c r="H740" s="11">
        <v>85</v>
      </c>
      <c r="I740">
        <v>100</v>
      </c>
      <c r="J740" s="11">
        <v>534</v>
      </c>
      <c r="K740">
        <v>89</v>
      </c>
      <c r="L740" t="s">
        <v>1301</v>
      </c>
    </row>
    <row r="741" spans="1:12" x14ac:dyDescent="0.2">
      <c r="A741">
        <v>392</v>
      </c>
      <c r="B741" s="11">
        <v>392</v>
      </c>
      <c r="C741" t="s">
        <v>742</v>
      </c>
      <c r="D741" s="11">
        <v>76</v>
      </c>
      <c r="E741">
        <v>104</v>
      </c>
      <c r="F741" s="11">
        <v>71</v>
      </c>
      <c r="G741">
        <v>104</v>
      </c>
      <c r="H741" s="11">
        <v>71</v>
      </c>
      <c r="I741">
        <v>108</v>
      </c>
      <c r="J741" s="11">
        <v>534</v>
      </c>
      <c r="K741">
        <v>89</v>
      </c>
      <c r="L741" t="s">
        <v>1301</v>
      </c>
    </row>
    <row r="742" spans="1:12" x14ac:dyDescent="0.2">
      <c r="A742">
        <v>655</v>
      </c>
      <c r="B742" s="11">
        <v>655</v>
      </c>
      <c r="C742" t="s">
        <v>1027</v>
      </c>
      <c r="D742" s="11">
        <v>75</v>
      </c>
      <c r="E742">
        <v>69</v>
      </c>
      <c r="F742" s="11">
        <v>72</v>
      </c>
      <c r="G742">
        <v>114</v>
      </c>
      <c r="H742" s="11">
        <v>100</v>
      </c>
      <c r="I742">
        <v>104</v>
      </c>
      <c r="J742" s="11">
        <v>534</v>
      </c>
      <c r="K742">
        <v>89</v>
      </c>
      <c r="L742" t="s">
        <v>1301</v>
      </c>
    </row>
    <row r="743" spans="1:12" x14ac:dyDescent="0.2">
      <c r="A743">
        <v>772</v>
      </c>
      <c r="B743" s="11">
        <v>772</v>
      </c>
      <c r="C743" t="s">
        <v>1159</v>
      </c>
      <c r="D743" s="11">
        <v>95</v>
      </c>
      <c r="E743">
        <v>95</v>
      </c>
      <c r="F743" s="11">
        <v>95</v>
      </c>
      <c r="G743">
        <v>95</v>
      </c>
      <c r="H743" s="11">
        <v>95</v>
      </c>
      <c r="I743">
        <v>59</v>
      </c>
      <c r="J743" s="11">
        <v>534</v>
      </c>
      <c r="K743">
        <v>89</v>
      </c>
      <c r="L743" t="s">
        <v>6931</v>
      </c>
    </row>
    <row r="744" spans="1:12" x14ac:dyDescent="0.2">
      <c r="A744">
        <v>131</v>
      </c>
      <c r="B744" s="11">
        <v>131</v>
      </c>
      <c r="C744" t="s">
        <v>447</v>
      </c>
      <c r="D744" s="11">
        <v>130</v>
      </c>
      <c r="E744">
        <v>85</v>
      </c>
      <c r="F744" s="11">
        <v>80</v>
      </c>
      <c r="G744">
        <v>85</v>
      </c>
      <c r="H744" s="11">
        <v>95</v>
      </c>
      <c r="I744">
        <v>60</v>
      </c>
      <c r="J744" s="11">
        <v>535</v>
      </c>
      <c r="K744">
        <v>89.17</v>
      </c>
      <c r="L744" t="s">
        <v>10605</v>
      </c>
    </row>
    <row r="745" spans="1:12" x14ac:dyDescent="0.2">
      <c r="A745">
        <v>169</v>
      </c>
      <c r="B745" s="11">
        <v>169</v>
      </c>
      <c r="C745" t="s">
        <v>488</v>
      </c>
      <c r="D745" s="11">
        <v>85</v>
      </c>
      <c r="E745">
        <v>90</v>
      </c>
      <c r="F745" s="11">
        <v>80</v>
      </c>
      <c r="G745">
        <v>70</v>
      </c>
      <c r="H745" s="11">
        <v>80</v>
      </c>
      <c r="I745">
        <v>130</v>
      </c>
      <c r="J745" s="11">
        <v>535</v>
      </c>
      <c r="K745">
        <v>89.17</v>
      </c>
      <c r="L745" t="s">
        <v>10653</v>
      </c>
    </row>
    <row r="746" spans="1:12" x14ac:dyDescent="0.2">
      <c r="A746">
        <v>260</v>
      </c>
      <c r="B746" s="11">
        <v>260</v>
      </c>
      <c r="C746" t="s">
        <v>587</v>
      </c>
      <c r="D746" s="11">
        <v>100</v>
      </c>
      <c r="E746">
        <v>110</v>
      </c>
      <c r="F746" s="11">
        <v>90</v>
      </c>
      <c r="G746">
        <v>85</v>
      </c>
      <c r="H746" s="11">
        <v>90</v>
      </c>
      <c r="I746">
        <v>60</v>
      </c>
      <c r="J746" s="11">
        <v>535</v>
      </c>
      <c r="K746">
        <v>89.17</v>
      </c>
      <c r="L746" t="s">
        <v>1301</v>
      </c>
    </row>
    <row r="747" spans="1:12" x14ac:dyDescent="0.2">
      <c r="A747">
        <v>462</v>
      </c>
      <c r="B747" s="11">
        <v>462</v>
      </c>
      <c r="C747" t="s">
        <v>818</v>
      </c>
      <c r="D747" s="11">
        <v>70</v>
      </c>
      <c r="E747">
        <v>70</v>
      </c>
      <c r="F747" s="11">
        <v>115</v>
      </c>
      <c r="G747">
        <v>130</v>
      </c>
      <c r="H747" s="11">
        <v>90</v>
      </c>
      <c r="I747">
        <v>60</v>
      </c>
      <c r="J747" s="11">
        <v>535</v>
      </c>
      <c r="K747">
        <v>89.17</v>
      </c>
      <c r="L747" t="s">
        <v>10647</v>
      </c>
    </row>
    <row r="748" spans="1:12" x14ac:dyDescent="0.2">
      <c r="A748">
        <v>464</v>
      </c>
      <c r="B748" s="11">
        <v>464</v>
      </c>
      <c r="C748" t="s">
        <v>820</v>
      </c>
      <c r="D748" s="11">
        <v>115</v>
      </c>
      <c r="E748">
        <v>140</v>
      </c>
      <c r="F748" s="11">
        <v>130</v>
      </c>
      <c r="G748">
        <v>55</v>
      </c>
      <c r="H748" s="11">
        <v>55</v>
      </c>
      <c r="I748">
        <v>40</v>
      </c>
      <c r="J748" s="11">
        <v>535</v>
      </c>
      <c r="K748">
        <v>89.17</v>
      </c>
      <c r="L748" t="s">
        <v>10618</v>
      </c>
    </row>
    <row r="749" spans="1:12" x14ac:dyDescent="0.2">
      <c r="A749">
        <v>465</v>
      </c>
      <c r="B749" s="11">
        <v>465</v>
      </c>
      <c r="C749" t="s">
        <v>821</v>
      </c>
      <c r="D749" s="11">
        <v>100</v>
      </c>
      <c r="E749">
        <v>100</v>
      </c>
      <c r="F749" s="11">
        <v>125</v>
      </c>
      <c r="G749">
        <v>110</v>
      </c>
      <c r="H749" s="11">
        <v>50</v>
      </c>
      <c r="I749">
        <v>50</v>
      </c>
      <c r="J749" s="11">
        <v>535</v>
      </c>
      <c r="K749">
        <v>89.17</v>
      </c>
      <c r="L749" t="s">
        <v>10598</v>
      </c>
    </row>
    <row r="750" spans="1:12" x14ac:dyDescent="0.2">
      <c r="A750">
        <v>474</v>
      </c>
      <c r="B750" s="11">
        <v>474</v>
      </c>
      <c r="C750" t="s">
        <v>830</v>
      </c>
      <c r="D750" s="11">
        <v>85</v>
      </c>
      <c r="E750">
        <v>80</v>
      </c>
      <c r="F750" s="11">
        <v>70</v>
      </c>
      <c r="G750">
        <v>135</v>
      </c>
      <c r="H750" s="11">
        <v>75</v>
      </c>
      <c r="I750">
        <v>90</v>
      </c>
      <c r="J750" s="11">
        <v>535</v>
      </c>
      <c r="K750">
        <v>89.17</v>
      </c>
      <c r="L750" t="s">
        <v>10611</v>
      </c>
    </row>
    <row r="751" spans="1:12" x14ac:dyDescent="0.2">
      <c r="A751">
        <v>584</v>
      </c>
      <c r="B751" s="11">
        <v>584</v>
      </c>
      <c r="C751" t="s">
        <v>950</v>
      </c>
      <c r="D751" s="11">
        <v>71</v>
      </c>
      <c r="E751">
        <v>95</v>
      </c>
      <c r="F751" s="11">
        <v>85</v>
      </c>
      <c r="G751">
        <v>110</v>
      </c>
      <c r="H751" s="11">
        <v>95</v>
      </c>
      <c r="I751">
        <v>79</v>
      </c>
      <c r="J751" s="11">
        <v>535</v>
      </c>
      <c r="K751">
        <v>89.17</v>
      </c>
      <c r="L751" t="s">
        <v>10652</v>
      </c>
    </row>
    <row r="752" spans="1:12" x14ac:dyDescent="0.2">
      <c r="A752">
        <v>715</v>
      </c>
      <c r="B752" s="11">
        <v>715</v>
      </c>
      <c r="C752" t="s">
        <v>1095</v>
      </c>
      <c r="D752" s="11">
        <v>85</v>
      </c>
      <c r="E752">
        <v>70</v>
      </c>
      <c r="F752" s="11">
        <v>80</v>
      </c>
      <c r="G752">
        <v>97</v>
      </c>
      <c r="H752" s="11">
        <v>80</v>
      </c>
      <c r="I752">
        <v>123</v>
      </c>
      <c r="J752" s="11">
        <v>535</v>
      </c>
      <c r="K752">
        <v>89.17</v>
      </c>
      <c r="L752" t="s">
        <v>10566</v>
      </c>
    </row>
    <row r="753" spans="1:12" x14ac:dyDescent="0.2">
      <c r="A753">
        <v>130</v>
      </c>
      <c r="B753" s="11">
        <v>130</v>
      </c>
      <c r="C753" t="s">
        <v>445</v>
      </c>
      <c r="D753" s="11">
        <v>95</v>
      </c>
      <c r="E753">
        <v>125</v>
      </c>
      <c r="F753" s="11">
        <v>79</v>
      </c>
      <c r="G753">
        <v>60</v>
      </c>
      <c r="H753" s="11">
        <v>100</v>
      </c>
      <c r="I753">
        <v>81</v>
      </c>
      <c r="J753" s="11">
        <v>540</v>
      </c>
      <c r="K753">
        <v>90</v>
      </c>
      <c r="L753" t="s">
        <v>2024</v>
      </c>
    </row>
    <row r="754" spans="1:12" x14ac:dyDescent="0.2">
      <c r="A754">
        <v>143</v>
      </c>
      <c r="B754" s="11">
        <v>143</v>
      </c>
      <c r="C754" t="s">
        <v>460</v>
      </c>
      <c r="D754" s="11">
        <v>160</v>
      </c>
      <c r="E754">
        <v>110</v>
      </c>
      <c r="F754" s="11">
        <v>65</v>
      </c>
      <c r="G754">
        <v>65</v>
      </c>
      <c r="H754" s="11">
        <v>110</v>
      </c>
      <c r="I754">
        <v>30</v>
      </c>
      <c r="J754" s="11">
        <v>540</v>
      </c>
      <c r="K754">
        <v>90</v>
      </c>
      <c r="L754" t="s">
        <v>10654</v>
      </c>
    </row>
    <row r="755" spans="1:12" x14ac:dyDescent="0.2">
      <c r="A755">
        <v>230</v>
      </c>
      <c r="B755" s="11">
        <v>230</v>
      </c>
      <c r="C755" t="s">
        <v>554</v>
      </c>
      <c r="D755" s="11">
        <v>75</v>
      </c>
      <c r="E755">
        <v>95</v>
      </c>
      <c r="F755" s="11">
        <v>95</v>
      </c>
      <c r="G755">
        <v>95</v>
      </c>
      <c r="H755" s="11">
        <v>95</v>
      </c>
      <c r="I755">
        <v>85</v>
      </c>
      <c r="J755" s="11">
        <v>540</v>
      </c>
      <c r="K755">
        <v>90</v>
      </c>
      <c r="L755" t="s">
        <v>2020</v>
      </c>
    </row>
    <row r="756" spans="1:12" x14ac:dyDescent="0.2">
      <c r="A756">
        <v>242</v>
      </c>
      <c r="B756" s="11">
        <v>242</v>
      </c>
      <c r="C756" t="s">
        <v>566</v>
      </c>
      <c r="D756" s="11">
        <v>255</v>
      </c>
      <c r="E756">
        <v>10</v>
      </c>
      <c r="F756" s="11">
        <v>10</v>
      </c>
      <c r="G756">
        <v>75</v>
      </c>
      <c r="H756" s="11">
        <v>135</v>
      </c>
      <c r="I756">
        <v>55</v>
      </c>
      <c r="J756" s="11">
        <v>540</v>
      </c>
      <c r="K756">
        <v>90</v>
      </c>
      <c r="L756" t="s">
        <v>10611</v>
      </c>
    </row>
    <row r="757" spans="1:12" x14ac:dyDescent="0.2">
      <c r="A757">
        <v>350</v>
      </c>
      <c r="B757" s="11">
        <v>350</v>
      </c>
      <c r="C757" t="s">
        <v>687</v>
      </c>
      <c r="D757" s="11">
        <v>95</v>
      </c>
      <c r="E757">
        <v>60</v>
      </c>
      <c r="F757" s="11">
        <v>79</v>
      </c>
      <c r="G757">
        <v>100</v>
      </c>
      <c r="H757" s="11">
        <v>125</v>
      </c>
      <c r="I757">
        <v>81</v>
      </c>
      <c r="J757" s="11">
        <v>540</v>
      </c>
      <c r="K757">
        <v>90</v>
      </c>
      <c r="L757" t="s">
        <v>2024</v>
      </c>
    </row>
    <row r="758" spans="1:12" x14ac:dyDescent="0.2">
      <c r="A758">
        <v>466</v>
      </c>
      <c r="B758" s="11">
        <v>466</v>
      </c>
      <c r="C758" t="s">
        <v>822</v>
      </c>
      <c r="D758" s="11">
        <v>75</v>
      </c>
      <c r="E758">
        <v>123</v>
      </c>
      <c r="F758" s="11">
        <v>67</v>
      </c>
      <c r="G758">
        <v>95</v>
      </c>
      <c r="H758" s="11">
        <v>85</v>
      </c>
      <c r="I758">
        <v>95</v>
      </c>
      <c r="J758" s="11">
        <v>540</v>
      </c>
      <c r="K758">
        <v>90</v>
      </c>
      <c r="L758" t="s">
        <v>10647</v>
      </c>
    </row>
    <row r="759" spans="1:12" x14ac:dyDescent="0.2">
      <c r="A759">
        <v>467</v>
      </c>
      <c r="B759" s="11">
        <v>467</v>
      </c>
      <c r="C759" t="s">
        <v>823</v>
      </c>
      <c r="D759" s="11">
        <v>75</v>
      </c>
      <c r="E759">
        <v>95</v>
      </c>
      <c r="F759" s="11">
        <v>67</v>
      </c>
      <c r="G759">
        <v>125</v>
      </c>
      <c r="H759" s="11">
        <v>95</v>
      </c>
      <c r="I759">
        <v>83</v>
      </c>
      <c r="J759" s="11">
        <v>540</v>
      </c>
      <c r="K759">
        <v>90</v>
      </c>
      <c r="L759" t="s">
        <v>10655</v>
      </c>
    </row>
    <row r="760" spans="1:12" x14ac:dyDescent="0.2">
      <c r="A760">
        <v>612</v>
      </c>
      <c r="B760" s="11">
        <v>612</v>
      </c>
      <c r="C760" t="s">
        <v>978</v>
      </c>
      <c r="D760" s="11">
        <v>76</v>
      </c>
      <c r="E760">
        <v>147</v>
      </c>
      <c r="F760" s="11">
        <v>90</v>
      </c>
      <c r="G760">
        <v>60</v>
      </c>
      <c r="H760" s="11">
        <v>70</v>
      </c>
      <c r="I760">
        <v>97</v>
      </c>
      <c r="J760" s="11">
        <v>540</v>
      </c>
      <c r="K760">
        <v>90</v>
      </c>
      <c r="L760" t="s">
        <v>10615</v>
      </c>
    </row>
    <row r="761" spans="1:12" x14ac:dyDescent="0.2">
      <c r="A761">
        <v>804</v>
      </c>
      <c r="B761" s="11">
        <v>804</v>
      </c>
      <c r="C761" t="s">
        <v>1195</v>
      </c>
      <c r="D761" s="11">
        <v>73</v>
      </c>
      <c r="E761">
        <v>73</v>
      </c>
      <c r="F761" s="11">
        <v>73</v>
      </c>
      <c r="G761">
        <v>127</v>
      </c>
      <c r="H761" s="11">
        <v>73</v>
      </c>
      <c r="I761">
        <v>121</v>
      </c>
      <c r="J761" s="11">
        <v>540</v>
      </c>
      <c r="K761">
        <v>90</v>
      </c>
      <c r="L761" t="s">
        <v>10630</v>
      </c>
    </row>
    <row r="762" spans="1:12" x14ac:dyDescent="0.2">
      <c r="A762">
        <v>555</v>
      </c>
      <c r="B762" s="11" t="s">
        <v>1278</v>
      </c>
      <c r="C762" t="s">
        <v>921</v>
      </c>
      <c r="D762" s="11">
        <v>105</v>
      </c>
      <c r="E762">
        <v>30</v>
      </c>
      <c r="F762" s="11">
        <v>105</v>
      </c>
      <c r="G762">
        <v>140</v>
      </c>
      <c r="H762" s="11">
        <v>105</v>
      </c>
      <c r="I762">
        <v>55</v>
      </c>
      <c r="J762" s="11">
        <v>540</v>
      </c>
      <c r="K762">
        <v>90</v>
      </c>
      <c r="L762" t="s">
        <v>10633</v>
      </c>
    </row>
    <row r="763" spans="1:12" x14ac:dyDescent="0.2">
      <c r="A763">
        <v>468</v>
      </c>
      <c r="B763" s="11">
        <v>468</v>
      </c>
      <c r="C763" t="s">
        <v>824</v>
      </c>
      <c r="D763" s="11">
        <v>85</v>
      </c>
      <c r="E763">
        <v>50</v>
      </c>
      <c r="F763" s="11">
        <v>95</v>
      </c>
      <c r="G763">
        <v>120</v>
      </c>
      <c r="H763" s="11">
        <v>115</v>
      </c>
      <c r="I763">
        <v>80</v>
      </c>
      <c r="J763" s="11">
        <v>545</v>
      </c>
      <c r="K763">
        <v>90.83</v>
      </c>
      <c r="L763" t="s">
        <v>10622</v>
      </c>
    </row>
    <row r="764" spans="1:12" x14ac:dyDescent="0.2">
      <c r="A764">
        <v>531</v>
      </c>
      <c r="B764" s="11" t="s">
        <v>1277</v>
      </c>
      <c r="C764" t="s">
        <v>896</v>
      </c>
      <c r="D764" s="11">
        <v>103</v>
      </c>
      <c r="E764">
        <v>60</v>
      </c>
      <c r="F764" s="11">
        <v>126</v>
      </c>
      <c r="G764">
        <v>80</v>
      </c>
      <c r="H764" s="11">
        <v>126</v>
      </c>
      <c r="I764">
        <v>50</v>
      </c>
      <c r="J764" s="11">
        <v>545</v>
      </c>
      <c r="K764">
        <v>90.83</v>
      </c>
      <c r="L764" t="s">
        <v>116</v>
      </c>
    </row>
    <row r="765" spans="1:12" x14ac:dyDescent="0.2">
      <c r="A765">
        <v>637</v>
      </c>
      <c r="B765" s="11">
        <v>637</v>
      </c>
      <c r="C765" t="s">
        <v>1003</v>
      </c>
      <c r="D765" s="11">
        <v>85</v>
      </c>
      <c r="E765">
        <v>60</v>
      </c>
      <c r="F765" s="11">
        <v>65</v>
      </c>
      <c r="G765">
        <v>135</v>
      </c>
      <c r="H765" s="11">
        <v>105</v>
      </c>
      <c r="I765">
        <v>100</v>
      </c>
      <c r="J765" s="11">
        <v>550</v>
      </c>
      <c r="K765">
        <v>91.67</v>
      </c>
      <c r="L765" t="s">
        <v>10619</v>
      </c>
    </row>
    <row r="766" spans="1:12" x14ac:dyDescent="0.2">
      <c r="A766">
        <v>671</v>
      </c>
      <c r="B766" s="11">
        <v>671</v>
      </c>
      <c r="C766" t="s">
        <v>1044</v>
      </c>
      <c r="D766" s="11">
        <v>78</v>
      </c>
      <c r="E766">
        <v>65</v>
      </c>
      <c r="F766" s="11">
        <v>68</v>
      </c>
      <c r="G766">
        <v>112</v>
      </c>
      <c r="H766" s="11">
        <v>154</v>
      </c>
      <c r="I766">
        <v>75</v>
      </c>
      <c r="J766" s="11">
        <v>552</v>
      </c>
      <c r="K766">
        <v>92</v>
      </c>
      <c r="L766" t="s">
        <v>10656</v>
      </c>
    </row>
    <row r="767" spans="1:12" x14ac:dyDescent="0.2">
      <c r="A767">
        <v>59</v>
      </c>
      <c r="B767" s="11">
        <v>59</v>
      </c>
      <c r="C767" t="s">
        <v>362</v>
      </c>
      <c r="D767" s="11">
        <v>90</v>
      </c>
      <c r="E767">
        <v>110</v>
      </c>
      <c r="F767" s="11">
        <v>80</v>
      </c>
      <c r="G767">
        <v>100</v>
      </c>
      <c r="H767" s="11">
        <v>80</v>
      </c>
      <c r="I767">
        <v>95</v>
      </c>
      <c r="J767" s="11">
        <v>555</v>
      </c>
      <c r="K767">
        <v>92.5</v>
      </c>
      <c r="L767" t="s">
        <v>10633</v>
      </c>
    </row>
    <row r="768" spans="1:12" x14ac:dyDescent="0.2">
      <c r="A768">
        <v>354</v>
      </c>
      <c r="B768" s="11" t="s">
        <v>1250</v>
      </c>
      <c r="C768" t="s">
        <v>692</v>
      </c>
      <c r="D768" s="11">
        <v>64</v>
      </c>
      <c r="E768">
        <v>165</v>
      </c>
      <c r="F768" s="11">
        <v>75</v>
      </c>
      <c r="G768">
        <v>93</v>
      </c>
      <c r="H768" s="11">
        <v>83</v>
      </c>
      <c r="I768">
        <v>75</v>
      </c>
      <c r="J768" s="11">
        <v>555</v>
      </c>
      <c r="K768">
        <v>92.5</v>
      </c>
      <c r="L768" t="s">
        <v>116</v>
      </c>
    </row>
    <row r="769" spans="1:12" x14ac:dyDescent="0.2">
      <c r="A769">
        <v>319</v>
      </c>
      <c r="B769" s="11" t="s">
        <v>1247</v>
      </c>
      <c r="C769" t="s">
        <v>654</v>
      </c>
      <c r="D769" s="11">
        <v>70</v>
      </c>
      <c r="E769">
        <v>140</v>
      </c>
      <c r="F769" s="11">
        <v>70</v>
      </c>
      <c r="G769">
        <v>110</v>
      </c>
      <c r="H769" s="11">
        <v>65</v>
      </c>
      <c r="I769">
        <v>105</v>
      </c>
      <c r="J769" s="11">
        <v>560</v>
      </c>
      <c r="K769">
        <v>93.33</v>
      </c>
      <c r="L769" t="s">
        <v>116</v>
      </c>
    </row>
    <row r="770" spans="1:12" x14ac:dyDescent="0.2">
      <c r="A770">
        <v>323</v>
      </c>
      <c r="B770" s="11" t="s">
        <v>1248</v>
      </c>
      <c r="C770" t="s">
        <v>659</v>
      </c>
      <c r="D770" s="11">
        <v>70</v>
      </c>
      <c r="E770">
        <v>120</v>
      </c>
      <c r="F770" s="11">
        <v>100</v>
      </c>
      <c r="G770">
        <v>145</v>
      </c>
      <c r="H770" s="11">
        <v>105</v>
      </c>
      <c r="I770">
        <v>20</v>
      </c>
      <c r="J770" s="11">
        <v>560</v>
      </c>
      <c r="K770">
        <v>93.33</v>
      </c>
      <c r="L770" t="s">
        <v>116</v>
      </c>
    </row>
    <row r="771" spans="1:12" x14ac:dyDescent="0.2">
      <c r="A771">
        <v>359</v>
      </c>
      <c r="B771" s="11" t="s">
        <v>1251</v>
      </c>
      <c r="C771" t="s">
        <v>698</v>
      </c>
      <c r="D771" s="11">
        <v>65</v>
      </c>
      <c r="E771">
        <v>150</v>
      </c>
      <c r="F771" s="11">
        <v>60</v>
      </c>
      <c r="G771">
        <v>115</v>
      </c>
      <c r="H771" s="11">
        <v>60</v>
      </c>
      <c r="I771">
        <v>115</v>
      </c>
      <c r="J771" s="11">
        <v>565</v>
      </c>
      <c r="K771">
        <v>94.17</v>
      </c>
      <c r="L771" t="s">
        <v>116</v>
      </c>
    </row>
    <row r="772" spans="1:12" x14ac:dyDescent="0.2">
      <c r="A772">
        <v>567</v>
      </c>
      <c r="B772" s="11">
        <v>567</v>
      </c>
      <c r="C772" t="s">
        <v>933</v>
      </c>
      <c r="D772" s="11">
        <v>75</v>
      </c>
      <c r="E772">
        <v>140</v>
      </c>
      <c r="F772" s="11">
        <v>65</v>
      </c>
      <c r="G772">
        <v>112</v>
      </c>
      <c r="H772" s="11">
        <v>65</v>
      </c>
      <c r="I772">
        <v>110</v>
      </c>
      <c r="J772" s="11">
        <v>567</v>
      </c>
      <c r="K772">
        <v>94.5</v>
      </c>
      <c r="L772" t="s">
        <v>10617</v>
      </c>
    </row>
    <row r="773" spans="1:12" x14ac:dyDescent="0.2">
      <c r="A773">
        <v>773</v>
      </c>
      <c r="B773" s="11">
        <v>773</v>
      </c>
      <c r="C773" t="s">
        <v>1160</v>
      </c>
      <c r="D773" s="11">
        <v>95</v>
      </c>
      <c r="E773">
        <v>95</v>
      </c>
      <c r="F773" s="11">
        <v>95</v>
      </c>
      <c r="G773">
        <v>95</v>
      </c>
      <c r="H773" s="11">
        <v>95</v>
      </c>
      <c r="I773">
        <v>95</v>
      </c>
      <c r="J773" s="11">
        <v>570</v>
      </c>
      <c r="K773">
        <v>95</v>
      </c>
      <c r="L773" t="s">
        <v>6931</v>
      </c>
    </row>
    <row r="774" spans="1:12" x14ac:dyDescent="0.2">
      <c r="A774">
        <v>785</v>
      </c>
      <c r="B774" s="11">
        <v>785</v>
      </c>
      <c r="C774" t="s">
        <v>1173</v>
      </c>
      <c r="D774" s="11">
        <v>70</v>
      </c>
      <c r="E774">
        <v>115</v>
      </c>
      <c r="F774" s="11">
        <v>85</v>
      </c>
      <c r="G774">
        <v>95</v>
      </c>
      <c r="H774" s="11">
        <v>75</v>
      </c>
      <c r="I774">
        <v>130</v>
      </c>
      <c r="J774" s="11">
        <v>570</v>
      </c>
      <c r="K774">
        <v>95</v>
      </c>
      <c r="L774" t="s">
        <v>6931</v>
      </c>
    </row>
    <row r="775" spans="1:12" x14ac:dyDescent="0.2">
      <c r="A775">
        <v>786</v>
      </c>
      <c r="B775" s="11">
        <v>786</v>
      </c>
      <c r="C775" t="s">
        <v>1174</v>
      </c>
      <c r="D775" s="11">
        <v>70</v>
      </c>
      <c r="E775">
        <v>85</v>
      </c>
      <c r="F775" s="11">
        <v>75</v>
      </c>
      <c r="G775">
        <v>130</v>
      </c>
      <c r="H775" s="11">
        <v>115</v>
      </c>
      <c r="I775">
        <v>95</v>
      </c>
      <c r="J775" s="11">
        <v>570</v>
      </c>
      <c r="K775">
        <v>95</v>
      </c>
      <c r="L775" t="s">
        <v>6931</v>
      </c>
    </row>
    <row r="776" spans="1:12" x14ac:dyDescent="0.2">
      <c r="A776">
        <v>787</v>
      </c>
      <c r="B776" s="11">
        <v>787</v>
      </c>
      <c r="C776" t="s">
        <v>1175</v>
      </c>
      <c r="D776" s="11">
        <v>70</v>
      </c>
      <c r="E776">
        <v>130</v>
      </c>
      <c r="F776" s="11">
        <v>115</v>
      </c>
      <c r="G776">
        <v>85</v>
      </c>
      <c r="H776" s="11">
        <v>95</v>
      </c>
      <c r="I776">
        <v>75</v>
      </c>
      <c r="J776" s="11">
        <v>570</v>
      </c>
      <c r="K776">
        <v>95</v>
      </c>
      <c r="L776" t="s">
        <v>6931</v>
      </c>
    </row>
    <row r="777" spans="1:12" x14ac:dyDescent="0.2">
      <c r="A777">
        <v>788</v>
      </c>
      <c r="B777" s="11">
        <v>788</v>
      </c>
      <c r="C777" t="s">
        <v>1176</v>
      </c>
      <c r="D777" s="11">
        <v>70</v>
      </c>
      <c r="E777">
        <v>75</v>
      </c>
      <c r="F777" s="11">
        <v>115</v>
      </c>
      <c r="G777">
        <v>95</v>
      </c>
      <c r="H777" s="11">
        <v>130</v>
      </c>
      <c r="I777">
        <v>85</v>
      </c>
      <c r="J777" s="11">
        <v>570</v>
      </c>
      <c r="K777">
        <v>95</v>
      </c>
      <c r="L777" t="s">
        <v>6931</v>
      </c>
    </row>
    <row r="778" spans="1:12" x14ac:dyDescent="0.2">
      <c r="A778">
        <v>793</v>
      </c>
      <c r="B778" s="11">
        <v>793</v>
      </c>
      <c r="C778" t="s">
        <v>1181</v>
      </c>
      <c r="D778" s="11">
        <v>109</v>
      </c>
      <c r="E778">
        <v>53</v>
      </c>
      <c r="F778" s="11">
        <v>47</v>
      </c>
      <c r="G778">
        <v>127</v>
      </c>
      <c r="H778" s="11">
        <v>131</v>
      </c>
      <c r="I778">
        <v>103</v>
      </c>
      <c r="J778" s="11">
        <v>570</v>
      </c>
      <c r="K778">
        <v>95</v>
      </c>
      <c r="L778" t="s">
        <v>10616</v>
      </c>
    </row>
    <row r="779" spans="1:12" x14ac:dyDescent="0.2">
      <c r="A779">
        <v>794</v>
      </c>
      <c r="B779" s="11">
        <v>794</v>
      </c>
      <c r="C779" t="s">
        <v>1182</v>
      </c>
      <c r="D779" s="11">
        <v>107</v>
      </c>
      <c r="E779">
        <v>139</v>
      </c>
      <c r="F779" s="11">
        <v>139</v>
      </c>
      <c r="G779">
        <v>53</v>
      </c>
      <c r="H779" s="11">
        <v>53</v>
      </c>
      <c r="I779">
        <v>79</v>
      </c>
      <c r="J779" s="11">
        <v>570</v>
      </c>
      <c r="K779">
        <v>95</v>
      </c>
      <c r="L779" t="s">
        <v>10616</v>
      </c>
    </row>
    <row r="780" spans="1:12" x14ac:dyDescent="0.2">
      <c r="A780">
        <v>795</v>
      </c>
      <c r="B780" s="11">
        <v>795</v>
      </c>
      <c r="C780" t="s">
        <v>1183</v>
      </c>
      <c r="D780" s="11">
        <v>71</v>
      </c>
      <c r="E780">
        <v>137</v>
      </c>
      <c r="F780" s="11">
        <v>37</v>
      </c>
      <c r="G780">
        <v>137</v>
      </c>
      <c r="H780" s="11">
        <v>37</v>
      </c>
      <c r="I780">
        <v>151</v>
      </c>
      <c r="J780" s="11">
        <v>570</v>
      </c>
      <c r="K780">
        <v>95</v>
      </c>
      <c r="L780" t="s">
        <v>10616</v>
      </c>
    </row>
    <row r="781" spans="1:12" x14ac:dyDescent="0.2">
      <c r="A781">
        <v>796</v>
      </c>
      <c r="B781" s="11">
        <v>796</v>
      </c>
      <c r="C781" t="s">
        <v>1184</v>
      </c>
      <c r="D781" s="11">
        <v>83</v>
      </c>
      <c r="E781">
        <v>89</v>
      </c>
      <c r="F781" s="11">
        <v>71</v>
      </c>
      <c r="G781">
        <v>173</v>
      </c>
      <c r="H781" s="11">
        <v>71</v>
      </c>
      <c r="I781">
        <v>83</v>
      </c>
      <c r="J781" s="11">
        <v>570</v>
      </c>
      <c r="K781">
        <v>95</v>
      </c>
      <c r="L781" t="s">
        <v>10616</v>
      </c>
    </row>
    <row r="782" spans="1:12" x14ac:dyDescent="0.2">
      <c r="A782">
        <v>797</v>
      </c>
      <c r="B782" s="11">
        <v>797</v>
      </c>
      <c r="C782" t="s">
        <v>1185</v>
      </c>
      <c r="D782" s="11">
        <v>97</v>
      </c>
      <c r="E782">
        <v>101</v>
      </c>
      <c r="F782" s="11">
        <v>103</v>
      </c>
      <c r="G782">
        <v>107</v>
      </c>
      <c r="H782" s="11">
        <v>101</v>
      </c>
      <c r="I782">
        <v>61</v>
      </c>
      <c r="J782" s="11">
        <v>570</v>
      </c>
      <c r="K782">
        <v>95</v>
      </c>
      <c r="L782" t="s">
        <v>10616</v>
      </c>
    </row>
    <row r="783" spans="1:12" x14ac:dyDescent="0.2">
      <c r="A783">
        <v>798</v>
      </c>
      <c r="B783" s="11">
        <v>798</v>
      </c>
      <c r="C783" t="s">
        <v>1186</v>
      </c>
      <c r="D783" s="11">
        <v>59</v>
      </c>
      <c r="E783">
        <v>181</v>
      </c>
      <c r="F783" s="11">
        <v>131</v>
      </c>
      <c r="G783">
        <v>59</v>
      </c>
      <c r="H783" s="11">
        <v>31</v>
      </c>
      <c r="I783">
        <v>109</v>
      </c>
      <c r="J783" s="11">
        <v>570</v>
      </c>
      <c r="K783">
        <v>95</v>
      </c>
      <c r="L783" t="s">
        <v>10616</v>
      </c>
    </row>
    <row r="784" spans="1:12" x14ac:dyDescent="0.2">
      <c r="A784">
        <v>799</v>
      </c>
      <c r="B784" s="11">
        <v>799</v>
      </c>
      <c r="C784" t="s">
        <v>1187</v>
      </c>
      <c r="D784" s="11">
        <v>223</v>
      </c>
      <c r="E784">
        <v>101</v>
      </c>
      <c r="F784" s="11">
        <v>53</v>
      </c>
      <c r="G784">
        <v>97</v>
      </c>
      <c r="H784" s="11">
        <v>53</v>
      </c>
      <c r="I784">
        <v>43</v>
      </c>
      <c r="J784" s="11">
        <v>570</v>
      </c>
      <c r="K784">
        <v>95</v>
      </c>
      <c r="L784" t="s">
        <v>10616</v>
      </c>
    </row>
    <row r="785" spans="1:12" x14ac:dyDescent="0.2">
      <c r="A785">
        <v>805</v>
      </c>
      <c r="B785" s="11">
        <v>805</v>
      </c>
      <c r="C785" t="s">
        <v>1196</v>
      </c>
      <c r="D785" s="11">
        <v>61</v>
      </c>
      <c r="E785">
        <v>131</v>
      </c>
      <c r="F785" s="11">
        <v>211</v>
      </c>
      <c r="G785">
        <v>53</v>
      </c>
      <c r="H785" s="11">
        <v>101</v>
      </c>
      <c r="I785">
        <v>13</v>
      </c>
      <c r="J785" s="11">
        <v>570</v>
      </c>
      <c r="K785">
        <v>95</v>
      </c>
      <c r="L785" t="s">
        <v>10616</v>
      </c>
    </row>
    <row r="786" spans="1:12" x14ac:dyDescent="0.2">
      <c r="A786">
        <v>806</v>
      </c>
      <c r="B786" s="11">
        <v>806</v>
      </c>
      <c r="C786" t="s">
        <v>1197</v>
      </c>
      <c r="D786" s="11">
        <v>53</v>
      </c>
      <c r="E786">
        <v>127</v>
      </c>
      <c r="F786" s="11">
        <v>53</v>
      </c>
      <c r="G786">
        <v>151</v>
      </c>
      <c r="H786" s="11">
        <v>79</v>
      </c>
      <c r="I786">
        <v>107</v>
      </c>
      <c r="J786" s="11">
        <v>570</v>
      </c>
      <c r="K786">
        <v>95</v>
      </c>
      <c r="L786" t="s">
        <v>10616</v>
      </c>
    </row>
    <row r="787" spans="1:12" x14ac:dyDescent="0.2">
      <c r="A787">
        <v>310</v>
      </c>
      <c r="B787" s="11" t="s">
        <v>1246</v>
      </c>
      <c r="C787" t="s">
        <v>644</v>
      </c>
      <c r="D787" s="11">
        <v>70</v>
      </c>
      <c r="E787">
        <v>75</v>
      </c>
      <c r="F787" s="11">
        <v>80</v>
      </c>
      <c r="G787">
        <v>135</v>
      </c>
      <c r="H787" s="11">
        <v>80</v>
      </c>
      <c r="I787">
        <v>135</v>
      </c>
      <c r="J787" s="11">
        <v>575</v>
      </c>
      <c r="K787">
        <v>95.83</v>
      </c>
      <c r="L787" t="s">
        <v>116</v>
      </c>
    </row>
    <row r="788" spans="1:12" x14ac:dyDescent="0.2">
      <c r="A788">
        <v>18</v>
      </c>
      <c r="B788" s="11" t="s">
        <v>1204</v>
      </c>
      <c r="C788" t="s">
        <v>310</v>
      </c>
      <c r="D788" s="11">
        <v>83</v>
      </c>
      <c r="E788">
        <v>80</v>
      </c>
      <c r="F788" s="11">
        <v>80</v>
      </c>
      <c r="G788">
        <v>135</v>
      </c>
      <c r="H788" s="11">
        <v>80</v>
      </c>
      <c r="I788">
        <v>121</v>
      </c>
      <c r="J788" s="11">
        <v>579</v>
      </c>
      <c r="K788">
        <v>96.5</v>
      </c>
      <c r="L788" t="s">
        <v>116</v>
      </c>
    </row>
    <row r="789" spans="1:12" x14ac:dyDescent="0.2">
      <c r="A789">
        <v>144</v>
      </c>
      <c r="B789" s="11">
        <v>144</v>
      </c>
      <c r="C789" t="s">
        <v>461</v>
      </c>
      <c r="D789" s="11">
        <v>90</v>
      </c>
      <c r="E789">
        <v>85</v>
      </c>
      <c r="F789" s="11">
        <v>100</v>
      </c>
      <c r="G789">
        <v>95</v>
      </c>
      <c r="H789" s="11">
        <v>125</v>
      </c>
      <c r="I789">
        <v>85</v>
      </c>
      <c r="J789" s="11">
        <v>580</v>
      </c>
      <c r="K789">
        <v>96.67</v>
      </c>
      <c r="L789" t="s">
        <v>6931</v>
      </c>
    </row>
    <row r="790" spans="1:12" x14ac:dyDescent="0.2">
      <c r="A790">
        <v>145</v>
      </c>
      <c r="B790" s="11">
        <v>145</v>
      </c>
      <c r="C790" t="s">
        <v>462</v>
      </c>
      <c r="D790" s="11">
        <v>90</v>
      </c>
      <c r="E790">
        <v>90</v>
      </c>
      <c r="F790" s="11">
        <v>85</v>
      </c>
      <c r="G790">
        <v>125</v>
      </c>
      <c r="H790" s="11">
        <v>90</v>
      </c>
      <c r="I790">
        <v>100</v>
      </c>
      <c r="J790" s="11">
        <v>580</v>
      </c>
      <c r="K790">
        <v>96.67</v>
      </c>
      <c r="L790" t="s">
        <v>6931</v>
      </c>
    </row>
    <row r="791" spans="1:12" x14ac:dyDescent="0.2">
      <c r="A791">
        <v>146</v>
      </c>
      <c r="B791" s="11">
        <v>146</v>
      </c>
      <c r="C791" t="s">
        <v>463</v>
      </c>
      <c r="D791" s="11">
        <v>90</v>
      </c>
      <c r="E791">
        <v>100</v>
      </c>
      <c r="F791" s="11">
        <v>90</v>
      </c>
      <c r="G791">
        <v>125</v>
      </c>
      <c r="H791" s="11">
        <v>85</v>
      </c>
      <c r="I791">
        <v>90</v>
      </c>
      <c r="J791" s="11">
        <v>580</v>
      </c>
      <c r="K791">
        <v>96.67</v>
      </c>
      <c r="L791" t="s">
        <v>6931</v>
      </c>
    </row>
    <row r="792" spans="1:12" x14ac:dyDescent="0.2">
      <c r="A792">
        <v>243</v>
      </c>
      <c r="B792" s="11">
        <v>243</v>
      </c>
      <c r="C792" t="s">
        <v>567</v>
      </c>
      <c r="D792" s="11">
        <v>90</v>
      </c>
      <c r="E792">
        <v>85</v>
      </c>
      <c r="F792" s="11">
        <v>75</v>
      </c>
      <c r="G792">
        <v>115</v>
      </c>
      <c r="H792" s="11">
        <v>100</v>
      </c>
      <c r="I792">
        <v>115</v>
      </c>
      <c r="J792" s="11">
        <v>580</v>
      </c>
      <c r="K792">
        <v>96.67</v>
      </c>
      <c r="L792" t="s">
        <v>6931</v>
      </c>
    </row>
    <row r="793" spans="1:12" x14ac:dyDescent="0.2">
      <c r="A793">
        <v>244</v>
      </c>
      <c r="B793" s="11">
        <v>244</v>
      </c>
      <c r="C793" t="s">
        <v>568</v>
      </c>
      <c r="D793" s="11">
        <v>115</v>
      </c>
      <c r="E793">
        <v>115</v>
      </c>
      <c r="F793" s="11">
        <v>85</v>
      </c>
      <c r="G793">
        <v>90</v>
      </c>
      <c r="H793" s="11">
        <v>75</v>
      </c>
      <c r="I793">
        <v>100</v>
      </c>
      <c r="J793" s="11">
        <v>580</v>
      </c>
      <c r="K793">
        <v>96.67</v>
      </c>
      <c r="L793" t="s">
        <v>6931</v>
      </c>
    </row>
    <row r="794" spans="1:12" x14ac:dyDescent="0.2">
      <c r="A794">
        <v>245</v>
      </c>
      <c r="B794" s="11">
        <v>245</v>
      </c>
      <c r="C794" t="s">
        <v>569</v>
      </c>
      <c r="D794" s="11">
        <v>100</v>
      </c>
      <c r="E794">
        <v>75</v>
      </c>
      <c r="F794" s="11">
        <v>115</v>
      </c>
      <c r="G794">
        <v>90</v>
      </c>
      <c r="H794" s="11">
        <v>115</v>
      </c>
      <c r="I794">
        <v>85</v>
      </c>
      <c r="J794" s="11">
        <v>580</v>
      </c>
      <c r="K794">
        <v>96.67</v>
      </c>
      <c r="L794" t="s">
        <v>6931</v>
      </c>
    </row>
    <row r="795" spans="1:12" x14ac:dyDescent="0.2">
      <c r="A795">
        <v>377</v>
      </c>
      <c r="B795" s="11">
        <v>377</v>
      </c>
      <c r="C795" t="s">
        <v>719</v>
      </c>
      <c r="D795" s="11">
        <v>80</v>
      </c>
      <c r="E795">
        <v>100</v>
      </c>
      <c r="F795" s="11">
        <v>200</v>
      </c>
      <c r="G795">
        <v>50</v>
      </c>
      <c r="H795" s="11">
        <v>100</v>
      </c>
      <c r="I795">
        <v>50</v>
      </c>
      <c r="J795" s="11">
        <v>580</v>
      </c>
      <c r="K795">
        <v>96.67</v>
      </c>
      <c r="L795" t="s">
        <v>6931</v>
      </c>
    </row>
    <row r="796" spans="1:12" x14ac:dyDescent="0.2">
      <c r="A796">
        <v>378</v>
      </c>
      <c r="B796" s="11">
        <v>378</v>
      </c>
      <c r="C796" t="s">
        <v>720</v>
      </c>
      <c r="D796" s="11">
        <v>80</v>
      </c>
      <c r="E796">
        <v>50</v>
      </c>
      <c r="F796" s="11">
        <v>100</v>
      </c>
      <c r="G796">
        <v>100</v>
      </c>
      <c r="H796" s="11">
        <v>200</v>
      </c>
      <c r="I796">
        <v>50</v>
      </c>
      <c r="J796" s="11">
        <v>580</v>
      </c>
      <c r="K796">
        <v>96.67</v>
      </c>
      <c r="L796" t="s">
        <v>6931</v>
      </c>
    </row>
    <row r="797" spans="1:12" x14ac:dyDescent="0.2">
      <c r="A797">
        <v>379</v>
      </c>
      <c r="B797" s="11">
        <v>379</v>
      </c>
      <c r="C797" t="s">
        <v>721</v>
      </c>
      <c r="D797" s="11">
        <v>80</v>
      </c>
      <c r="E797">
        <v>75</v>
      </c>
      <c r="F797" s="11">
        <v>150</v>
      </c>
      <c r="G797">
        <v>75</v>
      </c>
      <c r="H797" s="11">
        <v>150</v>
      </c>
      <c r="I797">
        <v>50</v>
      </c>
      <c r="J797" s="11">
        <v>580</v>
      </c>
      <c r="K797">
        <v>96.67</v>
      </c>
      <c r="L797" t="s">
        <v>6931</v>
      </c>
    </row>
    <row r="798" spans="1:12" x14ac:dyDescent="0.2">
      <c r="A798">
        <v>480</v>
      </c>
      <c r="B798" s="11">
        <v>480</v>
      </c>
      <c r="C798" t="s">
        <v>842</v>
      </c>
      <c r="D798" s="11">
        <v>75</v>
      </c>
      <c r="E798">
        <v>75</v>
      </c>
      <c r="F798" s="11">
        <v>130</v>
      </c>
      <c r="G798">
        <v>75</v>
      </c>
      <c r="H798" s="11">
        <v>130</v>
      </c>
      <c r="I798">
        <v>95</v>
      </c>
      <c r="J798" s="11">
        <v>580</v>
      </c>
      <c r="K798">
        <v>96.67</v>
      </c>
      <c r="L798" t="s">
        <v>6931</v>
      </c>
    </row>
    <row r="799" spans="1:12" x14ac:dyDescent="0.2">
      <c r="A799">
        <v>481</v>
      </c>
      <c r="B799" s="11">
        <v>481</v>
      </c>
      <c r="C799" t="s">
        <v>843</v>
      </c>
      <c r="D799" s="11">
        <v>80</v>
      </c>
      <c r="E799">
        <v>105</v>
      </c>
      <c r="F799" s="11">
        <v>105</v>
      </c>
      <c r="G799">
        <v>105</v>
      </c>
      <c r="H799" s="11">
        <v>105</v>
      </c>
      <c r="I799">
        <v>80</v>
      </c>
      <c r="J799" s="11">
        <v>580</v>
      </c>
      <c r="K799">
        <v>96.67</v>
      </c>
      <c r="L799" t="s">
        <v>6931</v>
      </c>
    </row>
    <row r="800" spans="1:12" x14ac:dyDescent="0.2">
      <c r="A800">
        <v>482</v>
      </c>
      <c r="B800" s="11">
        <v>482</v>
      </c>
      <c r="C800" t="s">
        <v>844</v>
      </c>
      <c r="D800" s="11">
        <v>75</v>
      </c>
      <c r="E800">
        <v>125</v>
      </c>
      <c r="F800" s="11">
        <v>70</v>
      </c>
      <c r="G800">
        <v>125</v>
      </c>
      <c r="H800" s="11">
        <v>70</v>
      </c>
      <c r="I800">
        <v>115</v>
      </c>
      <c r="J800" s="11">
        <v>580</v>
      </c>
      <c r="K800">
        <v>96.67</v>
      </c>
      <c r="L800" t="s">
        <v>6931</v>
      </c>
    </row>
    <row r="801" spans="1:12" x14ac:dyDescent="0.2">
      <c r="A801">
        <v>638</v>
      </c>
      <c r="B801" s="11">
        <v>638</v>
      </c>
      <c r="C801" t="s">
        <v>1004</v>
      </c>
      <c r="D801" s="11">
        <v>91</v>
      </c>
      <c r="E801">
        <v>90</v>
      </c>
      <c r="F801" s="11">
        <v>129</v>
      </c>
      <c r="G801">
        <v>90</v>
      </c>
      <c r="H801" s="11">
        <v>72</v>
      </c>
      <c r="I801">
        <v>108</v>
      </c>
      <c r="J801" s="11">
        <v>580</v>
      </c>
      <c r="K801">
        <v>96.67</v>
      </c>
      <c r="L801" t="s">
        <v>6931</v>
      </c>
    </row>
    <row r="802" spans="1:12" x14ac:dyDescent="0.2">
      <c r="A802">
        <v>639</v>
      </c>
      <c r="B802" s="11">
        <v>639</v>
      </c>
      <c r="C802" t="s">
        <v>1005</v>
      </c>
      <c r="D802" s="11">
        <v>91</v>
      </c>
      <c r="E802">
        <v>129</v>
      </c>
      <c r="F802" s="11">
        <v>90</v>
      </c>
      <c r="G802">
        <v>72</v>
      </c>
      <c r="H802" s="11">
        <v>90</v>
      </c>
      <c r="I802">
        <v>108</v>
      </c>
      <c r="J802" s="11">
        <v>580</v>
      </c>
      <c r="K802">
        <v>96.67</v>
      </c>
      <c r="L802" t="s">
        <v>6931</v>
      </c>
    </row>
    <row r="803" spans="1:12" x14ac:dyDescent="0.2">
      <c r="A803">
        <v>640</v>
      </c>
      <c r="B803" s="11">
        <v>640</v>
      </c>
      <c r="C803" t="s">
        <v>1006</v>
      </c>
      <c r="D803" s="11">
        <v>91</v>
      </c>
      <c r="E803">
        <v>90</v>
      </c>
      <c r="F803" s="11">
        <v>72</v>
      </c>
      <c r="G803">
        <v>90</v>
      </c>
      <c r="H803" s="11">
        <v>129</v>
      </c>
      <c r="I803">
        <v>108</v>
      </c>
      <c r="J803" s="11">
        <v>580</v>
      </c>
      <c r="K803">
        <v>96.67</v>
      </c>
      <c r="L803" t="s">
        <v>6931</v>
      </c>
    </row>
    <row r="804" spans="1:12" x14ac:dyDescent="0.2">
      <c r="A804">
        <v>641</v>
      </c>
      <c r="B804" s="11">
        <v>641</v>
      </c>
      <c r="C804" t="s">
        <v>1007</v>
      </c>
      <c r="D804" s="11">
        <v>79</v>
      </c>
      <c r="E804">
        <v>115</v>
      </c>
      <c r="F804" s="11">
        <v>70</v>
      </c>
      <c r="G804">
        <v>125</v>
      </c>
      <c r="H804" s="11">
        <v>80</v>
      </c>
      <c r="I804">
        <v>111</v>
      </c>
      <c r="J804" s="11">
        <v>580</v>
      </c>
      <c r="K804">
        <v>96.67</v>
      </c>
      <c r="L804" t="s">
        <v>6931</v>
      </c>
    </row>
    <row r="805" spans="1:12" x14ac:dyDescent="0.2">
      <c r="A805">
        <v>642</v>
      </c>
      <c r="B805" s="11">
        <v>642</v>
      </c>
      <c r="C805" t="s">
        <v>1009</v>
      </c>
      <c r="D805" s="11">
        <v>79</v>
      </c>
      <c r="E805">
        <v>115</v>
      </c>
      <c r="F805" s="11">
        <v>70</v>
      </c>
      <c r="G805">
        <v>125</v>
      </c>
      <c r="H805" s="11">
        <v>80</v>
      </c>
      <c r="I805">
        <v>111</v>
      </c>
      <c r="J805" s="11">
        <v>580</v>
      </c>
      <c r="K805">
        <v>96.67</v>
      </c>
      <c r="L805" t="s">
        <v>6931</v>
      </c>
    </row>
    <row r="806" spans="1:12" x14ac:dyDescent="0.2">
      <c r="A806">
        <v>647</v>
      </c>
      <c r="B806" s="11">
        <v>647</v>
      </c>
      <c r="C806" t="s">
        <v>1018</v>
      </c>
      <c r="D806" s="11">
        <v>91</v>
      </c>
      <c r="E806">
        <v>72</v>
      </c>
      <c r="F806" s="11">
        <v>90</v>
      </c>
      <c r="G806">
        <v>129</v>
      </c>
      <c r="H806" s="11">
        <v>90</v>
      </c>
      <c r="I806">
        <v>108</v>
      </c>
      <c r="J806" s="11">
        <v>580</v>
      </c>
      <c r="K806">
        <v>96.67</v>
      </c>
      <c r="L806" t="s">
        <v>6931</v>
      </c>
    </row>
    <row r="807" spans="1:12" x14ac:dyDescent="0.2">
      <c r="A807">
        <v>362</v>
      </c>
      <c r="B807" s="11" t="s">
        <v>1252</v>
      </c>
      <c r="C807" t="s">
        <v>702</v>
      </c>
      <c r="D807" s="11">
        <v>80</v>
      </c>
      <c r="E807">
        <v>120</v>
      </c>
      <c r="F807" s="11">
        <v>80</v>
      </c>
      <c r="G807">
        <v>120</v>
      </c>
      <c r="H807" s="11">
        <v>80</v>
      </c>
      <c r="I807">
        <v>100</v>
      </c>
      <c r="J807" s="11">
        <v>580</v>
      </c>
      <c r="K807">
        <v>96.67</v>
      </c>
      <c r="L807" t="s">
        <v>116</v>
      </c>
    </row>
    <row r="808" spans="1:12" x14ac:dyDescent="0.2">
      <c r="A808">
        <v>428</v>
      </c>
      <c r="B808" s="11" t="s">
        <v>1265</v>
      </c>
      <c r="C808" t="s">
        <v>781</v>
      </c>
      <c r="D808" s="11">
        <v>65</v>
      </c>
      <c r="E808">
        <v>136</v>
      </c>
      <c r="F808" s="11">
        <v>94</v>
      </c>
      <c r="G808">
        <v>54</v>
      </c>
      <c r="H808" s="11">
        <v>96</v>
      </c>
      <c r="I808">
        <v>135</v>
      </c>
      <c r="J808" s="11">
        <v>580</v>
      </c>
      <c r="K808">
        <v>96.67</v>
      </c>
      <c r="L808" t="s">
        <v>116</v>
      </c>
    </row>
    <row r="809" spans="1:12" x14ac:dyDescent="0.2">
      <c r="A809">
        <v>641</v>
      </c>
      <c r="B809" s="11" t="s">
        <v>1279</v>
      </c>
      <c r="C809" t="s">
        <v>1008</v>
      </c>
      <c r="D809" s="11">
        <v>79</v>
      </c>
      <c r="E809">
        <v>100</v>
      </c>
      <c r="F809" s="11">
        <v>80</v>
      </c>
      <c r="G809">
        <v>110</v>
      </c>
      <c r="H809" s="11">
        <v>90</v>
      </c>
      <c r="I809">
        <v>121</v>
      </c>
      <c r="J809" s="11">
        <v>580</v>
      </c>
      <c r="K809">
        <v>96.67</v>
      </c>
      <c r="L809" t="s">
        <v>6931</v>
      </c>
    </row>
    <row r="810" spans="1:12" x14ac:dyDescent="0.2">
      <c r="A810">
        <v>642</v>
      </c>
      <c r="B810" s="11" t="s">
        <v>1280</v>
      </c>
      <c r="C810" t="s">
        <v>1010</v>
      </c>
      <c r="D810" s="11">
        <v>79</v>
      </c>
      <c r="E810">
        <v>105</v>
      </c>
      <c r="F810" s="11">
        <v>70</v>
      </c>
      <c r="G810">
        <v>145</v>
      </c>
      <c r="H810" s="11">
        <v>80</v>
      </c>
      <c r="I810">
        <v>101</v>
      </c>
      <c r="J810" s="11">
        <v>580</v>
      </c>
      <c r="K810">
        <v>96.67</v>
      </c>
      <c r="L810" t="s">
        <v>6931</v>
      </c>
    </row>
    <row r="811" spans="1:12" x14ac:dyDescent="0.2">
      <c r="A811">
        <v>80</v>
      </c>
      <c r="B811" s="11" t="s">
        <v>1220</v>
      </c>
      <c r="C811" t="s">
        <v>388</v>
      </c>
      <c r="D811" s="11">
        <v>95</v>
      </c>
      <c r="E811">
        <v>75</v>
      </c>
      <c r="F811" s="11">
        <v>180</v>
      </c>
      <c r="G811">
        <v>130</v>
      </c>
      <c r="H811" s="11">
        <v>80</v>
      </c>
      <c r="I811">
        <v>30</v>
      </c>
      <c r="J811" s="11">
        <v>590</v>
      </c>
      <c r="K811">
        <v>98.33</v>
      </c>
      <c r="L811" t="s">
        <v>116</v>
      </c>
    </row>
    <row r="812" spans="1:12" x14ac:dyDescent="0.2">
      <c r="A812">
        <v>115</v>
      </c>
      <c r="B812" s="11" t="s">
        <v>1226</v>
      </c>
      <c r="C812" t="s">
        <v>429</v>
      </c>
      <c r="D812" s="11">
        <v>105</v>
      </c>
      <c r="E812">
        <v>125</v>
      </c>
      <c r="F812" s="11">
        <v>100</v>
      </c>
      <c r="G812">
        <v>60</v>
      </c>
      <c r="H812" s="11">
        <v>100</v>
      </c>
      <c r="I812">
        <v>100</v>
      </c>
      <c r="J812" s="11">
        <v>590</v>
      </c>
      <c r="K812">
        <v>98.33</v>
      </c>
      <c r="L812" t="s">
        <v>116</v>
      </c>
    </row>
    <row r="813" spans="1:12" x14ac:dyDescent="0.2">
      <c r="A813">
        <v>334</v>
      </c>
      <c r="B813" s="11" t="s">
        <v>1249</v>
      </c>
      <c r="C813" t="s">
        <v>671</v>
      </c>
      <c r="D813" s="11">
        <v>75</v>
      </c>
      <c r="E813">
        <v>110</v>
      </c>
      <c r="F813" s="11">
        <v>110</v>
      </c>
      <c r="G813">
        <v>110</v>
      </c>
      <c r="H813" s="11">
        <v>105</v>
      </c>
      <c r="I813">
        <v>80</v>
      </c>
      <c r="J813" s="11">
        <v>590</v>
      </c>
      <c r="K813">
        <v>98.33</v>
      </c>
      <c r="L813" t="s">
        <v>116</v>
      </c>
    </row>
    <row r="814" spans="1:12" x14ac:dyDescent="0.2">
      <c r="A814">
        <v>460</v>
      </c>
      <c r="B814" s="11" t="s">
        <v>1268</v>
      </c>
      <c r="C814" t="s">
        <v>816</v>
      </c>
      <c r="D814" s="11">
        <v>90</v>
      </c>
      <c r="E814">
        <v>132</v>
      </c>
      <c r="F814" s="11">
        <v>105</v>
      </c>
      <c r="G814">
        <v>132</v>
      </c>
      <c r="H814" s="11">
        <v>105</v>
      </c>
      <c r="I814">
        <v>30</v>
      </c>
      <c r="J814" s="11">
        <v>594</v>
      </c>
      <c r="K814">
        <v>99</v>
      </c>
      <c r="L814" t="s">
        <v>116</v>
      </c>
    </row>
    <row r="815" spans="1:12" x14ac:dyDescent="0.2">
      <c r="A815">
        <v>149</v>
      </c>
      <c r="B815" s="11">
        <v>149</v>
      </c>
      <c r="C815" t="s">
        <v>466</v>
      </c>
      <c r="D815" s="11">
        <v>91</v>
      </c>
      <c r="E815">
        <v>134</v>
      </c>
      <c r="F815" s="11">
        <v>95</v>
      </c>
      <c r="G815">
        <v>100</v>
      </c>
      <c r="H815" s="11">
        <v>100</v>
      </c>
      <c r="I815">
        <v>80</v>
      </c>
      <c r="J815" s="11">
        <v>600</v>
      </c>
      <c r="K815">
        <v>100</v>
      </c>
      <c r="L815" t="s">
        <v>10615</v>
      </c>
    </row>
    <row r="816" spans="1:12" x14ac:dyDescent="0.2">
      <c r="A816">
        <v>151</v>
      </c>
      <c r="B816" s="11">
        <v>151</v>
      </c>
      <c r="C816" t="s">
        <v>470</v>
      </c>
      <c r="D816" s="11">
        <v>100</v>
      </c>
      <c r="E816">
        <v>100</v>
      </c>
      <c r="F816" s="11">
        <v>100</v>
      </c>
      <c r="G816">
        <v>100</v>
      </c>
      <c r="H816" s="11">
        <v>100</v>
      </c>
      <c r="I816">
        <v>100</v>
      </c>
      <c r="J816" s="11">
        <v>600</v>
      </c>
      <c r="K816">
        <v>100</v>
      </c>
      <c r="L816" t="s">
        <v>6931</v>
      </c>
    </row>
    <row r="817" spans="1:12" x14ac:dyDescent="0.2">
      <c r="A817">
        <v>248</v>
      </c>
      <c r="B817" s="11">
        <v>248</v>
      </c>
      <c r="C817" t="s">
        <v>572</v>
      </c>
      <c r="D817" s="11">
        <v>100</v>
      </c>
      <c r="E817">
        <v>134</v>
      </c>
      <c r="F817" s="11">
        <v>110</v>
      </c>
      <c r="G817">
        <v>95</v>
      </c>
      <c r="H817" s="11">
        <v>100</v>
      </c>
      <c r="I817">
        <v>61</v>
      </c>
      <c r="J817" s="11">
        <v>600</v>
      </c>
      <c r="K817">
        <v>100</v>
      </c>
      <c r="L817" t="s">
        <v>10615</v>
      </c>
    </row>
    <row r="818" spans="1:12" x14ac:dyDescent="0.2">
      <c r="A818">
        <v>251</v>
      </c>
      <c r="B818" s="11">
        <v>251</v>
      </c>
      <c r="C818" t="s">
        <v>576</v>
      </c>
      <c r="D818" s="11">
        <v>100</v>
      </c>
      <c r="E818">
        <v>100</v>
      </c>
      <c r="F818" s="11">
        <v>100</v>
      </c>
      <c r="G818">
        <v>100</v>
      </c>
      <c r="H818" s="11">
        <v>100</v>
      </c>
      <c r="I818">
        <v>100</v>
      </c>
      <c r="J818" s="11">
        <v>600</v>
      </c>
      <c r="K818">
        <v>100</v>
      </c>
      <c r="L818" t="s">
        <v>6931</v>
      </c>
    </row>
    <row r="819" spans="1:12" x14ac:dyDescent="0.2">
      <c r="A819">
        <v>373</v>
      </c>
      <c r="B819" s="11">
        <v>373</v>
      </c>
      <c r="C819" t="s">
        <v>713</v>
      </c>
      <c r="D819" s="11">
        <v>95</v>
      </c>
      <c r="E819">
        <v>135</v>
      </c>
      <c r="F819" s="11">
        <v>80</v>
      </c>
      <c r="G819">
        <v>110</v>
      </c>
      <c r="H819" s="11">
        <v>80</v>
      </c>
      <c r="I819">
        <v>100</v>
      </c>
      <c r="J819" s="11">
        <v>600</v>
      </c>
      <c r="K819">
        <v>100</v>
      </c>
      <c r="L819" t="s">
        <v>10615</v>
      </c>
    </row>
    <row r="820" spans="1:12" x14ac:dyDescent="0.2">
      <c r="A820">
        <v>376</v>
      </c>
      <c r="B820" s="11">
        <v>376</v>
      </c>
      <c r="C820" t="s">
        <v>717</v>
      </c>
      <c r="D820" s="11">
        <v>80</v>
      </c>
      <c r="E820">
        <v>135</v>
      </c>
      <c r="F820" s="11">
        <v>130</v>
      </c>
      <c r="G820">
        <v>95</v>
      </c>
      <c r="H820" s="11">
        <v>90</v>
      </c>
      <c r="I820">
        <v>70</v>
      </c>
      <c r="J820" s="11">
        <v>600</v>
      </c>
      <c r="K820">
        <v>100</v>
      </c>
      <c r="L820" t="s">
        <v>10615</v>
      </c>
    </row>
    <row r="821" spans="1:12" x14ac:dyDescent="0.2">
      <c r="A821">
        <v>380</v>
      </c>
      <c r="B821" s="11">
        <v>380</v>
      </c>
      <c r="C821" t="s">
        <v>722</v>
      </c>
      <c r="D821" s="11">
        <v>80</v>
      </c>
      <c r="E821">
        <v>80</v>
      </c>
      <c r="F821" s="11">
        <v>90</v>
      </c>
      <c r="G821">
        <v>110</v>
      </c>
      <c r="H821" s="11">
        <v>130</v>
      </c>
      <c r="I821">
        <v>110</v>
      </c>
      <c r="J821" s="11">
        <v>600</v>
      </c>
      <c r="K821">
        <v>100</v>
      </c>
      <c r="L821" t="s">
        <v>6931</v>
      </c>
    </row>
    <row r="822" spans="1:12" x14ac:dyDescent="0.2">
      <c r="A822">
        <v>381</v>
      </c>
      <c r="B822" s="11">
        <v>381</v>
      </c>
      <c r="C822" t="s">
        <v>724</v>
      </c>
      <c r="D822" s="11">
        <v>80</v>
      </c>
      <c r="E822">
        <v>90</v>
      </c>
      <c r="F822" s="11">
        <v>80</v>
      </c>
      <c r="G822">
        <v>130</v>
      </c>
      <c r="H822" s="11">
        <v>110</v>
      </c>
      <c r="I822">
        <v>110</v>
      </c>
      <c r="J822" s="11">
        <v>600</v>
      </c>
      <c r="K822">
        <v>100</v>
      </c>
      <c r="L822" t="s">
        <v>6931</v>
      </c>
    </row>
    <row r="823" spans="1:12" x14ac:dyDescent="0.2">
      <c r="A823">
        <v>385</v>
      </c>
      <c r="B823" s="11">
        <v>385</v>
      </c>
      <c r="C823" t="s">
        <v>732</v>
      </c>
      <c r="D823" s="11">
        <v>100</v>
      </c>
      <c r="E823">
        <v>100</v>
      </c>
      <c r="F823" s="11">
        <v>100</v>
      </c>
      <c r="G823">
        <v>100</v>
      </c>
      <c r="H823" s="11">
        <v>100</v>
      </c>
      <c r="I823">
        <v>100</v>
      </c>
      <c r="J823" s="11">
        <v>600</v>
      </c>
      <c r="K823">
        <v>100</v>
      </c>
      <c r="L823" t="s">
        <v>6931</v>
      </c>
    </row>
    <row r="824" spans="1:12" x14ac:dyDescent="0.2">
      <c r="A824">
        <v>386</v>
      </c>
      <c r="B824" s="11">
        <v>386</v>
      </c>
      <c r="C824" t="s">
        <v>733</v>
      </c>
      <c r="D824" s="11">
        <v>50</v>
      </c>
      <c r="E824">
        <v>150</v>
      </c>
      <c r="F824" s="11">
        <v>50</v>
      </c>
      <c r="G824">
        <v>150</v>
      </c>
      <c r="H824" s="11">
        <v>50</v>
      </c>
      <c r="I824">
        <v>150</v>
      </c>
      <c r="J824" s="11">
        <v>600</v>
      </c>
      <c r="K824">
        <v>100</v>
      </c>
      <c r="L824" t="s">
        <v>6931</v>
      </c>
    </row>
    <row r="825" spans="1:12" x14ac:dyDescent="0.2">
      <c r="A825">
        <v>445</v>
      </c>
      <c r="B825" s="11">
        <v>445</v>
      </c>
      <c r="C825" t="s">
        <v>798</v>
      </c>
      <c r="D825" s="11">
        <v>108</v>
      </c>
      <c r="E825">
        <v>130</v>
      </c>
      <c r="F825" s="11">
        <v>95</v>
      </c>
      <c r="G825">
        <v>80</v>
      </c>
      <c r="H825" s="11">
        <v>85</v>
      </c>
      <c r="I825">
        <v>102</v>
      </c>
      <c r="J825" s="11">
        <v>600</v>
      </c>
      <c r="K825">
        <v>100</v>
      </c>
      <c r="L825" t="s">
        <v>10615</v>
      </c>
    </row>
    <row r="826" spans="1:12" x14ac:dyDescent="0.2">
      <c r="A826">
        <v>485</v>
      </c>
      <c r="B826" s="11">
        <v>485</v>
      </c>
      <c r="C826" t="s">
        <v>847</v>
      </c>
      <c r="D826" s="11">
        <v>91</v>
      </c>
      <c r="E826">
        <v>90</v>
      </c>
      <c r="F826" s="11">
        <v>106</v>
      </c>
      <c r="G826">
        <v>130</v>
      </c>
      <c r="H826" s="11">
        <v>106</v>
      </c>
      <c r="I826">
        <v>77</v>
      </c>
      <c r="J826" s="11">
        <v>600</v>
      </c>
      <c r="K826">
        <v>100</v>
      </c>
      <c r="L826" t="s">
        <v>6931</v>
      </c>
    </row>
    <row r="827" spans="1:12" x14ac:dyDescent="0.2">
      <c r="A827">
        <v>488</v>
      </c>
      <c r="B827" s="11">
        <v>488</v>
      </c>
      <c r="C827" t="s">
        <v>851</v>
      </c>
      <c r="D827" s="11">
        <v>120</v>
      </c>
      <c r="E827">
        <v>70</v>
      </c>
      <c r="F827" s="11">
        <v>120</v>
      </c>
      <c r="G827">
        <v>75</v>
      </c>
      <c r="H827" s="11">
        <v>130</v>
      </c>
      <c r="I827">
        <v>85</v>
      </c>
      <c r="J827" s="11">
        <v>600</v>
      </c>
      <c r="K827">
        <v>100</v>
      </c>
      <c r="L827" t="s">
        <v>6931</v>
      </c>
    </row>
    <row r="828" spans="1:12" x14ac:dyDescent="0.2">
      <c r="A828">
        <v>490</v>
      </c>
      <c r="B828" s="11">
        <v>490</v>
      </c>
      <c r="C828" t="s">
        <v>853</v>
      </c>
      <c r="D828" s="11">
        <v>100</v>
      </c>
      <c r="E828">
        <v>100</v>
      </c>
      <c r="F828" s="11">
        <v>100</v>
      </c>
      <c r="G828">
        <v>100</v>
      </c>
      <c r="H828" s="11">
        <v>100</v>
      </c>
      <c r="I828">
        <v>100</v>
      </c>
      <c r="J828" s="11">
        <v>600</v>
      </c>
      <c r="K828">
        <v>100</v>
      </c>
      <c r="L828" t="s">
        <v>6931</v>
      </c>
    </row>
    <row r="829" spans="1:12" x14ac:dyDescent="0.2">
      <c r="A829">
        <v>491</v>
      </c>
      <c r="B829" s="11">
        <v>491</v>
      </c>
      <c r="C829" t="s">
        <v>854</v>
      </c>
      <c r="D829" s="11">
        <v>70</v>
      </c>
      <c r="E829">
        <v>90</v>
      </c>
      <c r="F829" s="11">
        <v>90</v>
      </c>
      <c r="G829">
        <v>135</v>
      </c>
      <c r="H829" s="11">
        <v>90</v>
      </c>
      <c r="I829">
        <v>125</v>
      </c>
      <c r="J829" s="11">
        <v>600</v>
      </c>
      <c r="K829">
        <v>100</v>
      </c>
      <c r="L829" t="s">
        <v>6931</v>
      </c>
    </row>
    <row r="830" spans="1:12" x14ac:dyDescent="0.2">
      <c r="A830">
        <v>492</v>
      </c>
      <c r="B830" s="11">
        <v>492</v>
      </c>
      <c r="C830" t="s">
        <v>855</v>
      </c>
      <c r="D830" s="11">
        <v>100</v>
      </c>
      <c r="E830">
        <v>100</v>
      </c>
      <c r="F830" s="11">
        <v>100</v>
      </c>
      <c r="G830">
        <v>100</v>
      </c>
      <c r="H830" s="11">
        <v>100</v>
      </c>
      <c r="I830">
        <v>100</v>
      </c>
      <c r="J830" s="11">
        <v>600</v>
      </c>
      <c r="K830">
        <v>100</v>
      </c>
      <c r="L830" t="s">
        <v>6931</v>
      </c>
    </row>
    <row r="831" spans="1:12" x14ac:dyDescent="0.2">
      <c r="A831">
        <v>494</v>
      </c>
      <c r="B831" s="11">
        <v>494</v>
      </c>
      <c r="C831" t="s">
        <v>858</v>
      </c>
      <c r="D831" s="11">
        <v>100</v>
      </c>
      <c r="E831">
        <v>100</v>
      </c>
      <c r="F831" s="11">
        <v>100</v>
      </c>
      <c r="G831">
        <v>100</v>
      </c>
      <c r="H831" s="11">
        <v>100</v>
      </c>
      <c r="I831">
        <v>100</v>
      </c>
      <c r="J831" s="11">
        <v>600</v>
      </c>
      <c r="K831">
        <v>100</v>
      </c>
      <c r="L831" t="s">
        <v>6931</v>
      </c>
    </row>
    <row r="832" spans="1:12" x14ac:dyDescent="0.2">
      <c r="A832">
        <v>635</v>
      </c>
      <c r="B832" s="11">
        <v>635</v>
      </c>
      <c r="C832" t="s">
        <v>1001</v>
      </c>
      <c r="D832" s="11">
        <v>92</v>
      </c>
      <c r="E832">
        <v>105</v>
      </c>
      <c r="F832" s="11">
        <v>90</v>
      </c>
      <c r="G832">
        <v>125</v>
      </c>
      <c r="H832" s="11">
        <v>90</v>
      </c>
      <c r="I832">
        <v>98</v>
      </c>
      <c r="J832" s="11">
        <v>600</v>
      </c>
      <c r="K832">
        <v>100</v>
      </c>
      <c r="L832" t="s">
        <v>10615</v>
      </c>
    </row>
    <row r="833" spans="1:12" x14ac:dyDescent="0.2">
      <c r="A833">
        <v>645</v>
      </c>
      <c r="B833" s="11">
        <v>645</v>
      </c>
      <c r="C833" t="s">
        <v>1013</v>
      </c>
      <c r="D833" s="11">
        <v>89</v>
      </c>
      <c r="E833">
        <v>125</v>
      </c>
      <c r="F833" s="11">
        <v>90</v>
      </c>
      <c r="G833">
        <v>115</v>
      </c>
      <c r="H833" s="11">
        <v>80</v>
      </c>
      <c r="I833">
        <v>101</v>
      </c>
      <c r="J833" s="11">
        <v>600</v>
      </c>
      <c r="K833">
        <v>100</v>
      </c>
      <c r="L833" t="s">
        <v>6931</v>
      </c>
    </row>
    <row r="834" spans="1:12" x14ac:dyDescent="0.2">
      <c r="A834">
        <v>648</v>
      </c>
      <c r="B834" s="11">
        <v>648</v>
      </c>
      <c r="C834" t="s">
        <v>1019</v>
      </c>
      <c r="D834" s="11">
        <v>100</v>
      </c>
      <c r="E834">
        <v>77</v>
      </c>
      <c r="F834" s="11">
        <v>77</v>
      </c>
      <c r="G834">
        <v>128</v>
      </c>
      <c r="H834" s="11">
        <v>128</v>
      </c>
      <c r="I834">
        <v>90</v>
      </c>
      <c r="J834" s="11">
        <v>600</v>
      </c>
      <c r="K834">
        <v>100</v>
      </c>
      <c r="L834" t="s">
        <v>6931</v>
      </c>
    </row>
    <row r="835" spans="1:12" x14ac:dyDescent="0.2">
      <c r="A835">
        <v>649</v>
      </c>
      <c r="B835" s="11">
        <v>649</v>
      </c>
      <c r="C835" t="s">
        <v>1021</v>
      </c>
      <c r="D835" s="11">
        <v>71</v>
      </c>
      <c r="E835">
        <v>120</v>
      </c>
      <c r="F835" s="11">
        <v>95</v>
      </c>
      <c r="G835">
        <v>120</v>
      </c>
      <c r="H835" s="11">
        <v>95</v>
      </c>
      <c r="I835">
        <v>99</v>
      </c>
      <c r="J835" s="11">
        <v>600</v>
      </c>
      <c r="K835">
        <v>100</v>
      </c>
      <c r="L835" t="s">
        <v>6931</v>
      </c>
    </row>
    <row r="836" spans="1:12" x14ac:dyDescent="0.2">
      <c r="A836">
        <v>706</v>
      </c>
      <c r="B836" s="11">
        <v>706</v>
      </c>
      <c r="C836" t="s">
        <v>1080</v>
      </c>
      <c r="D836" s="11">
        <v>90</v>
      </c>
      <c r="E836">
        <v>100</v>
      </c>
      <c r="F836" s="11">
        <v>70</v>
      </c>
      <c r="G836">
        <v>110</v>
      </c>
      <c r="H836" s="11">
        <v>150</v>
      </c>
      <c r="I836">
        <v>80</v>
      </c>
      <c r="J836" s="11">
        <v>600</v>
      </c>
      <c r="K836">
        <v>100</v>
      </c>
      <c r="L836" t="s">
        <v>10615</v>
      </c>
    </row>
    <row r="837" spans="1:12" x14ac:dyDescent="0.2">
      <c r="A837">
        <v>718</v>
      </c>
      <c r="B837" s="11">
        <v>718</v>
      </c>
      <c r="C837" t="s">
        <v>1098</v>
      </c>
      <c r="D837" s="11">
        <v>108</v>
      </c>
      <c r="E837">
        <v>100</v>
      </c>
      <c r="F837" s="11">
        <v>121</v>
      </c>
      <c r="G837">
        <v>81</v>
      </c>
      <c r="H837" s="11">
        <v>95</v>
      </c>
      <c r="I837">
        <v>95</v>
      </c>
      <c r="J837" s="11">
        <v>600</v>
      </c>
      <c r="K837">
        <v>100</v>
      </c>
      <c r="L837" t="s">
        <v>6931</v>
      </c>
    </row>
    <row r="838" spans="1:12" x14ac:dyDescent="0.2">
      <c r="A838">
        <v>719</v>
      </c>
      <c r="B838" s="11">
        <v>719</v>
      </c>
      <c r="C838" t="s">
        <v>1101</v>
      </c>
      <c r="D838" s="11">
        <v>50</v>
      </c>
      <c r="E838">
        <v>100</v>
      </c>
      <c r="F838" s="11">
        <v>150</v>
      </c>
      <c r="G838">
        <v>100</v>
      </c>
      <c r="H838" s="11">
        <v>150</v>
      </c>
      <c r="I838">
        <v>50</v>
      </c>
      <c r="J838" s="11">
        <v>600</v>
      </c>
      <c r="K838">
        <v>100</v>
      </c>
      <c r="L838" t="s">
        <v>6931</v>
      </c>
    </row>
    <row r="839" spans="1:12" x14ac:dyDescent="0.2">
      <c r="A839">
        <v>720</v>
      </c>
      <c r="B839" s="11">
        <v>720</v>
      </c>
      <c r="C839" t="s">
        <v>1103</v>
      </c>
      <c r="D839" s="11">
        <v>80</v>
      </c>
      <c r="E839">
        <v>110</v>
      </c>
      <c r="F839" s="11">
        <v>60</v>
      </c>
      <c r="G839">
        <v>150</v>
      </c>
      <c r="H839" s="11">
        <v>130</v>
      </c>
      <c r="I839">
        <v>70</v>
      </c>
      <c r="J839" s="11">
        <v>600</v>
      </c>
      <c r="K839">
        <v>100</v>
      </c>
      <c r="L839" t="s">
        <v>6931</v>
      </c>
    </row>
    <row r="840" spans="1:12" x14ac:dyDescent="0.2">
      <c r="A840">
        <v>721</v>
      </c>
      <c r="B840" s="11">
        <v>721</v>
      </c>
      <c r="C840" t="s">
        <v>1105</v>
      </c>
      <c r="D840" s="11">
        <v>80</v>
      </c>
      <c r="E840">
        <v>110</v>
      </c>
      <c r="F840" s="11">
        <v>120</v>
      </c>
      <c r="G840">
        <v>130</v>
      </c>
      <c r="H840" s="11">
        <v>90</v>
      </c>
      <c r="I840">
        <v>70</v>
      </c>
      <c r="J840" s="11">
        <v>600</v>
      </c>
      <c r="K840">
        <v>100</v>
      </c>
      <c r="L840" t="s">
        <v>6931</v>
      </c>
    </row>
    <row r="841" spans="1:12" x14ac:dyDescent="0.2">
      <c r="A841">
        <v>784</v>
      </c>
      <c r="B841" s="11">
        <v>784</v>
      </c>
      <c r="C841" t="s">
        <v>1172</v>
      </c>
      <c r="D841" s="11">
        <v>75</v>
      </c>
      <c r="E841">
        <v>110</v>
      </c>
      <c r="F841" s="11">
        <v>125</v>
      </c>
      <c r="G841">
        <v>100</v>
      </c>
      <c r="H841" s="11">
        <v>105</v>
      </c>
      <c r="I841">
        <v>85</v>
      </c>
      <c r="J841" s="11">
        <v>600</v>
      </c>
      <c r="K841">
        <v>100</v>
      </c>
      <c r="L841" t="s">
        <v>6931</v>
      </c>
    </row>
    <row r="842" spans="1:12" x14ac:dyDescent="0.2">
      <c r="A842">
        <v>800</v>
      </c>
      <c r="B842" s="11">
        <v>800</v>
      </c>
      <c r="C842" t="s">
        <v>1188</v>
      </c>
      <c r="D842" s="11">
        <v>97</v>
      </c>
      <c r="E842">
        <v>107</v>
      </c>
      <c r="F842" s="11">
        <v>101</v>
      </c>
      <c r="G842">
        <v>127</v>
      </c>
      <c r="H842" s="11">
        <v>89</v>
      </c>
      <c r="I842">
        <v>79</v>
      </c>
      <c r="J842" s="11">
        <v>600</v>
      </c>
      <c r="K842">
        <v>100</v>
      </c>
      <c r="L842" t="s">
        <v>6931</v>
      </c>
    </row>
    <row r="843" spans="1:12" x14ac:dyDescent="0.2">
      <c r="A843">
        <v>801</v>
      </c>
      <c r="B843" s="11">
        <v>801</v>
      </c>
      <c r="C843" t="s">
        <v>1192</v>
      </c>
      <c r="D843" s="11">
        <v>80</v>
      </c>
      <c r="E843">
        <v>95</v>
      </c>
      <c r="F843" s="11">
        <v>115</v>
      </c>
      <c r="G843">
        <v>130</v>
      </c>
      <c r="H843" s="11">
        <v>115</v>
      </c>
      <c r="I843">
        <v>65</v>
      </c>
      <c r="J843" s="11">
        <v>600</v>
      </c>
      <c r="K843">
        <v>100</v>
      </c>
      <c r="L843" t="s">
        <v>6931</v>
      </c>
    </row>
    <row r="844" spans="1:12" x14ac:dyDescent="0.2">
      <c r="A844">
        <v>802</v>
      </c>
      <c r="B844" s="11">
        <v>802</v>
      </c>
      <c r="C844" t="s">
        <v>1193</v>
      </c>
      <c r="D844" s="11">
        <v>90</v>
      </c>
      <c r="E844">
        <v>125</v>
      </c>
      <c r="F844" s="11">
        <v>80</v>
      </c>
      <c r="G844">
        <v>90</v>
      </c>
      <c r="H844" s="11">
        <v>90</v>
      </c>
      <c r="I844">
        <v>125</v>
      </c>
      <c r="J844" s="11">
        <v>600</v>
      </c>
      <c r="K844">
        <v>100</v>
      </c>
      <c r="L844" t="s">
        <v>6931</v>
      </c>
    </row>
    <row r="845" spans="1:12" x14ac:dyDescent="0.2">
      <c r="A845">
        <v>807</v>
      </c>
      <c r="B845" s="11">
        <v>807</v>
      </c>
      <c r="C845" t="s">
        <v>1198</v>
      </c>
      <c r="D845" s="11">
        <v>88</v>
      </c>
      <c r="E845">
        <v>112</v>
      </c>
      <c r="F845" s="11">
        <v>75</v>
      </c>
      <c r="G845">
        <v>102</v>
      </c>
      <c r="H845" s="11">
        <v>80</v>
      </c>
      <c r="I845">
        <v>143</v>
      </c>
      <c r="J845" s="11">
        <v>600</v>
      </c>
      <c r="K845">
        <v>100</v>
      </c>
      <c r="L845" t="s">
        <v>6931</v>
      </c>
    </row>
    <row r="846" spans="1:12" x14ac:dyDescent="0.2">
      <c r="A846">
        <v>65</v>
      </c>
      <c r="B846" s="11" t="s">
        <v>1216</v>
      </c>
      <c r="C846" t="s">
        <v>369</v>
      </c>
      <c r="D846" s="11">
        <v>55</v>
      </c>
      <c r="E846">
        <v>50</v>
      </c>
      <c r="F846" s="11">
        <v>65</v>
      </c>
      <c r="G846">
        <v>175</v>
      </c>
      <c r="H846" s="11">
        <v>105</v>
      </c>
      <c r="I846">
        <v>150</v>
      </c>
      <c r="J846" s="11">
        <v>600</v>
      </c>
      <c r="K846">
        <v>100</v>
      </c>
      <c r="L846" t="s">
        <v>116</v>
      </c>
    </row>
    <row r="847" spans="1:12" x14ac:dyDescent="0.2">
      <c r="A847">
        <v>94</v>
      </c>
      <c r="B847" s="11" t="s">
        <v>1223</v>
      </c>
      <c r="C847" t="s">
        <v>405</v>
      </c>
      <c r="D847" s="11">
        <v>60</v>
      </c>
      <c r="E847">
        <v>65</v>
      </c>
      <c r="F847" s="11">
        <v>80</v>
      </c>
      <c r="G847">
        <v>170</v>
      </c>
      <c r="H847" s="11">
        <v>95</v>
      </c>
      <c r="I847">
        <v>130</v>
      </c>
      <c r="J847" s="11">
        <v>600</v>
      </c>
      <c r="K847">
        <v>100</v>
      </c>
      <c r="L847" t="s">
        <v>116</v>
      </c>
    </row>
    <row r="848" spans="1:12" x14ac:dyDescent="0.2">
      <c r="A848">
        <v>127</v>
      </c>
      <c r="B848" s="11" t="s">
        <v>1227</v>
      </c>
      <c r="C848" t="s">
        <v>442</v>
      </c>
      <c r="D848" s="11">
        <v>65</v>
      </c>
      <c r="E848">
        <v>155</v>
      </c>
      <c r="F848" s="11">
        <v>120</v>
      </c>
      <c r="G848">
        <v>65</v>
      </c>
      <c r="H848" s="11">
        <v>90</v>
      </c>
      <c r="I848">
        <v>105</v>
      </c>
      <c r="J848" s="11">
        <v>600</v>
      </c>
      <c r="K848">
        <v>100</v>
      </c>
      <c r="L848" t="s">
        <v>116</v>
      </c>
    </row>
    <row r="849" spans="1:12" x14ac:dyDescent="0.2">
      <c r="A849">
        <v>212</v>
      </c>
      <c r="B849" s="11" t="s">
        <v>1234</v>
      </c>
      <c r="C849" t="s">
        <v>534</v>
      </c>
      <c r="D849" s="11">
        <v>70</v>
      </c>
      <c r="E849">
        <v>150</v>
      </c>
      <c r="F849" s="11">
        <v>140</v>
      </c>
      <c r="G849">
        <v>65</v>
      </c>
      <c r="H849" s="11">
        <v>100</v>
      </c>
      <c r="I849">
        <v>75</v>
      </c>
      <c r="J849" s="11">
        <v>600</v>
      </c>
      <c r="K849">
        <v>100</v>
      </c>
      <c r="L849" t="s">
        <v>116</v>
      </c>
    </row>
    <row r="850" spans="1:12" x14ac:dyDescent="0.2">
      <c r="A850">
        <v>214</v>
      </c>
      <c r="B850" s="11" t="s">
        <v>1235</v>
      </c>
      <c r="C850" t="s">
        <v>537</v>
      </c>
      <c r="D850" s="11">
        <v>80</v>
      </c>
      <c r="E850">
        <v>185</v>
      </c>
      <c r="F850" s="11">
        <v>115</v>
      </c>
      <c r="G850">
        <v>40</v>
      </c>
      <c r="H850" s="11">
        <v>105</v>
      </c>
      <c r="I850">
        <v>75</v>
      </c>
      <c r="J850" s="11">
        <v>600</v>
      </c>
      <c r="K850">
        <v>100</v>
      </c>
      <c r="L850" t="s">
        <v>116</v>
      </c>
    </row>
    <row r="851" spans="1:12" x14ac:dyDescent="0.2">
      <c r="A851">
        <v>229</v>
      </c>
      <c r="B851" s="11" t="s">
        <v>1236</v>
      </c>
      <c r="C851" t="s">
        <v>553</v>
      </c>
      <c r="D851" s="11">
        <v>75</v>
      </c>
      <c r="E851">
        <v>90</v>
      </c>
      <c r="F851" s="11">
        <v>90</v>
      </c>
      <c r="G851">
        <v>140</v>
      </c>
      <c r="H851" s="11">
        <v>90</v>
      </c>
      <c r="I851">
        <v>115</v>
      </c>
      <c r="J851" s="11">
        <v>600</v>
      </c>
      <c r="K851">
        <v>100</v>
      </c>
      <c r="L851" t="s">
        <v>116</v>
      </c>
    </row>
    <row r="852" spans="1:12" x14ac:dyDescent="0.2">
      <c r="A852">
        <v>386</v>
      </c>
      <c r="B852" s="11" t="s">
        <v>1260</v>
      </c>
      <c r="C852" t="s">
        <v>734</v>
      </c>
      <c r="D852" s="11">
        <v>50</v>
      </c>
      <c r="E852">
        <v>180</v>
      </c>
      <c r="F852" s="11">
        <v>20</v>
      </c>
      <c r="G852">
        <v>180</v>
      </c>
      <c r="H852" s="11">
        <v>20</v>
      </c>
      <c r="I852">
        <v>150</v>
      </c>
      <c r="J852" s="11">
        <v>600</v>
      </c>
      <c r="K852">
        <v>100</v>
      </c>
      <c r="L852" t="s">
        <v>6931</v>
      </c>
    </row>
    <row r="853" spans="1:12" x14ac:dyDescent="0.2">
      <c r="A853">
        <v>386</v>
      </c>
      <c r="B853" s="11" t="s">
        <v>1261</v>
      </c>
      <c r="C853" t="s">
        <v>735</v>
      </c>
      <c r="D853" s="11">
        <v>50</v>
      </c>
      <c r="E853">
        <v>70</v>
      </c>
      <c r="F853" s="11">
        <v>160</v>
      </c>
      <c r="G853">
        <v>70</v>
      </c>
      <c r="H853" s="11">
        <v>160</v>
      </c>
      <c r="I853">
        <v>90</v>
      </c>
      <c r="J853" s="11">
        <v>600</v>
      </c>
      <c r="K853">
        <v>100</v>
      </c>
      <c r="L853" t="s">
        <v>6931</v>
      </c>
    </row>
    <row r="854" spans="1:12" x14ac:dyDescent="0.2">
      <c r="A854">
        <v>386</v>
      </c>
      <c r="B854" s="11" t="s">
        <v>1262</v>
      </c>
      <c r="C854" t="s">
        <v>736</v>
      </c>
      <c r="D854" s="11">
        <v>50</v>
      </c>
      <c r="E854">
        <v>95</v>
      </c>
      <c r="F854" s="11">
        <v>90</v>
      </c>
      <c r="G854">
        <v>95</v>
      </c>
      <c r="H854" s="11">
        <v>90</v>
      </c>
      <c r="I854">
        <v>180</v>
      </c>
      <c r="J854" s="11">
        <v>600</v>
      </c>
      <c r="K854">
        <v>100</v>
      </c>
      <c r="L854" t="s">
        <v>6931</v>
      </c>
    </row>
    <row r="855" spans="1:12" x14ac:dyDescent="0.2">
      <c r="A855">
        <v>492</v>
      </c>
      <c r="B855" s="11" t="s">
        <v>1276</v>
      </c>
      <c r="C855" t="s">
        <v>856</v>
      </c>
      <c r="D855" s="11">
        <v>100</v>
      </c>
      <c r="E855">
        <v>103</v>
      </c>
      <c r="F855" s="11">
        <v>75</v>
      </c>
      <c r="G855">
        <v>120</v>
      </c>
      <c r="H855" s="11">
        <v>75</v>
      </c>
      <c r="I855">
        <v>127</v>
      </c>
      <c r="J855" s="11">
        <v>600</v>
      </c>
      <c r="K855">
        <v>100</v>
      </c>
      <c r="L855" t="s">
        <v>6931</v>
      </c>
    </row>
    <row r="856" spans="1:12" x14ac:dyDescent="0.2">
      <c r="A856">
        <v>645</v>
      </c>
      <c r="B856" s="11" t="s">
        <v>1281</v>
      </c>
      <c r="C856" t="s">
        <v>1014</v>
      </c>
      <c r="D856" s="11">
        <v>89</v>
      </c>
      <c r="E856">
        <v>145</v>
      </c>
      <c r="F856" s="11">
        <v>90</v>
      </c>
      <c r="G856">
        <v>105</v>
      </c>
      <c r="H856" s="11">
        <v>80</v>
      </c>
      <c r="I856">
        <v>91</v>
      </c>
      <c r="J856" s="11">
        <v>600</v>
      </c>
      <c r="K856">
        <v>100</v>
      </c>
      <c r="L856" t="s">
        <v>6931</v>
      </c>
    </row>
    <row r="857" spans="1:12" x14ac:dyDescent="0.2">
      <c r="A857">
        <v>648</v>
      </c>
      <c r="B857" s="11" t="s">
        <v>1284</v>
      </c>
      <c r="C857" t="s">
        <v>1020</v>
      </c>
      <c r="D857" s="11">
        <v>100</v>
      </c>
      <c r="E857">
        <v>128</v>
      </c>
      <c r="F857" s="11">
        <v>90</v>
      </c>
      <c r="G857">
        <v>77</v>
      </c>
      <c r="H857" s="11">
        <v>77</v>
      </c>
      <c r="I857">
        <v>128</v>
      </c>
      <c r="J857" s="11">
        <v>600</v>
      </c>
      <c r="K857">
        <v>100</v>
      </c>
      <c r="L857" t="s">
        <v>6931</v>
      </c>
    </row>
    <row r="858" spans="1:12" x14ac:dyDescent="0.2">
      <c r="A858">
        <v>181</v>
      </c>
      <c r="B858" s="11" t="s">
        <v>1232</v>
      </c>
      <c r="C858" t="s">
        <v>501</v>
      </c>
      <c r="D858" s="11">
        <v>90</v>
      </c>
      <c r="E858">
        <v>95</v>
      </c>
      <c r="F858" s="11">
        <v>105</v>
      </c>
      <c r="G858">
        <v>165</v>
      </c>
      <c r="H858" s="11">
        <v>110</v>
      </c>
      <c r="I858">
        <v>45</v>
      </c>
      <c r="J858" s="11">
        <v>610</v>
      </c>
      <c r="K858">
        <v>101.67</v>
      </c>
      <c r="L858" t="s">
        <v>116</v>
      </c>
    </row>
    <row r="859" spans="1:12" x14ac:dyDescent="0.2">
      <c r="A859">
        <v>208</v>
      </c>
      <c r="B859" s="11" t="s">
        <v>1233</v>
      </c>
      <c r="C859" t="s">
        <v>529</v>
      </c>
      <c r="D859" s="11">
        <v>75</v>
      </c>
      <c r="E859">
        <v>125</v>
      </c>
      <c r="F859" s="11">
        <v>230</v>
      </c>
      <c r="G859">
        <v>55</v>
      </c>
      <c r="H859" s="11">
        <v>95</v>
      </c>
      <c r="I859">
        <v>30</v>
      </c>
      <c r="J859" s="11">
        <v>610</v>
      </c>
      <c r="K859">
        <v>101.67</v>
      </c>
      <c r="L859" t="s">
        <v>116</v>
      </c>
    </row>
    <row r="860" spans="1:12" x14ac:dyDescent="0.2">
      <c r="A860">
        <v>142</v>
      </c>
      <c r="B860" s="11" t="s">
        <v>1229</v>
      </c>
      <c r="C860" t="s">
        <v>459</v>
      </c>
      <c r="D860" s="11">
        <v>80</v>
      </c>
      <c r="E860">
        <v>135</v>
      </c>
      <c r="F860" s="11">
        <v>85</v>
      </c>
      <c r="G860">
        <v>70</v>
      </c>
      <c r="H860" s="11">
        <v>95</v>
      </c>
      <c r="I860">
        <v>150</v>
      </c>
      <c r="J860" s="11">
        <v>615</v>
      </c>
      <c r="K860">
        <v>102.5</v>
      </c>
      <c r="L860" t="s">
        <v>116</v>
      </c>
    </row>
    <row r="861" spans="1:12" x14ac:dyDescent="0.2">
      <c r="A861">
        <v>282</v>
      </c>
      <c r="B861" s="11" t="s">
        <v>1241</v>
      </c>
      <c r="C861" t="s">
        <v>611</v>
      </c>
      <c r="D861" s="11">
        <v>68</v>
      </c>
      <c r="E861">
        <v>85</v>
      </c>
      <c r="F861" s="11">
        <v>65</v>
      </c>
      <c r="G861">
        <v>165</v>
      </c>
      <c r="H861" s="11">
        <v>135</v>
      </c>
      <c r="I861">
        <v>100</v>
      </c>
      <c r="J861" s="11">
        <v>618</v>
      </c>
      <c r="K861">
        <v>103</v>
      </c>
      <c r="L861" t="s">
        <v>116</v>
      </c>
    </row>
    <row r="862" spans="1:12" x14ac:dyDescent="0.2">
      <c r="A862">
        <v>475</v>
      </c>
      <c r="B862" s="11" t="s">
        <v>1269</v>
      </c>
      <c r="C862" t="s">
        <v>832</v>
      </c>
      <c r="D862" s="11">
        <v>68</v>
      </c>
      <c r="E862">
        <v>165</v>
      </c>
      <c r="F862" s="11">
        <v>95</v>
      </c>
      <c r="G862">
        <v>65</v>
      </c>
      <c r="H862" s="11">
        <v>115</v>
      </c>
      <c r="I862">
        <v>110</v>
      </c>
      <c r="J862" s="11">
        <v>618</v>
      </c>
      <c r="K862">
        <v>103</v>
      </c>
      <c r="L862" t="s">
        <v>116</v>
      </c>
    </row>
    <row r="863" spans="1:12" x14ac:dyDescent="0.2">
      <c r="A863">
        <v>746</v>
      </c>
      <c r="B863" s="11" t="s">
        <v>1293</v>
      </c>
      <c r="C863" t="s">
        <v>1133</v>
      </c>
      <c r="D863" s="11">
        <v>45</v>
      </c>
      <c r="E863">
        <v>140</v>
      </c>
      <c r="F863" s="11">
        <v>130</v>
      </c>
      <c r="G863">
        <v>140</v>
      </c>
      <c r="H863" s="11">
        <v>135</v>
      </c>
      <c r="I863">
        <v>30</v>
      </c>
      <c r="J863" s="11">
        <v>620</v>
      </c>
      <c r="K863">
        <v>103.33</v>
      </c>
      <c r="L863" t="s">
        <v>116</v>
      </c>
    </row>
    <row r="864" spans="1:12" x14ac:dyDescent="0.2">
      <c r="A864">
        <v>3</v>
      </c>
      <c r="B864" s="11" t="s">
        <v>1199</v>
      </c>
      <c r="C864" t="s">
        <v>290</v>
      </c>
      <c r="D864" s="11">
        <v>80</v>
      </c>
      <c r="E864">
        <v>100</v>
      </c>
      <c r="F864" s="11">
        <v>123</v>
      </c>
      <c r="G864">
        <v>122</v>
      </c>
      <c r="H864" s="11">
        <v>120</v>
      </c>
      <c r="I864">
        <v>80</v>
      </c>
      <c r="J864" s="11">
        <v>625</v>
      </c>
      <c r="K864">
        <v>104.17</v>
      </c>
      <c r="L864" t="s">
        <v>116</v>
      </c>
    </row>
    <row r="865" spans="1:12" x14ac:dyDescent="0.2">
      <c r="A865">
        <v>448</v>
      </c>
      <c r="B865" s="11" t="s">
        <v>1267</v>
      </c>
      <c r="C865" t="s">
        <v>803</v>
      </c>
      <c r="D865" s="11">
        <v>70</v>
      </c>
      <c r="E865">
        <v>145</v>
      </c>
      <c r="F865" s="11">
        <v>88</v>
      </c>
      <c r="G865">
        <v>140</v>
      </c>
      <c r="H865" s="11">
        <v>70</v>
      </c>
      <c r="I865">
        <v>112</v>
      </c>
      <c r="J865" s="11">
        <v>625</v>
      </c>
      <c r="K865">
        <v>104.17</v>
      </c>
      <c r="L865" t="s">
        <v>116</v>
      </c>
    </row>
    <row r="866" spans="1:12" x14ac:dyDescent="0.2">
      <c r="A866">
        <v>9</v>
      </c>
      <c r="B866" s="11" t="s">
        <v>1202</v>
      </c>
      <c r="C866" t="s">
        <v>299</v>
      </c>
      <c r="D866" s="11">
        <v>79</v>
      </c>
      <c r="E866">
        <v>103</v>
      </c>
      <c r="F866" s="11">
        <v>120</v>
      </c>
      <c r="G866">
        <v>135</v>
      </c>
      <c r="H866" s="11">
        <v>115</v>
      </c>
      <c r="I866">
        <v>78</v>
      </c>
      <c r="J866" s="11">
        <v>630</v>
      </c>
      <c r="K866">
        <v>105</v>
      </c>
      <c r="L866" t="s">
        <v>116</v>
      </c>
    </row>
    <row r="867" spans="1:12" x14ac:dyDescent="0.2">
      <c r="A867">
        <v>254</v>
      </c>
      <c r="B867" s="11" t="s">
        <v>1238</v>
      </c>
      <c r="C867" t="s">
        <v>580</v>
      </c>
      <c r="D867" s="11">
        <v>70</v>
      </c>
      <c r="E867">
        <v>110</v>
      </c>
      <c r="F867" s="11">
        <v>75</v>
      </c>
      <c r="G867">
        <v>145</v>
      </c>
      <c r="H867" s="11">
        <v>85</v>
      </c>
      <c r="I867">
        <v>145</v>
      </c>
      <c r="J867" s="11">
        <v>630</v>
      </c>
      <c r="K867">
        <v>105</v>
      </c>
      <c r="L867" t="s">
        <v>116</v>
      </c>
    </row>
    <row r="868" spans="1:12" x14ac:dyDescent="0.2">
      <c r="A868">
        <v>257</v>
      </c>
      <c r="B868" s="11" t="s">
        <v>1239</v>
      </c>
      <c r="C868" t="s">
        <v>584</v>
      </c>
      <c r="D868" s="11">
        <v>80</v>
      </c>
      <c r="E868">
        <v>160</v>
      </c>
      <c r="F868" s="11">
        <v>80</v>
      </c>
      <c r="G868">
        <v>130</v>
      </c>
      <c r="H868" s="11">
        <v>80</v>
      </c>
      <c r="I868">
        <v>100</v>
      </c>
      <c r="J868" s="11">
        <v>630</v>
      </c>
      <c r="K868">
        <v>105</v>
      </c>
      <c r="L868" t="s">
        <v>116</v>
      </c>
    </row>
    <row r="869" spans="1:12" x14ac:dyDescent="0.2">
      <c r="A869">
        <v>306</v>
      </c>
      <c r="B869" s="11" t="s">
        <v>1244</v>
      </c>
      <c r="C869" t="s">
        <v>638</v>
      </c>
      <c r="D869" s="11">
        <v>70</v>
      </c>
      <c r="E869">
        <v>140</v>
      </c>
      <c r="F869" s="11">
        <v>230</v>
      </c>
      <c r="G869">
        <v>60</v>
      </c>
      <c r="H869" s="11">
        <v>80</v>
      </c>
      <c r="I869">
        <v>50</v>
      </c>
      <c r="J869" s="11">
        <v>630</v>
      </c>
      <c r="K869">
        <v>105</v>
      </c>
      <c r="L869" t="s">
        <v>116</v>
      </c>
    </row>
    <row r="870" spans="1:12" x14ac:dyDescent="0.2">
      <c r="A870">
        <v>6</v>
      </c>
      <c r="B870" s="11" t="s">
        <v>1200</v>
      </c>
      <c r="C870" t="s">
        <v>294</v>
      </c>
      <c r="D870" s="11">
        <v>78</v>
      </c>
      <c r="E870">
        <v>130</v>
      </c>
      <c r="F870" s="11">
        <v>111</v>
      </c>
      <c r="G870">
        <v>130</v>
      </c>
      <c r="H870" s="11">
        <v>85</v>
      </c>
      <c r="I870">
        <v>100</v>
      </c>
      <c r="J870" s="11">
        <v>634</v>
      </c>
      <c r="K870">
        <v>105.67</v>
      </c>
      <c r="L870" t="s">
        <v>116</v>
      </c>
    </row>
    <row r="871" spans="1:12" x14ac:dyDescent="0.2">
      <c r="A871">
        <v>6</v>
      </c>
      <c r="B871" s="11" t="s">
        <v>1201</v>
      </c>
      <c r="C871" t="s">
        <v>295</v>
      </c>
      <c r="D871" s="11">
        <v>78</v>
      </c>
      <c r="E871">
        <v>104</v>
      </c>
      <c r="F871" s="11">
        <v>78</v>
      </c>
      <c r="G871">
        <v>159</v>
      </c>
      <c r="H871" s="11">
        <v>115</v>
      </c>
      <c r="I871">
        <v>100</v>
      </c>
      <c r="J871" s="11">
        <v>634</v>
      </c>
      <c r="K871">
        <v>105.67</v>
      </c>
      <c r="L871" t="s">
        <v>116</v>
      </c>
    </row>
    <row r="872" spans="1:12" x14ac:dyDescent="0.2">
      <c r="A872">
        <v>260</v>
      </c>
      <c r="B872" s="11" t="s">
        <v>1240</v>
      </c>
      <c r="C872" t="s">
        <v>588</v>
      </c>
      <c r="D872" s="11">
        <v>100</v>
      </c>
      <c r="E872">
        <v>150</v>
      </c>
      <c r="F872" s="11">
        <v>110</v>
      </c>
      <c r="G872">
        <v>95</v>
      </c>
      <c r="H872" s="11">
        <v>110</v>
      </c>
      <c r="I872">
        <v>70</v>
      </c>
      <c r="J872" s="11">
        <v>635</v>
      </c>
      <c r="K872">
        <v>105.83</v>
      </c>
      <c r="L872" t="s">
        <v>116</v>
      </c>
    </row>
    <row r="873" spans="1:12" x14ac:dyDescent="0.2">
      <c r="A873">
        <v>130</v>
      </c>
      <c r="B873" s="11" t="s">
        <v>1228</v>
      </c>
      <c r="C873" t="s">
        <v>446</v>
      </c>
      <c r="D873" s="11">
        <v>95</v>
      </c>
      <c r="E873">
        <v>155</v>
      </c>
      <c r="F873" s="11">
        <v>109</v>
      </c>
      <c r="G873">
        <v>70</v>
      </c>
      <c r="H873" s="11">
        <v>130</v>
      </c>
      <c r="I873">
        <v>81</v>
      </c>
      <c r="J873" s="11">
        <v>640</v>
      </c>
      <c r="K873">
        <v>106.67</v>
      </c>
      <c r="L873" t="s">
        <v>116</v>
      </c>
    </row>
    <row r="874" spans="1:12" x14ac:dyDescent="0.2">
      <c r="A874">
        <v>658</v>
      </c>
      <c r="B874" s="11" t="s">
        <v>1285</v>
      </c>
      <c r="C874" t="s">
        <v>1031</v>
      </c>
      <c r="D874" s="11">
        <v>72</v>
      </c>
      <c r="E874">
        <v>145</v>
      </c>
      <c r="F874" s="11">
        <v>67</v>
      </c>
      <c r="G874">
        <v>153</v>
      </c>
      <c r="H874" s="11">
        <v>71</v>
      </c>
      <c r="I874">
        <v>132</v>
      </c>
      <c r="J874" s="11">
        <v>640</v>
      </c>
      <c r="K874">
        <v>106.67</v>
      </c>
      <c r="L874" t="s">
        <v>116</v>
      </c>
    </row>
    <row r="875" spans="1:12" x14ac:dyDescent="0.2">
      <c r="A875">
        <v>646</v>
      </c>
      <c r="B875" s="11">
        <v>646</v>
      </c>
      <c r="C875" t="s">
        <v>1015</v>
      </c>
      <c r="D875" s="11">
        <v>125</v>
      </c>
      <c r="E875">
        <v>130</v>
      </c>
      <c r="F875" s="11">
        <v>90</v>
      </c>
      <c r="G875">
        <v>130</v>
      </c>
      <c r="H875" s="11">
        <v>90</v>
      </c>
      <c r="I875">
        <v>95</v>
      </c>
      <c r="J875" s="11">
        <v>660</v>
      </c>
      <c r="K875">
        <v>110</v>
      </c>
      <c r="L875" t="s">
        <v>6931</v>
      </c>
    </row>
    <row r="876" spans="1:12" x14ac:dyDescent="0.2">
      <c r="A876">
        <v>289</v>
      </c>
      <c r="B876" s="11">
        <v>289</v>
      </c>
      <c r="C876" t="s">
        <v>618</v>
      </c>
      <c r="D876" s="11">
        <v>150</v>
      </c>
      <c r="E876">
        <v>160</v>
      </c>
      <c r="F876" s="11">
        <v>100</v>
      </c>
      <c r="G876">
        <v>95</v>
      </c>
      <c r="H876" s="11">
        <v>65</v>
      </c>
      <c r="I876">
        <v>100</v>
      </c>
      <c r="J876" s="11">
        <v>670</v>
      </c>
      <c r="K876">
        <v>111.67</v>
      </c>
      <c r="L876" t="s">
        <v>6931</v>
      </c>
    </row>
    <row r="877" spans="1:12" x14ac:dyDescent="0.2">
      <c r="A877">
        <v>382</v>
      </c>
      <c r="B877" s="11">
        <v>382</v>
      </c>
      <c r="C877" t="s">
        <v>726</v>
      </c>
      <c r="D877" s="11">
        <v>100</v>
      </c>
      <c r="E877">
        <v>100</v>
      </c>
      <c r="F877" s="11">
        <v>90</v>
      </c>
      <c r="G877">
        <v>150</v>
      </c>
      <c r="H877" s="11">
        <v>140</v>
      </c>
      <c r="I877">
        <v>90</v>
      </c>
      <c r="J877" s="11">
        <v>670</v>
      </c>
      <c r="K877">
        <v>111.67</v>
      </c>
      <c r="L877" t="s">
        <v>6931</v>
      </c>
    </row>
    <row r="878" spans="1:12" x14ac:dyDescent="0.2">
      <c r="A878">
        <v>383</v>
      </c>
      <c r="B878" s="11">
        <v>383</v>
      </c>
      <c r="C878" t="s">
        <v>728</v>
      </c>
      <c r="D878" s="11">
        <v>100</v>
      </c>
      <c r="E878">
        <v>150</v>
      </c>
      <c r="F878" s="11">
        <v>140</v>
      </c>
      <c r="G878">
        <v>100</v>
      </c>
      <c r="H878" s="11">
        <v>90</v>
      </c>
      <c r="I878">
        <v>90</v>
      </c>
      <c r="J878" s="11">
        <v>670</v>
      </c>
      <c r="K878">
        <v>111.67</v>
      </c>
      <c r="L878" t="s">
        <v>6931</v>
      </c>
    </row>
    <row r="879" spans="1:12" x14ac:dyDescent="0.2">
      <c r="A879">
        <v>486</v>
      </c>
      <c r="B879" s="11">
        <v>486</v>
      </c>
      <c r="C879" t="s">
        <v>848</v>
      </c>
      <c r="D879" s="11">
        <v>110</v>
      </c>
      <c r="E879">
        <v>160</v>
      </c>
      <c r="F879" s="11">
        <v>110</v>
      </c>
      <c r="G879">
        <v>80</v>
      </c>
      <c r="H879" s="11">
        <v>110</v>
      </c>
      <c r="I879">
        <v>100</v>
      </c>
      <c r="J879" s="11">
        <v>670</v>
      </c>
      <c r="K879">
        <v>111.67</v>
      </c>
      <c r="L879" t="s">
        <v>6931</v>
      </c>
    </row>
    <row r="880" spans="1:12" x14ac:dyDescent="0.2">
      <c r="A880">
        <v>150</v>
      </c>
      <c r="B880" s="11">
        <v>150</v>
      </c>
      <c r="C880" t="s">
        <v>467</v>
      </c>
      <c r="D880" s="11">
        <v>106</v>
      </c>
      <c r="E880">
        <v>110</v>
      </c>
      <c r="F880" s="11">
        <v>90</v>
      </c>
      <c r="G880">
        <v>154</v>
      </c>
      <c r="H880" s="11">
        <v>90</v>
      </c>
      <c r="I880">
        <v>130</v>
      </c>
      <c r="J880" s="11">
        <v>680</v>
      </c>
      <c r="K880">
        <v>113.33</v>
      </c>
      <c r="L880" t="s">
        <v>6931</v>
      </c>
    </row>
    <row r="881" spans="1:12" x14ac:dyDescent="0.2">
      <c r="A881">
        <v>249</v>
      </c>
      <c r="B881" s="11">
        <v>249</v>
      </c>
      <c r="C881" t="s">
        <v>574</v>
      </c>
      <c r="D881" s="11">
        <v>106</v>
      </c>
      <c r="E881">
        <v>90</v>
      </c>
      <c r="F881" s="11">
        <v>130</v>
      </c>
      <c r="G881">
        <v>90</v>
      </c>
      <c r="H881" s="11">
        <v>154</v>
      </c>
      <c r="I881">
        <v>110</v>
      </c>
      <c r="J881" s="11">
        <v>680</v>
      </c>
      <c r="K881">
        <v>113.33</v>
      </c>
      <c r="L881" t="s">
        <v>6931</v>
      </c>
    </row>
    <row r="882" spans="1:12" x14ac:dyDescent="0.2">
      <c r="A882">
        <v>250</v>
      </c>
      <c r="B882" s="11">
        <v>250</v>
      </c>
      <c r="C882" t="s">
        <v>575</v>
      </c>
      <c r="D882" s="11">
        <v>106</v>
      </c>
      <c r="E882">
        <v>130</v>
      </c>
      <c r="F882" s="11">
        <v>90</v>
      </c>
      <c r="G882">
        <v>110</v>
      </c>
      <c r="H882" s="11">
        <v>154</v>
      </c>
      <c r="I882">
        <v>90</v>
      </c>
      <c r="J882" s="11">
        <v>680</v>
      </c>
      <c r="K882">
        <v>113.33</v>
      </c>
      <c r="L882" t="s">
        <v>6931</v>
      </c>
    </row>
    <row r="883" spans="1:12" x14ac:dyDescent="0.2">
      <c r="A883">
        <v>384</v>
      </c>
      <c r="B883" s="11">
        <v>384</v>
      </c>
      <c r="C883" t="s">
        <v>730</v>
      </c>
      <c r="D883" s="11">
        <v>105</v>
      </c>
      <c r="E883">
        <v>150</v>
      </c>
      <c r="F883" s="11">
        <v>90</v>
      </c>
      <c r="G883">
        <v>150</v>
      </c>
      <c r="H883" s="11">
        <v>90</v>
      </c>
      <c r="I883">
        <v>95</v>
      </c>
      <c r="J883" s="11">
        <v>680</v>
      </c>
      <c r="K883">
        <v>113.33</v>
      </c>
      <c r="L883" t="s">
        <v>6931</v>
      </c>
    </row>
    <row r="884" spans="1:12" x14ac:dyDescent="0.2">
      <c r="A884">
        <v>483</v>
      </c>
      <c r="B884" s="11">
        <v>483</v>
      </c>
      <c r="C884" t="s">
        <v>845</v>
      </c>
      <c r="D884" s="11">
        <v>100</v>
      </c>
      <c r="E884">
        <v>120</v>
      </c>
      <c r="F884" s="11">
        <v>120</v>
      </c>
      <c r="G884">
        <v>150</v>
      </c>
      <c r="H884" s="11">
        <v>100</v>
      </c>
      <c r="I884">
        <v>90</v>
      </c>
      <c r="J884" s="11">
        <v>680</v>
      </c>
      <c r="K884">
        <v>113.33</v>
      </c>
      <c r="L884" t="s">
        <v>6931</v>
      </c>
    </row>
    <row r="885" spans="1:12" x14ac:dyDescent="0.2">
      <c r="A885">
        <v>484</v>
      </c>
      <c r="B885" s="11">
        <v>484</v>
      </c>
      <c r="C885" t="s">
        <v>846</v>
      </c>
      <c r="D885" s="11">
        <v>90</v>
      </c>
      <c r="E885">
        <v>120</v>
      </c>
      <c r="F885" s="11">
        <v>100</v>
      </c>
      <c r="G885">
        <v>150</v>
      </c>
      <c r="H885" s="11">
        <v>120</v>
      </c>
      <c r="I885">
        <v>100</v>
      </c>
      <c r="J885" s="11">
        <v>680</v>
      </c>
      <c r="K885">
        <v>113.33</v>
      </c>
      <c r="L885" t="s">
        <v>6931</v>
      </c>
    </row>
    <row r="886" spans="1:12" x14ac:dyDescent="0.2">
      <c r="A886">
        <v>487</v>
      </c>
      <c r="B886" s="11">
        <v>487</v>
      </c>
      <c r="C886" t="s">
        <v>849</v>
      </c>
      <c r="D886" s="11">
        <v>150</v>
      </c>
      <c r="E886">
        <v>100</v>
      </c>
      <c r="F886" s="11">
        <v>120</v>
      </c>
      <c r="G886">
        <v>100</v>
      </c>
      <c r="H886" s="11">
        <v>120</v>
      </c>
      <c r="I886">
        <v>90</v>
      </c>
      <c r="J886" s="11">
        <v>680</v>
      </c>
      <c r="K886">
        <v>113.33</v>
      </c>
      <c r="L886" t="s">
        <v>6931</v>
      </c>
    </row>
    <row r="887" spans="1:12" x14ac:dyDescent="0.2">
      <c r="A887">
        <v>643</v>
      </c>
      <c r="B887" s="11">
        <v>643</v>
      </c>
      <c r="C887" t="s">
        <v>1011</v>
      </c>
      <c r="D887" s="11">
        <v>100</v>
      </c>
      <c r="E887">
        <v>120</v>
      </c>
      <c r="F887" s="11">
        <v>100</v>
      </c>
      <c r="G887">
        <v>150</v>
      </c>
      <c r="H887" s="11">
        <v>120</v>
      </c>
      <c r="I887">
        <v>90</v>
      </c>
      <c r="J887" s="11">
        <v>680</v>
      </c>
      <c r="K887">
        <v>113.33</v>
      </c>
      <c r="L887" t="s">
        <v>6931</v>
      </c>
    </row>
    <row r="888" spans="1:12" x14ac:dyDescent="0.2">
      <c r="A888">
        <v>644</v>
      </c>
      <c r="B888" s="11">
        <v>644</v>
      </c>
      <c r="C888" t="s">
        <v>1012</v>
      </c>
      <c r="D888" s="11">
        <v>100</v>
      </c>
      <c r="E888">
        <v>150</v>
      </c>
      <c r="F888" s="11">
        <v>120</v>
      </c>
      <c r="G888">
        <v>120</v>
      </c>
      <c r="H888" s="11">
        <v>100</v>
      </c>
      <c r="I888">
        <v>90</v>
      </c>
      <c r="J888" s="11">
        <v>680</v>
      </c>
      <c r="K888">
        <v>113.33</v>
      </c>
      <c r="L888" t="s">
        <v>6931</v>
      </c>
    </row>
    <row r="889" spans="1:12" x14ac:dyDescent="0.2">
      <c r="A889">
        <v>716</v>
      </c>
      <c r="B889" s="11">
        <v>716</v>
      </c>
      <c r="C889" t="s">
        <v>1096</v>
      </c>
      <c r="D889" s="11">
        <v>126</v>
      </c>
      <c r="E889">
        <v>131</v>
      </c>
      <c r="F889" s="11">
        <v>95</v>
      </c>
      <c r="G889">
        <v>131</v>
      </c>
      <c r="H889" s="11">
        <v>98</v>
      </c>
      <c r="I889">
        <v>99</v>
      </c>
      <c r="J889" s="11">
        <v>680</v>
      </c>
      <c r="K889">
        <v>113.33</v>
      </c>
      <c r="L889" t="s">
        <v>6931</v>
      </c>
    </row>
    <row r="890" spans="1:12" x14ac:dyDescent="0.2">
      <c r="A890">
        <v>717</v>
      </c>
      <c r="B890" s="11">
        <v>717</v>
      </c>
      <c r="C890" t="s">
        <v>1097</v>
      </c>
      <c r="D890" s="11">
        <v>126</v>
      </c>
      <c r="E890">
        <v>131</v>
      </c>
      <c r="F890" s="11">
        <v>95</v>
      </c>
      <c r="G890">
        <v>131</v>
      </c>
      <c r="H890" s="11">
        <v>98</v>
      </c>
      <c r="I890">
        <v>99</v>
      </c>
      <c r="J890" s="11">
        <v>680</v>
      </c>
      <c r="K890">
        <v>113.33</v>
      </c>
      <c r="L890" t="s">
        <v>6931</v>
      </c>
    </row>
    <row r="891" spans="1:12" x14ac:dyDescent="0.2">
      <c r="A891">
        <v>791</v>
      </c>
      <c r="B891" s="11">
        <v>791</v>
      </c>
      <c r="C891" t="s">
        <v>1179</v>
      </c>
      <c r="D891" s="11">
        <v>137</v>
      </c>
      <c r="E891">
        <v>137</v>
      </c>
      <c r="F891" s="11">
        <v>107</v>
      </c>
      <c r="G891">
        <v>113</v>
      </c>
      <c r="H891" s="11">
        <v>89</v>
      </c>
      <c r="I891">
        <v>97</v>
      </c>
      <c r="J891" s="11">
        <v>680</v>
      </c>
      <c r="K891">
        <v>113.33</v>
      </c>
      <c r="L891" t="s">
        <v>6931</v>
      </c>
    </row>
    <row r="892" spans="1:12" x14ac:dyDescent="0.2">
      <c r="A892">
        <v>792</v>
      </c>
      <c r="B892" s="11">
        <v>792</v>
      </c>
      <c r="C892" t="s">
        <v>1180</v>
      </c>
      <c r="D892" s="11">
        <v>137</v>
      </c>
      <c r="E892">
        <v>113</v>
      </c>
      <c r="F892" s="11">
        <v>89</v>
      </c>
      <c r="G892">
        <v>137</v>
      </c>
      <c r="H892" s="11">
        <v>107</v>
      </c>
      <c r="I892">
        <v>97</v>
      </c>
      <c r="J892" s="11">
        <v>680</v>
      </c>
      <c r="K892">
        <v>113.33</v>
      </c>
      <c r="L892" t="s">
        <v>6931</v>
      </c>
    </row>
    <row r="893" spans="1:12" x14ac:dyDescent="0.2">
      <c r="A893">
        <v>487</v>
      </c>
      <c r="B893" s="11" t="s">
        <v>1275</v>
      </c>
      <c r="C893" t="s">
        <v>850</v>
      </c>
      <c r="D893" s="11">
        <v>150</v>
      </c>
      <c r="E893">
        <v>120</v>
      </c>
      <c r="F893" s="11">
        <v>100</v>
      </c>
      <c r="G893">
        <v>120</v>
      </c>
      <c r="H893" s="11">
        <v>100</v>
      </c>
      <c r="I893">
        <v>90</v>
      </c>
      <c r="J893" s="11">
        <v>680</v>
      </c>
      <c r="K893">
        <v>113.33</v>
      </c>
      <c r="L893" t="s">
        <v>6931</v>
      </c>
    </row>
    <row r="894" spans="1:12" x14ac:dyDescent="0.2">
      <c r="A894">
        <v>720</v>
      </c>
      <c r="B894" s="11" t="s">
        <v>1290</v>
      </c>
      <c r="C894" t="s">
        <v>1104</v>
      </c>
      <c r="D894" s="11">
        <v>80</v>
      </c>
      <c r="E894">
        <v>160</v>
      </c>
      <c r="F894" s="11">
        <v>60</v>
      </c>
      <c r="G894">
        <v>170</v>
      </c>
      <c r="H894" s="11">
        <v>130</v>
      </c>
      <c r="I894">
        <v>80</v>
      </c>
      <c r="J894" s="11">
        <v>680</v>
      </c>
      <c r="K894">
        <v>113.33</v>
      </c>
      <c r="L894" t="s">
        <v>6931</v>
      </c>
    </row>
    <row r="895" spans="1:12" x14ac:dyDescent="0.2">
      <c r="A895">
        <v>800</v>
      </c>
      <c r="B895" s="11" t="s">
        <v>1295</v>
      </c>
      <c r="C895" t="s">
        <v>1189</v>
      </c>
      <c r="D895" s="11">
        <v>97</v>
      </c>
      <c r="E895">
        <v>157</v>
      </c>
      <c r="F895" s="11">
        <v>127</v>
      </c>
      <c r="G895">
        <v>113</v>
      </c>
      <c r="H895" s="11">
        <v>109</v>
      </c>
      <c r="I895">
        <v>77</v>
      </c>
      <c r="J895" s="11">
        <v>680</v>
      </c>
      <c r="K895">
        <v>113.33</v>
      </c>
      <c r="L895" t="s">
        <v>10614</v>
      </c>
    </row>
    <row r="896" spans="1:12" x14ac:dyDescent="0.2">
      <c r="A896">
        <v>800</v>
      </c>
      <c r="B896" s="11" t="s">
        <v>1296</v>
      </c>
      <c r="C896" t="s">
        <v>1190</v>
      </c>
      <c r="D896" s="11">
        <v>97</v>
      </c>
      <c r="E896">
        <v>113</v>
      </c>
      <c r="F896" s="11">
        <v>109</v>
      </c>
      <c r="G896">
        <v>157</v>
      </c>
      <c r="H896" s="11">
        <v>127</v>
      </c>
      <c r="I896">
        <v>77</v>
      </c>
      <c r="J896" s="11">
        <v>680</v>
      </c>
      <c r="K896">
        <v>113.33</v>
      </c>
      <c r="L896" t="s">
        <v>10614</v>
      </c>
    </row>
    <row r="897" spans="1:12" x14ac:dyDescent="0.2">
      <c r="A897">
        <v>248</v>
      </c>
      <c r="B897" s="11" t="s">
        <v>1237</v>
      </c>
      <c r="C897" t="s">
        <v>573</v>
      </c>
      <c r="D897" s="11">
        <v>100</v>
      </c>
      <c r="E897">
        <v>164</v>
      </c>
      <c r="F897" s="11">
        <v>150</v>
      </c>
      <c r="G897">
        <v>95</v>
      </c>
      <c r="H897" s="11">
        <v>120</v>
      </c>
      <c r="I897">
        <v>71</v>
      </c>
      <c r="J897" s="11">
        <v>700</v>
      </c>
      <c r="K897">
        <v>116.67</v>
      </c>
      <c r="L897" t="s">
        <v>116</v>
      </c>
    </row>
    <row r="898" spans="1:12" x14ac:dyDescent="0.2">
      <c r="A898">
        <v>373</v>
      </c>
      <c r="B898" s="11" t="s">
        <v>1253</v>
      </c>
      <c r="C898" t="s">
        <v>714</v>
      </c>
      <c r="D898" s="11">
        <v>95</v>
      </c>
      <c r="E898">
        <v>145</v>
      </c>
      <c r="F898" s="11">
        <v>130</v>
      </c>
      <c r="G898">
        <v>120</v>
      </c>
      <c r="H898" s="11">
        <v>90</v>
      </c>
      <c r="I898">
        <v>120</v>
      </c>
      <c r="J898" s="11">
        <v>700</v>
      </c>
      <c r="K898">
        <v>116.67</v>
      </c>
      <c r="L898" t="s">
        <v>116</v>
      </c>
    </row>
    <row r="899" spans="1:12" x14ac:dyDescent="0.2">
      <c r="A899">
        <v>376</v>
      </c>
      <c r="B899" s="11" t="s">
        <v>1254</v>
      </c>
      <c r="C899" t="s">
        <v>718</v>
      </c>
      <c r="D899" s="11">
        <v>80</v>
      </c>
      <c r="E899">
        <v>145</v>
      </c>
      <c r="F899" s="11">
        <v>150</v>
      </c>
      <c r="G899">
        <v>105</v>
      </c>
      <c r="H899" s="11">
        <v>110</v>
      </c>
      <c r="I899">
        <v>110</v>
      </c>
      <c r="J899" s="11">
        <v>700</v>
      </c>
      <c r="K899">
        <v>116.67</v>
      </c>
      <c r="L899" t="s">
        <v>116</v>
      </c>
    </row>
    <row r="900" spans="1:12" x14ac:dyDescent="0.2">
      <c r="A900">
        <v>380</v>
      </c>
      <c r="B900" s="11" t="s">
        <v>1255</v>
      </c>
      <c r="C900" t="s">
        <v>723</v>
      </c>
      <c r="D900" s="11">
        <v>80</v>
      </c>
      <c r="E900">
        <v>100</v>
      </c>
      <c r="F900" s="11">
        <v>120</v>
      </c>
      <c r="G900">
        <v>140</v>
      </c>
      <c r="H900" s="11">
        <v>150</v>
      </c>
      <c r="I900">
        <v>110</v>
      </c>
      <c r="J900" s="11">
        <v>700</v>
      </c>
      <c r="K900">
        <v>116.67</v>
      </c>
      <c r="L900" t="s">
        <v>116</v>
      </c>
    </row>
    <row r="901" spans="1:12" x14ac:dyDescent="0.2">
      <c r="A901">
        <v>381</v>
      </c>
      <c r="B901" s="11" t="s">
        <v>1256</v>
      </c>
      <c r="C901" t="s">
        <v>725</v>
      </c>
      <c r="D901" s="11">
        <v>80</v>
      </c>
      <c r="E901">
        <v>130</v>
      </c>
      <c r="F901" s="11">
        <v>100</v>
      </c>
      <c r="G901">
        <v>160</v>
      </c>
      <c r="H901" s="11">
        <v>120</v>
      </c>
      <c r="I901">
        <v>110</v>
      </c>
      <c r="J901" s="11">
        <v>700</v>
      </c>
      <c r="K901">
        <v>116.67</v>
      </c>
      <c r="L901" t="s">
        <v>116</v>
      </c>
    </row>
    <row r="902" spans="1:12" x14ac:dyDescent="0.2">
      <c r="A902">
        <v>445</v>
      </c>
      <c r="B902" s="11" t="s">
        <v>1266</v>
      </c>
      <c r="C902" t="s">
        <v>799</v>
      </c>
      <c r="D902" s="11">
        <v>108</v>
      </c>
      <c r="E902">
        <v>170</v>
      </c>
      <c r="F902" s="11">
        <v>115</v>
      </c>
      <c r="G902">
        <v>120</v>
      </c>
      <c r="H902" s="11">
        <v>95</v>
      </c>
      <c r="I902">
        <v>92</v>
      </c>
      <c r="J902" s="11">
        <v>700</v>
      </c>
      <c r="K902">
        <v>116.67</v>
      </c>
      <c r="L902" t="s">
        <v>116</v>
      </c>
    </row>
    <row r="903" spans="1:12" x14ac:dyDescent="0.2">
      <c r="A903">
        <v>646</v>
      </c>
      <c r="B903" s="11" t="s">
        <v>1282</v>
      </c>
      <c r="C903" t="s">
        <v>1016</v>
      </c>
      <c r="D903" s="11">
        <v>125</v>
      </c>
      <c r="E903">
        <v>170</v>
      </c>
      <c r="F903" s="11">
        <v>100</v>
      </c>
      <c r="G903">
        <v>120</v>
      </c>
      <c r="H903" s="11">
        <v>90</v>
      </c>
      <c r="I903">
        <v>95</v>
      </c>
      <c r="J903" s="11">
        <v>700</v>
      </c>
      <c r="K903">
        <v>116.67</v>
      </c>
      <c r="L903" t="s">
        <v>116</v>
      </c>
    </row>
    <row r="904" spans="1:12" x14ac:dyDescent="0.2">
      <c r="A904">
        <v>646</v>
      </c>
      <c r="B904" s="11" t="s">
        <v>1283</v>
      </c>
      <c r="C904" t="s">
        <v>1017</v>
      </c>
      <c r="D904" s="11">
        <v>125</v>
      </c>
      <c r="E904">
        <v>120</v>
      </c>
      <c r="F904" s="11">
        <v>90</v>
      </c>
      <c r="G904">
        <v>170</v>
      </c>
      <c r="H904" s="11">
        <v>100</v>
      </c>
      <c r="I904">
        <v>95</v>
      </c>
      <c r="J904" s="11">
        <v>700</v>
      </c>
      <c r="K904">
        <v>116.67</v>
      </c>
      <c r="L904" t="s">
        <v>116</v>
      </c>
    </row>
    <row r="905" spans="1:12" x14ac:dyDescent="0.2">
      <c r="A905">
        <v>719</v>
      </c>
      <c r="B905" s="11" t="s">
        <v>1289</v>
      </c>
      <c r="C905" t="s">
        <v>1102</v>
      </c>
      <c r="D905" s="11">
        <v>50</v>
      </c>
      <c r="E905">
        <v>160</v>
      </c>
      <c r="F905" s="11">
        <v>110</v>
      </c>
      <c r="G905">
        <v>160</v>
      </c>
      <c r="H905" s="11">
        <v>110</v>
      </c>
      <c r="I905">
        <v>110</v>
      </c>
      <c r="J905" s="11">
        <v>700</v>
      </c>
      <c r="K905">
        <v>116.67</v>
      </c>
      <c r="L905" t="s">
        <v>116</v>
      </c>
    </row>
    <row r="906" spans="1:12" x14ac:dyDescent="0.2">
      <c r="A906">
        <v>718</v>
      </c>
      <c r="B906" s="11" t="s">
        <v>1288</v>
      </c>
      <c r="C906" t="s">
        <v>1100</v>
      </c>
      <c r="D906" s="11">
        <v>216</v>
      </c>
      <c r="E906">
        <v>100</v>
      </c>
      <c r="F906" s="11">
        <v>121</v>
      </c>
      <c r="G906">
        <v>91</v>
      </c>
      <c r="H906" s="11">
        <v>95</v>
      </c>
      <c r="I906">
        <v>85</v>
      </c>
      <c r="J906" s="11">
        <v>708</v>
      </c>
      <c r="K906">
        <v>118</v>
      </c>
      <c r="L906" t="s">
        <v>116</v>
      </c>
    </row>
    <row r="907" spans="1:12" x14ac:dyDescent="0.2">
      <c r="A907">
        <v>493</v>
      </c>
      <c r="B907" s="11">
        <v>493</v>
      </c>
      <c r="C907" t="s">
        <v>857</v>
      </c>
      <c r="D907" s="11">
        <v>120</v>
      </c>
      <c r="E907">
        <v>120</v>
      </c>
      <c r="F907" s="11">
        <v>120</v>
      </c>
      <c r="G907">
        <v>120</v>
      </c>
      <c r="H907" s="11">
        <v>120</v>
      </c>
      <c r="I907">
        <v>120</v>
      </c>
      <c r="J907" s="11">
        <v>720</v>
      </c>
      <c r="K907">
        <v>120</v>
      </c>
      <c r="L907" t="s">
        <v>6931</v>
      </c>
    </row>
    <row r="908" spans="1:12" x14ac:dyDescent="0.2">
      <c r="A908">
        <v>800</v>
      </c>
      <c r="B908" s="11" t="s">
        <v>1297</v>
      </c>
      <c r="C908" t="s">
        <v>1191</v>
      </c>
      <c r="D908" s="11">
        <v>97</v>
      </c>
      <c r="E908">
        <v>167</v>
      </c>
      <c r="F908" s="11">
        <v>97</v>
      </c>
      <c r="G908">
        <v>167</v>
      </c>
      <c r="H908" s="11">
        <v>97</v>
      </c>
      <c r="I908">
        <v>129</v>
      </c>
      <c r="J908" s="11">
        <v>754</v>
      </c>
      <c r="K908">
        <v>125.67</v>
      </c>
      <c r="L908" t="s">
        <v>116</v>
      </c>
    </row>
    <row r="909" spans="1:12" x14ac:dyDescent="0.2">
      <c r="A909">
        <v>382</v>
      </c>
      <c r="B909" s="11" t="s">
        <v>1257</v>
      </c>
      <c r="C909" t="s">
        <v>727</v>
      </c>
      <c r="D909" s="11">
        <v>100</v>
      </c>
      <c r="E909">
        <v>150</v>
      </c>
      <c r="F909" s="11">
        <v>90</v>
      </c>
      <c r="G909">
        <v>180</v>
      </c>
      <c r="H909" s="11">
        <v>160</v>
      </c>
      <c r="I909">
        <v>90</v>
      </c>
      <c r="J909" s="11">
        <v>770</v>
      </c>
      <c r="K909">
        <v>128.33000000000001</v>
      </c>
      <c r="L909" t="s">
        <v>116</v>
      </c>
    </row>
    <row r="910" spans="1:12" x14ac:dyDescent="0.2">
      <c r="A910">
        <v>383</v>
      </c>
      <c r="B910" s="11" t="s">
        <v>1258</v>
      </c>
      <c r="C910" t="s">
        <v>729</v>
      </c>
      <c r="D910" s="11">
        <v>100</v>
      </c>
      <c r="E910">
        <v>180</v>
      </c>
      <c r="F910" s="11">
        <v>160</v>
      </c>
      <c r="G910">
        <v>150</v>
      </c>
      <c r="H910" s="11">
        <v>90</v>
      </c>
      <c r="I910">
        <v>90</v>
      </c>
      <c r="J910" s="11">
        <v>770</v>
      </c>
      <c r="K910">
        <v>128.33000000000001</v>
      </c>
      <c r="L910" t="s">
        <v>116</v>
      </c>
    </row>
    <row r="911" spans="1:12" x14ac:dyDescent="0.2">
      <c r="A911">
        <v>150</v>
      </c>
      <c r="B911" s="11" t="s">
        <v>1230</v>
      </c>
      <c r="C911" t="s">
        <v>468</v>
      </c>
      <c r="D911" s="11">
        <v>106</v>
      </c>
      <c r="E911">
        <v>190</v>
      </c>
      <c r="F911" s="11">
        <v>100</v>
      </c>
      <c r="G911">
        <v>154</v>
      </c>
      <c r="H911" s="11">
        <v>100</v>
      </c>
      <c r="I911">
        <v>130</v>
      </c>
      <c r="J911" s="11">
        <v>780</v>
      </c>
      <c r="K911">
        <v>130</v>
      </c>
      <c r="L911" t="s">
        <v>116</v>
      </c>
    </row>
    <row r="912" spans="1:12" x14ac:dyDescent="0.2">
      <c r="A912">
        <v>150</v>
      </c>
      <c r="B912" s="11" t="s">
        <v>1231</v>
      </c>
      <c r="C912" t="s">
        <v>469</v>
      </c>
      <c r="D912" s="11">
        <v>106</v>
      </c>
      <c r="E912">
        <v>150</v>
      </c>
      <c r="F912" s="11">
        <v>70</v>
      </c>
      <c r="G912">
        <v>194</v>
      </c>
      <c r="H912" s="11">
        <v>120</v>
      </c>
      <c r="I912">
        <v>140</v>
      </c>
      <c r="J912" s="11">
        <v>780</v>
      </c>
      <c r="K912">
        <v>130</v>
      </c>
      <c r="L912" t="s">
        <v>116</v>
      </c>
    </row>
    <row r="913" spans="1:12" x14ac:dyDescent="0.2">
      <c r="A913">
        <v>384</v>
      </c>
      <c r="B913" s="11" t="s">
        <v>1259</v>
      </c>
      <c r="C913" t="s">
        <v>731</v>
      </c>
      <c r="D913" s="11">
        <v>105</v>
      </c>
      <c r="E913">
        <v>180</v>
      </c>
      <c r="F913" s="11">
        <v>100</v>
      </c>
      <c r="G913">
        <v>180</v>
      </c>
      <c r="H913" s="11">
        <v>100</v>
      </c>
      <c r="I913">
        <v>115</v>
      </c>
      <c r="J913" s="11">
        <v>780</v>
      </c>
      <c r="K913">
        <v>130</v>
      </c>
      <c r="L913" t="s">
        <v>116</v>
      </c>
    </row>
  </sheetData>
  <autoFilter ref="A1:L913" xr:uid="{00000000-0009-0000-0000-000005000000}">
    <sortState xmlns:xlrd2="http://schemas.microsoft.com/office/spreadsheetml/2017/richdata2"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xr3:uid="{9B253EF2-77E0-53E3-AE26-4D66ECD923F3}">
      <selection activeCell="A8" sqref="A8"/>
    </sheetView>
  </sheetViews>
  <sheetFormatPr defaultColWidth="10.76171875" defaultRowHeight="15" x14ac:dyDescent="0.2"/>
  <sheetData>
    <row r="1" spans="1:1" x14ac:dyDescent="0.2">
      <c r="A1" t="s">
        <v>2016</v>
      </c>
    </row>
    <row r="2" spans="1:1" x14ac:dyDescent="0.2">
      <c r="A2" t="s">
        <v>2017</v>
      </c>
    </row>
    <row r="3" spans="1:1" x14ac:dyDescent="0.2">
      <c r="A3" t="s">
        <v>2019</v>
      </c>
    </row>
    <row r="4" spans="1:1" x14ac:dyDescent="0.2">
      <c r="A4" t="s">
        <v>1371</v>
      </c>
    </row>
    <row r="5" spans="1:1" x14ac:dyDescent="0.2">
      <c r="A5" t="s">
        <v>1344</v>
      </c>
    </row>
    <row r="6" spans="1:1" x14ac:dyDescent="0.2">
      <c r="A6" t="s">
        <v>2023</v>
      </c>
    </row>
    <row r="7" spans="1:1" x14ac:dyDescent="0.2">
      <c r="A7" t="s">
        <v>52</v>
      </c>
    </row>
    <row r="8" spans="1:1" x14ac:dyDescent="0.2">
      <c r="A8" t="s">
        <v>240</v>
      </c>
    </row>
    <row r="9" spans="1:1" x14ac:dyDescent="0.2">
      <c r="A9" t="s">
        <v>2018</v>
      </c>
    </row>
    <row r="10" spans="1:1" x14ac:dyDescent="0.2">
      <c r="A10" t="s">
        <v>2020</v>
      </c>
    </row>
    <row r="11" spans="1:1" x14ac:dyDescent="0.2">
      <c r="A11" t="s">
        <v>2021</v>
      </c>
    </row>
    <row r="12" spans="1:1" x14ac:dyDescent="0.2">
      <c r="A12" t="s">
        <v>2022</v>
      </c>
    </row>
    <row r="13" spans="1:1" x14ac:dyDescent="0.2">
      <c r="A13" t="s">
        <v>2024</v>
      </c>
    </row>
    <row r="14" spans="1:1" x14ac:dyDescent="0.2">
      <c r="A14" t="s">
        <v>448</v>
      </c>
    </row>
    <row r="15" spans="1:1" x14ac:dyDescent="0.2">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8"/>
  <sheetViews>
    <sheetView zoomScaleNormal="100" workbookViewId="0" xr3:uid="{85D5C41F-068E-5C55-9968-509E7C2A5619}">
      <selection activeCell="A22" sqref="A4:A22"/>
    </sheetView>
  </sheetViews>
  <sheetFormatPr defaultColWidth="11.43359375" defaultRowHeight="14.25" x14ac:dyDescent="0.2"/>
  <cols>
    <col min="1" max="1" width="9.68359375" style="2" bestFit="1" customWidth="1"/>
    <col min="2" max="2" width="4.4375" style="2" bestFit="1" customWidth="1"/>
    <col min="3" max="3" width="3.359375" style="2" bestFit="1" customWidth="1"/>
    <col min="4" max="4" width="4.5703125" style="2" bestFit="1" customWidth="1"/>
    <col min="5" max="5" width="3.359375" style="2" bestFit="1" customWidth="1"/>
    <col min="6" max="6" width="4.16796875" style="2" bestFit="1" customWidth="1"/>
    <col min="7" max="7" width="4.3046875" style="2" bestFit="1" customWidth="1"/>
    <col min="8" max="8" width="3.62890625" style="2" bestFit="1" customWidth="1"/>
    <col min="9" max="9" width="3.8984375" style="2" bestFit="1" customWidth="1"/>
    <col min="10" max="10" width="4.4375" style="2" bestFit="1" customWidth="1"/>
    <col min="11" max="11" width="3.359375" style="2" bestFit="1" customWidth="1"/>
    <col min="12" max="12" width="3.765625" style="2" bestFit="1" customWidth="1"/>
    <col min="13" max="14" width="4.3046875" style="2" bestFit="1" customWidth="1"/>
    <col min="15" max="15" width="4.5703125" style="2" bestFit="1" customWidth="1"/>
    <col min="16" max="17" width="4.16796875" style="2" bestFit="1" customWidth="1"/>
    <col min="18" max="18" width="3.62890625" style="2" bestFit="1" customWidth="1"/>
    <col min="19" max="19" width="3.359375" style="2" bestFit="1" customWidth="1"/>
    <col min="20" max="20" width="3.765625" style="2" bestFit="1" customWidth="1"/>
    <col min="21" max="22" width="2.015625" style="2" bestFit="1" customWidth="1"/>
    <col min="23" max="23" width="2.015625" style="2" customWidth="1"/>
    <col min="24" max="24" width="5.24609375" style="2" bestFit="1" customWidth="1"/>
    <col min="25" max="25" width="7.53125" style="2" bestFit="1" customWidth="1"/>
    <col min="26" max="26" width="6.58984375" style="2" bestFit="1" customWidth="1"/>
    <col min="27" max="27" width="11.56640625" style="2" bestFit="1" customWidth="1"/>
    <col min="28" max="28" width="11.8359375" style="2" bestFit="1" customWidth="1"/>
    <col min="29" max="29" width="12.23828125" style="2" bestFit="1" customWidth="1"/>
    <col min="30" max="16384" width="11.43359375" style="2"/>
  </cols>
  <sheetData>
    <row r="1" spans="1:29" ht="15" thickBot="1" x14ac:dyDescent="0.25">
      <c r="A1" s="1"/>
      <c r="B1" s="1"/>
      <c r="C1" s="1"/>
      <c r="D1" s="1"/>
      <c r="E1" s="1"/>
      <c r="F1" s="1"/>
      <c r="G1" s="1"/>
      <c r="H1" s="1"/>
      <c r="I1" s="1"/>
      <c r="J1" s="1"/>
      <c r="K1" s="1"/>
      <c r="L1" s="1"/>
      <c r="M1" s="1"/>
      <c r="N1" s="1"/>
      <c r="O1" s="1"/>
      <c r="P1" s="1"/>
      <c r="Q1" s="1"/>
      <c r="R1" s="1"/>
      <c r="S1" s="1"/>
    </row>
    <row r="2" spans="1:29" x14ac:dyDescent="0.2">
      <c r="A2" s="5" t="s">
        <v>156</v>
      </c>
      <c r="B2" s="169" t="s">
        <v>158</v>
      </c>
      <c r="C2" s="169" t="s">
        <v>159</v>
      </c>
      <c r="D2" s="169" t="s">
        <v>160</v>
      </c>
      <c r="E2" s="169" t="s">
        <v>161</v>
      </c>
      <c r="F2" s="169" t="s">
        <v>162</v>
      </c>
      <c r="G2" s="169" t="s">
        <v>163</v>
      </c>
      <c r="H2" s="169" t="s">
        <v>164</v>
      </c>
      <c r="I2" s="169" t="s">
        <v>165</v>
      </c>
      <c r="J2" s="169" t="s">
        <v>166</v>
      </c>
      <c r="K2" s="169" t="s">
        <v>167</v>
      </c>
      <c r="L2" s="169" t="s">
        <v>168</v>
      </c>
      <c r="M2" s="169" t="s">
        <v>169</v>
      </c>
      <c r="N2" s="169" t="s">
        <v>170</v>
      </c>
      <c r="O2" s="169" t="s">
        <v>171</v>
      </c>
      <c r="P2" s="169" t="s">
        <v>172</v>
      </c>
      <c r="Q2" s="169" t="s">
        <v>173</v>
      </c>
      <c r="R2" s="169" t="s">
        <v>174</v>
      </c>
      <c r="S2" s="169" t="s">
        <v>175</v>
      </c>
      <c r="T2" s="168" t="s">
        <v>193</v>
      </c>
      <c r="Y2" s="2" t="s">
        <v>10885</v>
      </c>
      <c r="Z2" s="2" t="s">
        <v>11412</v>
      </c>
      <c r="AA2" s="2" t="s">
        <v>11413</v>
      </c>
      <c r="AB2" s="2" t="s">
        <v>11414</v>
      </c>
      <c r="AC2" s="2" t="s">
        <v>11415</v>
      </c>
    </row>
    <row r="3" spans="1:29" ht="15" thickBot="1" x14ac:dyDescent="0.25">
      <c r="A3" s="6" t="s">
        <v>157</v>
      </c>
      <c r="B3" s="170"/>
      <c r="C3" s="170"/>
      <c r="D3" s="170"/>
      <c r="E3" s="170"/>
      <c r="F3" s="170"/>
      <c r="G3" s="170"/>
      <c r="H3" s="170"/>
      <c r="I3" s="170"/>
      <c r="J3" s="170"/>
      <c r="K3" s="170"/>
      <c r="L3" s="170"/>
      <c r="M3" s="170"/>
      <c r="N3" s="170"/>
      <c r="O3" s="170"/>
      <c r="P3" s="170"/>
      <c r="Q3" s="170"/>
      <c r="R3" s="170"/>
      <c r="S3" s="170"/>
      <c r="T3" s="168"/>
    </row>
    <row r="4" spans="1:29" ht="1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0">
        <v>0.5</v>
      </c>
      <c r="S4" s="7">
        <v>1</v>
      </c>
      <c r="T4" s="7">
        <v>1</v>
      </c>
      <c r="U4" s="2">
        <f>COUNTIF(B4:T4,"&gt;1")</f>
        <v>0</v>
      </c>
      <c r="V4" s="2">
        <f>COUNTIF(B4:T4,"&lt;1")</f>
        <v>3</v>
      </c>
      <c r="Y4" s="2">
        <f>T4*P4</f>
        <v>1</v>
      </c>
      <c r="Z4" s="2">
        <f t="shared" ref="Z4:Z22" si="0">+C4*G4</f>
        <v>1</v>
      </c>
      <c r="AA4" s="2">
        <f>S4*O4*Q4</f>
        <v>0</v>
      </c>
      <c r="AB4" s="2">
        <f>+T4*O4*Q4</f>
        <v>0</v>
      </c>
      <c r="AC4" s="2">
        <f>+P4*O4*Q4</f>
        <v>0</v>
      </c>
    </row>
    <row r="5" spans="1:29" ht="15" thickBot="1" x14ac:dyDescent="0.25">
      <c r="A5" s="3" t="s">
        <v>177</v>
      </c>
      <c r="B5" s="7">
        <v>1</v>
      </c>
      <c r="C5" s="20">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1" si="2">COUNTIF(B5:T5,"&lt;1")</f>
        <v>4</v>
      </c>
      <c r="Y5" s="2">
        <f t="shared" ref="Y5:Y22" si="3">T5*P5</f>
        <v>1</v>
      </c>
      <c r="Z5" s="2">
        <f t="shared" si="0"/>
        <v>1</v>
      </c>
      <c r="AA5" s="2">
        <f t="shared" ref="AA5:AA22" si="4">S5*O5*Q5</f>
        <v>1</v>
      </c>
      <c r="AB5" s="2">
        <f t="shared" ref="AB5:AB22" si="5">+T5*O5*Q5</f>
        <v>2</v>
      </c>
      <c r="AC5" s="2">
        <f t="shared" ref="AC5:AC22" si="6">+P5*O5*Q5</f>
        <v>0.5</v>
      </c>
    </row>
    <row r="6" spans="1:29" ht="1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5" thickBot="1" x14ac:dyDescent="0.25">
      <c r="A7" s="3" t="s">
        <v>179</v>
      </c>
      <c r="B7" s="7">
        <v>1</v>
      </c>
      <c r="C7" s="7">
        <v>1</v>
      </c>
      <c r="D7" s="10">
        <v>2</v>
      </c>
      <c r="E7" s="20">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5" thickBot="1" x14ac:dyDescent="0.25">
      <c r="A8" s="3" t="s">
        <v>180</v>
      </c>
      <c r="B8" s="7">
        <v>1</v>
      </c>
      <c r="C8" s="20">
        <v>0.5</v>
      </c>
      <c r="D8" s="10">
        <v>2</v>
      </c>
      <c r="E8" s="7">
        <v>1</v>
      </c>
      <c r="F8" s="8">
        <v>0.5</v>
      </c>
      <c r="G8" s="7">
        <v>1</v>
      </c>
      <c r="H8" s="7">
        <v>1</v>
      </c>
      <c r="I8" s="8">
        <v>0.5</v>
      </c>
      <c r="J8" s="10">
        <v>2</v>
      </c>
      <c r="K8" s="20">
        <v>0.5</v>
      </c>
      <c r="L8" s="7">
        <v>1</v>
      </c>
      <c r="M8" s="8">
        <v>0.5</v>
      </c>
      <c r="N8" s="10">
        <v>2</v>
      </c>
      <c r="O8" s="7">
        <v>1</v>
      </c>
      <c r="P8" s="8">
        <v>0.5</v>
      </c>
      <c r="Q8" s="7">
        <v>1</v>
      </c>
      <c r="R8" s="20">
        <v>0.5</v>
      </c>
      <c r="S8" s="7">
        <v>1</v>
      </c>
      <c r="T8" s="7">
        <v>1</v>
      </c>
      <c r="U8" s="2">
        <f t="shared" si="1"/>
        <v>3</v>
      </c>
      <c r="V8" s="2">
        <f t="shared" si="2"/>
        <v>7</v>
      </c>
      <c r="Y8" s="2">
        <f t="shared" si="3"/>
        <v>0.5</v>
      </c>
      <c r="Z8" s="2">
        <f t="shared" si="0"/>
        <v>0.5</v>
      </c>
      <c r="AA8" s="2">
        <f t="shared" si="4"/>
        <v>1</v>
      </c>
      <c r="AB8" s="2">
        <f t="shared" si="5"/>
        <v>1</v>
      </c>
      <c r="AC8" s="2">
        <f t="shared" si="6"/>
        <v>0.5</v>
      </c>
    </row>
    <row r="9" spans="1:29" ht="15" thickBot="1" x14ac:dyDescent="0.25">
      <c r="A9" s="3" t="s">
        <v>163</v>
      </c>
      <c r="B9" s="7">
        <v>1</v>
      </c>
      <c r="C9" s="20">
        <v>0.5</v>
      </c>
      <c r="D9" s="8">
        <v>0.5</v>
      </c>
      <c r="E9" s="10">
        <v>2</v>
      </c>
      <c r="F9" s="10">
        <v>2</v>
      </c>
      <c r="G9" s="20">
        <v>0.5</v>
      </c>
      <c r="H9" s="7">
        <v>1</v>
      </c>
      <c r="I9" s="7">
        <v>1</v>
      </c>
      <c r="J9" s="10">
        <v>2</v>
      </c>
      <c r="K9" s="10">
        <v>2</v>
      </c>
      <c r="L9" s="7">
        <v>1</v>
      </c>
      <c r="M9" s="7">
        <v>1</v>
      </c>
      <c r="N9" s="7">
        <v>1</v>
      </c>
      <c r="O9" s="7">
        <v>1</v>
      </c>
      <c r="P9" s="10">
        <v>2</v>
      </c>
      <c r="Q9" s="7">
        <v>1</v>
      </c>
      <c r="R9" s="20">
        <v>0.5</v>
      </c>
      <c r="S9" s="7">
        <v>1</v>
      </c>
      <c r="T9" s="7">
        <v>1</v>
      </c>
      <c r="U9" s="2">
        <f t="shared" si="1"/>
        <v>5</v>
      </c>
      <c r="V9" s="2">
        <f t="shared" si="2"/>
        <v>4</v>
      </c>
      <c r="Y9" s="2">
        <f t="shared" si="3"/>
        <v>2</v>
      </c>
      <c r="Z9" s="2">
        <f t="shared" si="0"/>
        <v>0.25</v>
      </c>
      <c r="AA9" s="2">
        <f t="shared" si="4"/>
        <v>1</v>
      </c>
      <c r="AB9" s="2">
        <f t="shared" si="5"/>
        <v>1</v>
      </c>
      <c r="AC9" s="2">
        <f t="shared" si="6"/>
        <v>2</v>
      </c>
    </row>
    <row r="10" spans="1:29" ht="15" thickBot="1" x14ac:dyDescent="0.25">
      <c r="A10" s="3" t="s">
        <v>181</v>
      </c>
      <c r="B10" s="10">
        <v>2</v>
      </c>
      <c r="C10" s="7">
        <v>1</v>
      </c>
      <c r="D10" s="7">
        <v>1</v>
      </c>
      <c r="E10" s="7">
        <v>1</v>
      </c>
      <c r="F10" s="7">
        <v>1</v>
      </c>
      <c r="G10" s="10">
        <v>2</v>
      </c>
      <c r="H10" s="7">
        <v>1</v>
      </c>
      <c r="I10" s="8">
        <v>0.5</v>
      </c>
      <c r="J10" s="7">
        <v>1</v>
      </c>
      <c r="K10" s="20">
        <v>0.5</v>
      </c>
      <c r="L10" s="8">
        <v>0.5</v>
      </c>
      <c r="M10" s="8">
        <v>0.5</v>
      </c>
      <c r="N10" s="10">
        <v>2</v>
      </c>
      <c r="O10" s="9">
        <v>0</v>
      </c>
      <c r="P10" s="7">
        <v>1</v>
      </c>
      <c r="Q10" s="10">
        <v>2</v>
      </c>
      <c r="R10" s="10">
        <v>2</v>
      </c>
      <c r="S10" s="20">
        <v>0.5</v>
      </c>
      <c r="T10" s="8">
        <v>0.5</v>
      </c>
      <c r="U10" s="2">
        <f t="shared" si="1"/>
        <v>5</v>
      </c>
      <c r="V10" s="2">
        <f t="shared" si="2"/>
        <v>7</v>
      </c>
      <c r="Y10" s="2">
        <f t="shared" si="3"/>
        <v>0.5</v>
      </c>
      <c r="Z10" s="2">
        <f t="shared" si="0"/>
        <v>2</v>
      </c>
      <c r="AA10" s="2">
        <f t="shared" si="4"/>
        <v>0</v>
      </c>
      <c r="AB10" s="2">
        <f t="shared" si="5"/>
        <v>0</v>
      </c>
      <c r="AC10" s="2">
        <f t="shared" si="6"/>
        <v>0</v>
      </c>
    </row>
    <row r="11" spans="1:29" ht="1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10">
        <v>2</v>
      </c>
      <c r="U11" s="2">
        <f t="shared" si="1"/>
        <v>3</v>
      </c>
      <c r="V11" s="2">
        <f t="shared" si="2"/>
        <v>5</v>
      </c>
      <c r="Y11" s="2">
        <f t="shared" si="3"/>
        <v>2</v>
      </c>
      <c r="Z11" s="2">
        <f t="shared" si="0"/>
        <v>1</v>
      </c>
      <c r="AA11" s="2">
        <f t="shared" si="4"/>
        <v>1</v>
      </c>
      <c r="AB11" s="2">
        <f t="shared" si="5"/>
        <v>1</v>
      </c>
      <c r="AC11" s="2">
        <f t="shared" si="6"/>
        <v>0.5</v>
      </c>
    </row>
    <row r="12" spans="1:29" ht="1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5" thickBot="1" x14ac:dyDescent="0.25">
      <c r="A13" s="3" t="s">
        <v>184</v>
      </c>
      <c r="B13" s="7">
        <v>1</v>
      </c>
      <c r="C13" s="7">
        <v>1</v>
      </c>
      <c r="D13" s="7">
        <v>1</v>
      </c>
      <c r="E13" s="20">
        <v>0.5</v>
      </c>
      <c r="F13" s="10">
        <v>2</v>
      </c>
      <c r="G13" s="7">
        <v>1</v>
      </c>
      <c r="H13" s="10">
        <v>2</v>
      </c>
      <c r="I13" s="7">
        <v>1</v>
      </c>
      <c r="J13" s="7">
        <v>1</v>
      </c>
      <c r="K13" s="7">
        <v>1</v>
      </c>
      <c r="L13" s="7">
        <v>1</v>
      </c>
      <c r="M13" s="10">
        <v>2</v>
      </c>
      <c r="N13" s="8">
        <v>0.5</v>
      </c>
      <c r="O13" s="7">
        <v>1</v>
      </c>
      <c r="P13" s="7">
        <v>1</v>
      </c>
      <c r="Q13" s="7">
        <v>1</v>
      </c>
      <c r="R13" s="20">
        <v>0.5</v>
      </c>
      <c r="S13" s="7">
        <v>1</v>
      </c>
      <c r="T13" s="7">
        <v>1</v>
      </c>
      <c r="U13" s="2">
        <f t="shared" si="1"/>
        <v>3</v>
      </c>
      <c r="V13" s="2">
        <f t="shared" si="2"/>
        <v>3</v>
      </c>
      <c r="Y13" s="2">
        <f t="shared" si="3"/>
        <v>1</v>
      </c>
      <c r="Z13" s="2">
        <f t="shared" si="0"/>
        <v>1</v>
      </c>
      <c r="AA13" s="2">
        <f t="shared" si="4"/>
        <v>1</v>
      </c>
      <c r="AB13" s="2">
        <f t="shared" si="5"/>
        <v>1</v>
      </c>
      <c r="AC13" s="2">
        <f t="shared" si="6"/>
        <v>1</v>
      </c>
    </row>
    <row r="14" spans="1:29" ht="1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0">
        <v>0.5</v>
      </c>
      <c r="S14" s="7">
        <v>1</v>
      </c>
      <c r="T14" s="8">
        <v>0.5</v>
      </c>
      <c r="U14" s="2">
        <f t="shared" si="1"/>
        <v>2</v>
      </c>
      <c r="V14" s="2">
        <f t="shared" si="2"/>
        <v>4</v>
      </c>
      <c r="Y14" s="2">
        <f t="shared" si="3"/>
        <v>0.5</v>
      </c>
      <c r="Z14" s="2">
        <f t="shared" si="0"/>
        <v>1</v>
      </c>
      <c r="AA14" s="2">
        <f t="shared" si="4"/>
        <v>0</v>
      </c>
      <c r="AB14" s="2">
        <f t="shared" si="5"/>
        <v>0</v>
      </c>
      <c r="AC14" s="2">
        <f t="shared" si="6"/>
        <v>0</v>
      </c>
    </row>
    <row r="15" spans="1:29" ht="15" thickBot="1" x14ac:dyDescent="0.25">
      <c r="A15" s="3" t="s">
        <v>169</v>
      </c>
      <c r="B15" s="7">
        <v>1</v>
      </c>
      <c r="C15" s="20">
        <v>0.5</v>
      </c>
      <c r="D15" s="7">
        <v>1</v>
      </c>
      <c r="E15" s="7">
        <v>1</v>
      </c>
      <c r="F15" s="10">
        <v>2</v>
      </c>
      <c r="G15" s="7">
        <v>1</v>
      </c>
      <c r="H15" s="20">
        <v>0.5</v>
      </c>
      <c r="I15" s="8">
        <v>0.5</v>
      </c>
      <c r="J15" s="7">
        <v>1</v>
      </c>
      <c r="K15" s="20">
        <v>0.5</v>
      </c>
      <c r="L15" s="10">
        <v>2</v>
      </c>
      <c r="M15" s="7">
        <v>1</v>
      </c>
      <c r="N15" s="7">
        <v>1</v>
      </c>
      <c r="O15" s="8">
        <v>0.5</v>
      </c>
      <c r="P15" s="7">
        <v>1</v>
      </c>
      <c r="Q15" s="10">
        <v>2</v>
      </c>
      <c r="R15" s="20">
        <v>0.5</v>
      </c>
      <c r="S15" s="20">
        <v>0.5</v>
      </c>
      <c r="T15" s="10">
        <v>2</v>
      </c>
      <c r="U15" s="2">
        <f t="shared" si="1"/>
        <v>4</v>
      </c>
      <c r="V15" s="2">
        <f t="shared" si="2"/>
        <v>7</v>
      </c>
      <c r="Y15" s="2">
        <f t="shared" si="3"/>
        <v>2</v>
      </c>
      <c r="Z15" s="2">
        <f t="shared" si="0"/>
        <v>0.5</v>
      </c>
      <c r="AA15" s="2">
        <f t="shared" si="4"/>
        <v>0.5</v>
      </c>
      <c r="AB15" s="2">
        <f t="shared" si="5"/>
        <v>2</v>
      </c>
      <c r="AC15" s="2">
        <f t="shared" si="6"/>
        <v>1</v>
      </c>
    </row>
    <row r="16" spans="1:29" ht="15" thickBot="1" x14ac:dyDescent="0.25">
      <c r="A16" s="3" t="s">
        <v>186</v>
      </c>
      <c r="B16" s="7">
        <v>1</v>
      </c>
      <c r="C16" s="10">
        <v>2</v>
      </c>
      <c r="D16" s="7">
        <v>1</v>
      </c>
      <c r="E16" s="7">
        <v>1</v>
      </c>
      <c r="F16" s="7">
        <v>1</v>
      </c>
      <c r="G16" s="10">
        <v>2</v>
      </c>
      <c r="H16" s="20">
        <v>0.5</v>
      </c>
      <c r="I16" s="7">
        <v>1</v>
      </c>
      <c r="J16" s="8">
        <v>0.5</v>
      </c>
      <c r="K16" s="10">
        <v>2</v>
      </c>
      <c r="L16" s="7">
        <v>1</v>
      </c>
      <c r="M16" s="10">
        <v>2</v>
      </c>
      <c r="N16" s="7">
        <v>1</v>
      </c>
      <c r="O16" s="7">
        <v>1</v>
      </c>
      <c r="P16" s="7">
        <v>1</v>
      </c>
      <c r="Q16" s="7">
        <v>1</v>
      </c>
      <c r="R16" s="20">
        <v>0.5</v>
      </c>
      <c r="S16" s="7">
        <v>1</v>
      </c>
      <c r="T16" s="10">
        <v>2</v>
      </c>
      <c r="U16" s="2">
        <f t="shared" si="1"/>
        <v>5</v>
      </c>
      <c r="V16" s="2">
        <f t="shared" si="2"/>
        <v>3</v>
      </c>
      <c r="Y16" s="2">
        <f t="shared" si="3"/>
        <v>2</v>
      </c>
      <c r="Z16" s="2">
        <f t="shared" si="0"/>
        <v>4</v>
      </c>
      <c r="AA16" s="2">
        <f t="shared" si="4"/>
        <v>1</v>
      </c>
      <c r="AB16" s="2">
        <f t="shared" si="5"/>
        <v>2</v>
      </c>
      <c r="AC16" s="2">
        <f t="shared" si="6"/>
        <v>1</v>
      </c>
    </row>
    <row r="17" spans="1:29" ht="1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10">
        <v>2</v>
      </c>
      <c r="U17" s="2">
        <f t="shared" si="1"/>
        <v>3</v>
      </c>
      <c r="V17" s="2">
        <f t="shared" si="2"/>
        <v>2</v>
      </c>
      <c r="Y17" s="2">
        <f t="shared" si="3"/>
        <v>2</v>
      </c>
      <c r="Z17" s="2">
        <f t="shared" si="0"/>
        <v>1</v>
      </c>
      <c r="AA17" s="2">
        <f t="shared" si="4"/>
        <v>1</v>
      </c>
      <c r="AB17" s="2">
        <f t="shared" si="5"/>
        <v>2</v>
      </c>
      <c r="AC17" s="2">
        <f t="shared" si="6"/>
        <v>1</v>
      </c>
    </row>
    <row r="18" spans="1:29" ht="1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0">
        <v>0.5</v>
      </c>
      <c r="S18" s="9">
        <v>0</v>
      </c>
      <c r="T18" s="10">
        <v>2</v>
      </c>
      <c r="U18" s="2">
        <f t="shared" si="1"/>
        <v>2</v>
      </c>
      <c r="V18" s="2">
        <f t="shared" si="2"/>
        <v>2</v>
      </c>
      <c r="Y18" s="2">
        <f t="shared" si="3"/>
        <v>4</v>
      </c>
      <c r="Z18" s="2">
        <f t="shared" si="0"/>
        <v>1</v>
      </c>
      <c r="AA18" s="2">
        <f t="shared" si="4"/>
        <v>0</v>
      </c>
      <c r="AB18" s="2">
        <f t="shared" si="5"/>
        <v>2</v>
      </c>
      <c r="AC18" s="2">
        <f t="shared" si="6"/>
        <v>2</v>
      </c>
    </row>
    <row r="19" spans="1:29" ht="15" thickBot="1" x14ac:dyDescent="0.25">
      <c r="A19" s="3" t="s">
        <v>189</v>
      </c>
      <c r="B19" s="7">
        <v>1</v>
      </c>
      <c r="C19" s="7">
        <v>1</v>
      </c>
      <c r="D19" s="7">
        <v>1</v>
      </c>
      <c r="E19" s="7">
        <v>1</v>
      </c>
      <c r="F19" s="7">
        <v>1</v>
      </c>
      <c r="G19" s="7">
        <v>1</v>
      </c>
      <c r="H19" s="20">
        <v>0.5</v>
      </c>
      <c r="I19" s="7">
        <v>1</v>
      </c>
      <c r="J19" s="7">
        <v>1</v>
      </c>
      <c r="K19" s="7">
        <v>1</v>
      </c>
      <c r="L19" s="10">
        <v>2</v>
      </c>
      <c r="M19" s="7">
        <v>1</v>
      </c>
      <c r="N19" s="7">
        <v>1</v>
      </c>
      <c r="O19" s="10">
        <v>2</v>
      </c>
      <c r="P19" s="7">
        <v>1</v>
      </c>
      <c r="Q19" s="8">
        <v>0.5</v>
      </c>
      <c r="R19" s="7">
        <v>1</v>
      </c>
      <c r="S19" s="20">
        <v>0.5</v>
      </c>
      <c r="T19" s="10">
        <v>2</v>
      </c>
      <c r="U19" s="2">
        <f t="shared" si="1"/>
        <v>3</v>
      </c>
      <c r="V19" s="2">
        <f t="shared" si="2"/>
        <v>3</v>
      </c>
      <c r="Y19" s="2">
        <f t="shared" si="3"/>
        <v>2</v>
      </c>
      <c r="Z19" s="2">
        <f t="shared" si="0"/>
        <v>1</v>
      </c>
      <c r="AA19" s="2">
        <f t="shared" si="4"/>
        <v>0.5</v>
      </c>
      <c r="AB19" s="2">
        <f t="shared" si="5"/>
        <v>2</v>
      </c>
      <c r="AC19" s="2">
        <f t="shared" si="6"/>
        <v>1</v>
      </c>
    </row>
    <row r="20" spans="1:29" ht="15" thickBot="1" x14ac:dyDescent="0.25">
      <c r="A20" s="3" t="s">
        <v>190</v>
      </c>
      <c r="B20" s="7">
        <v>1</v>
      </c>
      <c r="C20" s="20">
        <v>0.5</v>
      </c>
      <c r="D20" s="8">
        <v>0.5</v>
      </c>
      <c r="E20" s="20">
        <v>0.5</v>
      </c>
      <c r="F20" s="7">
        <v>1</v>
      </c>
      <c r="G20" s="10">
        <v>2</v>
      </c>
      <c r="H20" s="7">
        <v>1</v>
      </c>
      <c r="I20" s="7">
        <v>1</v>
      </c>
      <c r="J20" s="7">
        <v>1</v>
      </c>
      <c r="K20" s="7">
        <v>1</v>
      </c>
      <c r="L20" s="7">
        <v>1</v>
      </c>
      <c r="M20" s="7">
        <v>1</v>
      </c>
      <c r="N20" s="10">
        <v>2</v>
      </c>
      <c r="O20" s="7">
        <v>1</v>
      </c>
      <c r="P20" s="7">
        <v>1</v>
      </c>
      <c r="Q20" s="7">
        <v>1</v>
      </c>
      <c r="R20" s="20">
        <v>0.5</v>
      </c>
      <c r="S20" s="10">
        <v>2</v>
      </c>
      <c r="T20" s="7">
        <v>1</v>
      </c>
      <c r="U20" s="2">
        <f t="shared" si="1"/>
        <v>3</v>
      </c>
      <c r="V20" s="2">
        <f t="shared" si="2"/>
        <v>4</v>
      </c>
      <c r="Y20" s="2">
        <f t="shared" si="3"/>
        <v>1</v>
      </c>
      <c r="Z20" s="2">
        <f t="shared" si="0"/>
        <v>1</v>
      </c>
      <c r="AA20" s="2">
        <f t="shared" si="4"/>
        <v>2</v>
      </c>
      <c r="AB20" s="2">
        <f t="shared" si="5"/>
        <v>1</v>
      </c>
      <c r="AC20" s="2">
        <f t="shared" si="6"/>
        <v>1</v>
      </c>
    </row>
    <row r="21" spans="1:29" ht="15" thickBot="1" x14ac:dyDescent="0.25">
      <c r="A21" s="3" t="s">
        <v>191</v>
      </c>
      <c r="B21" s="7">
        <v>1</v>
      </c>
      <c r="C21" s="20">
        <v>0.5</v>
      </c>
      <c r="D21" s="7">
        <v>1</v>
      </c>
      <c r="E21" s="7">
        <v>1</v>
      </c>
      <c r="F21" s="7">
        <v>1</v>
      </c>
      <c r="G21" s="7">
        <v>1</v>
      </c>
      <c r="H21" s="10">
        <v>2</v>
      </c>
      <c r="I21" s="8">
        <v>0.5</v>
      </c>
      <c r="J21" s="7">
        <v>1</v>
      </c>
      <c r="K21" s="7">
        <v>1</v>
      </c>
      <c r="L21" s="7">
        <v>1</v>
      </c>
      <c r="M21" s="7">
        <v>1</v>
      </c>
      <c r="N21" s="7">
        <v>1</v>
      </c>
      <c r="O21" s="7">
        <v>1</v>
      </c>
      <c r="P21" s="10">
        <v>2</v>
      </c>
      <c r="Q21" s="10">
        <v>2</v>
      </c>
      <c r="R21" s="20">
        <v>0.5</v>
      </c>
      <c r="S21" s="7">
        <v>1</v>
      </c>
      <c r="T21" s="9">
        <v>0</v>
      </c>
      <c r="U21" s="2">
        <f t="shared" si="1"/>
        <v>3</v>
      </c>
      <c r="V21" s="2">
        <f t="shared" si="2"/>
        <v>4</v>
      </c>
      <c r="Y21" s="2">
        <f t="shared" si="3"/>
        <v>0</v>
      </c>
      <c r="Z21" s="2">
        <f t="shared" si="0"/>
        <v>0.5</v>
      </c>
      <c r="AA21" s="2">
        <f t="shared" si="4"/>
        <v>2</v>
      </c>
      <c r="AB21" s="2">
        <f t="shared" si="5"/>
        <v>0</v>
      </c>
      <c r="AC21" s="2">
        <f t="shared" si="6"/>
        <v>4</v>
      </c>
    </row>
    <row r="22" spans="1:29" ht="15" thickBot="1" x14ac:dyDescent="0.25">
      <c r="A22" s="4" t="s">
        <v>192</v>
      </c>
      <c r="B22" s="10">
        <v>2</v>
      </c>
      <c r="C22" s="20">
        <v>0.5</v>
      </c>
      <c r="D22" s="10">
        <v>2</v>
      </c>
      <c r="E22" s="7">
        <v>1</v>
      </c>
      <c r="F22" s="10">
        <v>2</v>
      </c>
      <c r="G22" s="101">
        <v>0.5</v>
      </c>
      <c r="H22" s="10">
        <v>2</v>
      </c>
      <c r="I22" s="7">
        <v>1</v>
      </c>
      <c r="J22" s="7">
        <v>1</v>
      </c>
      <c r="K22" s="10">
        <v>2</v>
      </c>
      <c r="L22" s="10">
        <v>2</v>
      </c>
      <c r="M22" s="7">
        <v>1</v>
      </c>
      <c r="N22" s="8">
        <v>0.5</v>
      </c>
      <c r="O22" s="8">
        <v>0.5</v>
      </c>
      <c r="P22" s="9">
        <v>0</v>
      </c>
      <c r="Q22" s="8">
        <v>0.5</v>
      </c>
      <c r="R22" s="20">
        <v>0.5</v>
      </c>
      <c r="S22" s="10">
        <v>2</v>
      </c>
      <c r="T22" s="7">
        <v>1</v>
      </c>
      <c r="U22" s="2">
        <f t="shared" si="1"/>
        <v>7</v>
      </c>
      <c r="V22" s="2">
        <f>COUNTIF(B22:T22,"&lt;1")</f>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4</v>
      </c>
      <c r="M23" s="2">
        <f t="shared" si="7"/>
        <v>3</v>
      </c>
      <c r="N23" s="2">
        <f t="shared" si="7"/>
        <v>5</v>
      </c>
      <c r="O23" s="2">
        <f t="shared" si="7"/>
        <v>2</v>
      </c>
      <c r="P23" s="2">
        <f>COUNTIF(P4:P22,"&gt;1")</f>
        <v>3</v>
      </c>
      <c r="Q23" s="2">
        <f t="shared" si="7"/>
        <v>3</v>
      </c>
      <c r="R23" s="2">
        <f t="shared" si="7"/>
        <v>3</v>
      </c>
      <c r="S23" s="2">
        <f t="shared" si="7"/>
        <v>3</v>
      </c>
      <c r="T23" s="2">
        <f t="shared" si="7"/>
        <v>7</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4</v>
      </c>
      <c r="X24" s="2" t="s">
        <v>10692</v>
      </c>
      <c r="Y24" s="2">
        <f>COUNTIF(Y$4:Y$22,"&gt;1")</f>
        <v>7</v>
      </c>
      <c r="Z24" s="2">
        <f>COUNTIF(Z$4:Z$22,"&gt;1")</f>
        <v>4</v>
      </c>
      <c r="AA24" s="2">
        <f t="shared" ref="AA24:AC24" si="9">COUNTIF(AA$4:AA$22,"&gt;1")</f>
        <v>2</v>
      </c>
      <c r="AB24" s="2">
        <f t="shared" si="9"/>
        <v>6</v>
      </c>
      <c r="AC24" s="2">
        <f t="shared" si="9"/>
        <v>3</v>
      </c>
    </row>
    <row r="25" spans="1:29" x14ac:dyDescent="0.2">
      <c r="X25" s="2" t="s">
        <v>10693</v>
      </c>
      <c r="Y25" s="2">
        <f>COUNTIF(Y$4:Y$22,"&gt;2")</f>
        <v>1</v>
      </c>
      <c r="Z25" s="2">
        <f>COUNTIF(Z$4:Z$22,"&gt;2")</f>
        <v>1</v>
      </c>
      <c r="AA25" s="2">
        <f t="shared" ref="AA25:AC25" si="10">COUNTIF(AA$4:AA$22,"&gt;2")</f>
        <v>0</v>
      </c>
      <c r="AB25" s="2">
        <f t="shared" si="10"/>
        <v>0</v>
      </c>
      <c r="AC25" s="2">
        <f t="shared" si="10"/>
        <v>1</v>
      </c>
    </row>
    <row r="26" spans="1:29" x14ac:dyDescent="0.2">
      <c r="X26" s="2" t="s">
        <v>10694</v>
      </c>
      <c r="Y26" s="2">
        <f>COUNTIF(Y$4:Y$22,"&lt;1")</f>
        <v>7</v>
      </c>
      <c r="Z26" s="2">
        <f>COUNTIF(Z$4:Z$22,"&lt;1")</f>
        <v>5</v>
      </c>
      <c r="AA26" s="2">
        <f t="shared" ref="AA26:AC26" si="11">COUNTIF(AA$4:AA$22,"&lt;1")</f>
        <v>7</v>
      </c>
      <c r="AB26" s="2">
        <f t="shared" si="11"/>
        <v>6</v>
      </c>
      <c r="AC26" s="2">
        <f t="shared" si="11"/>
        <v>9</v>
      </c>
    </row>
    <row r="27" spans="1:29" x14ac:dyDescent="0.2">
      <c r="X27" s="2" t="s">
        <v>10695</v>
      </c>
      <c r="Y27" s="2">
        <f>COUNTIF(Y$4:Y$22,"&lt;0.5")</f>
        <v>3</v>
      </c>
      <c r="Z27" s="2">
        <f>COUNTIF(Z$4:Z$22,"&lt;0.5")</f>
        <v>2</v>
      </c>
      <c r="AA27" s="2">
        <f t="shared" ref="AA27:AC27" si="12">COUNTIF(AA$4:AA$22,"&lt;0.5")</f>
        <v>4</v>
      </c>
      <c r="AB27" s="2">
        <f t="shared" si="12"/>
        <v>5</v>
      </c>
      <c r="AC27" s="2">
        <f t="shared" si="12"/>
        <v>4</v>
      </c>
    </row>
    <row r="28" spans="1:29" x14ac:dyDescent="0.2">
      <c r="X28" s="2" t="s">
        <v>10696</v>
      </c>
      <c r="Y28" s="2">
        <f>COUNTIF(Y$4:Y$22,"&lt;0.25")</f>
        <v>2</v>
      </c>
      <c r="Z28" s="2">
        <f>COUNTIF(Z$4:Z$22,"&lt;0.25")</f>
        <v>0</v>
      </c>
      <c r="AA28" s="2">
        <f t="shared" ref="AA28:AC28" si="13">COUNTIF(AA$4:AA$22,"&lt;0.25")</f>
        <v>4</v>
      </c>
      <c r="AB28" s="2">
        <f t="shared" si="13"/>
        <v>4</v>
      </c>
      <c r="AC28" s="2">
        <f t="shared" si="13"/>
        <v>4</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14</vt:i4>
      </vt:variant>
    </vt:vector>
  </HeadingPairs>
  <TitlesOfParts>
    <vt:vector size="14"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lpstr>Statuses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2019-02-06T18:28:34Z</dcterms:modified>
</cp:coreProperties>
</file>