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kdor\Desktop\MADA-WORK\MADA-PROJECT\KALEMBE-MADA-project\data\raw-data\"/>
    </mc:Choice>
  </mc:AlternateContent>
  <xr:revisionPtr revIDLastSave="0" documentId="8_{11DD3359-B59B-431B-A13D-F33C06D7231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L9" i="1"/>
  <c r="M9" i="1" s="1"/>
  <c r="N9" i="1" s="1"/>
  <c r="G9" i="1"/>
  <c r="G10" i="1"/>
  <c r="L10" i="1"/>
  <c r="M10" i="1" s="1"/>
  <c r="N10" i="1" s="1"/>
  <c r="Q9" i="1" l="1"/>
  <c r="O9" i="1"/>
  <c r="Q10" i="1"/>
  <c r="O10" i="1"/>
  <c r="L41" i="1"/>
  <c r="M41" i="1" s="1"/>
  <c r="N41" i="1" s="1"/>
  <c r="G41" i="1"/>
  <c r="L42" i="1"/>
  <c r="M42" i="1" s="1"/>
  <c r="N42" i="1" s="1"/>
  <c r="G42" i="1"/>
  <c r="L45" i="1"/>
  <c r="M45" i="1" s="1"/>
  <c r="N45" i="1" s="1"/>
  <c r="G45" i="1"/>
  <c r="L61" i="1"/>
  <c r="M61" i="1" s="1"/>
  <c r="N61" i="1" s="1"/>
  <c r="G61" i="1"/>
  <c r="L60" i="1"/>
  <c r="M60" i="1" s="1"/>
  <c r="N60" i="1" s="1"/>
  <c r="G60" i="1"/>
  <c r="L59" i="1"/>
  <c r="M59" i="1" s="1"/>
  <c r="N59" i="1" s="1"/>
  <c r="G59" i="1"/>
  <c r="L58" i="1"/>
  <c r="M58" i="1" s="1"/>
  <c r="N58" i="1" s="1"/>
  <c r="O58" i="1" s="1"/>
  <c r="G58" i="1"/>
  <c r="L57" i="1"/>
  <c r="M57" i="1" s="1"/>
  <c r="N57" i="1" s="1"/>
  <c r="G57" i="1"/>
  <c r="L56" i="1"/>
  <c r="M56" i="1" s="1"/>
  <c r="N56" i="1" s="1"/>
  <c r="G56" i="1"/>
  <c r="L55" i="1"/>
  <c r="M55" i="1" s="1"/>
  <c r="N55" i="1" s="1"/>
  <c r="G55" i="1"/>
  <c r="L54" i="1"/>
  <c r="M54" i="1" s="1"/>
  <c r="N54" i="1" s="1"/>
  <c r="O54" i="1" s="1"/>
  <c r="G54" i="1"/>
  <c r="L53" i="1"/>
  <c r="M53" i="1" s="1"/>
  <c r="N53" i="1" s="1"/>
  <c r="G53" i="1"/>
  <c r="L52" i="1"/>
  <c r="M52" i="1" s="1"/>
  <c r="N52" i="1" s="1"/>
  <c r="G52" i="1"/>
  <c r="L51" i="1"/>
  <c r="M51" i="1" s="1"/>
  <c r="N51" i="1" s="1"/>
  <c r="G51" i="1"/>
  <c r="L50" i="1"/>
  <c r="M50" i="1" s="1"/>
  <c r="N50" i="1" s="1"/>
  <c r="O50" i="1" s="1"/>
  <c r="G50" i="1"/>
  <c r="L49" i="1"/>
  <c r="M49" i="1" s="1"/>
  <c r="N49" i="1" s="1"/>
  <c r="L48" i="1"/>
  <c r="M48" i="1" s="1"/>
  <c r="N48" i="1" s="1"/>
  <c r="G48" i="1"/>
  <c r="L47" i="1"/>
  <c r="M47" i="1" s="1"/>
  <c r="N47" i="1" s="1"/>
  <c r="G47" i="1"/>
  <c r="L46" i="1"/>
  <c r="M46" i="1" s="1"/>
  <c r="N46" i="1" s="1"/>
  <c r="G46" i="1"/>
  <c r="L44" i="1"/>
  <c r="M44" i="1" s="1"/>
  <c r="N44" i="1" s="1"/>
  <c r="Q44" i="1" s="1"/>
  <c r="G44" i="1"/>
  <c r="L43" i="1"/>
  <c r="M43" i="1" s="1"/>
  <c r="N43" i="1" s="1"/>
  <c r="G43" i="1"/>
  <c r="L40" i="1"/>
  <c r="M40" i="1" s="1"/>
  <c r="N40" i="1" s="1"/>
  <c r="O40" i="1" s="1"/>
  <c r="G40" i="1"/>
  <c r="L39" i="1"/>
  <c r="M39" i="1" s="1"/>
  <c r="N39" i="1" s="1"/>
  <c r="G39" i="1"/>
  <c r="L38" i="1"/>
  <c r="M38" i="1" s="1"/>
  <c r="N38" i="1" s="1"/>
  <c r="Q38" i="1" s="1"/>
  <c r="G38" i="1"/>
  <c r="L37" i="1"/>
  <c r="M37" i="1" s="1"/>
  <c r="N37" i="1" s="1"/>
  <c r="G37" i="1"/>
  <c r="L36" i="1"/>
  <c r="M36" i="1" s="1"/>
  <c r="N36" i="1" s="1"/>
  <c r="O36" i="1" s="1"/>
  <c r="G36" i="1"/>
  <c r="L35" i="1"/>
  <c r="M35" i="1" s="1"/>
  <c r="N35" i="1" s="1"/>
  <c r="G35" i="1"/>
  <c r="L34" i="1"/>
  <c r="M34" i="1" s="1"/>
  <c r="N34" i="1" s="1"/>
  <c r="Q34" i="1" s="1"/>
  <c r="G34" i="1"/>
  <c r="L33" i="1"/>
  <c r="M33" i="1" s="1"/>
  <c r="N33" i="1" s="1"/>
  <c r="G33" i="1"/>
  <c r="L32" i="1"/>
  <c r="M32" i="1" s="1"/>
  <c r="N32" i="1" s="1"/>
  <c r="O32" i="1" s="1"/>
  <c r="G32" i="1"/>
  <c r="L31" i="1"/>
  <c r="M31" i="1" s="1"/>
  <c r="N31" i="1" s="1"/>
  <c r="G31" i="1"/>
  <c r="L30" i="1"/>
  <c r="M30" i="1" s="1"/>
  <c r="N30" i="1" s="1"/>
  <c r="Q30" i="1" s="1"/>
  <c r="G30" i="1"/>
  <c r="L29" i="1"/>
  <c r="M29" i="1" s="1"/>
  <c r="N29" i="1" s="1"/>
  <c r="G29" i="1"/>
  <c r="L28" i="1"/>
  <c r="M28" i="1" s="1"/>
  <c r="N28" i="1" s="1"/>
  <c r="O28" i="1" s="1"/>
  <c r="G28" i="1"/>
  <c r="L27" i="1"/>
  <c r="M27" i="1" s="1"/>
  <c r="N27" i="1" s="1"/>
  <c r="G27" i="1"/>
  <c r="L26" i="1"/>
  <c r="M26" i="1" s="1"/>
  <c r="N26" i="1" s="1"/>
  <c r="Q26" i="1" s="1"/>
  <c r="G26" i="1"/>
  <c r="L25" i="1"/>
  <c r="M25" i="1" s="1"/>
  <c r="N25" i="1" s="1"/>
  <c r="G25" i="1"/>
  <c r="L24" i="1"/>
  <c r="M24" i="1" s="1"/>
  <c r="N24" i="1" s="1"/>
  <c r="O24" i="1" s="1"/>
  <c r="G24" i="1"/>
  <c r="L23" i="1"/>
  <c r="M23" i="1" s="1"/>
  <c r="N23" i="1" s="1"/>
  <c r="G23" i="1"/>
  <c r="L22" i="1"/>
  <c r="M22" i="1" s="1"/>
  <c r="N22" i="1" s="1"/>
  <c r="Q22" i="1" s="1"/>
  <c r="G22" i="1"/>
  <c r="L21" i="1"/>
  <c r="M21" i="1" s="1"/>
  <c r="N21" i="1" s="1"/>
  <c r="G21" i="1"/>
  <c r="L20" i="1"/>
  <c r="M20" i="1" s="1"/>
  <c r="N20" i="1" s="1"/>
  <c r="O20" i="1" s="1"/>
  <c r="G20" i="1"/>
  <c r="L19" i="1"/>
  <c r="M19" i="1" s="1"/>
  <c r="N19" i="1" s="1"/>
  <c r="G19" i="1"/>
  <c r="L18" i="1"/>
  <c r="M18" i="1" s="1"/>
  <c r="N18" i="1" s="1"/>
  <c r="Q18" i="1" s="1"/>
  <c r="G18" i="1"/>
  <c r="L17" i="1"/>
  <c r="M17" i="1" s="1"/>
  <c r="N17" i="1" s="1"/>
  <c r="G17" i="1"/>
  <c r="L16" i="1"/>
  <c r="M16" i="1" s="1"/>
  <c r="N16" i="1" s="1"/>
  <c r="O16" i="1" s="1"/>
  <c r="G16" i="1"/>
  <c r="L15" i="1"/>
  <c r="M15" i="1" s="1"/>
  <c r="N15" i="1" s="1"/>
  <c r="G15" i="1"/>
  <c r="L14" i="1"/>
  <c r="M14" i="1" s="1"/>
  <c r="N14" i="1" s="1"/>
  <c r="G14" i="1"/>
  <c r="L13" i="1"/>
  <c r="M13" i="1" s="1"/>
  <c r="N13" i="1" s="1"/>
  <c r="G13" i="1"/>
  <c r="L12" i="1"/>
  <c r="M12" i="1" s="1"/>
  <c r="N12" i="1" s="1"/>
  <c r="G12" i="1"/>
  <c r="L11" i="1"/>
  <c r="M11" i="1" s="1"/>
  <c r="N11" i="1" s="1"/>
  <c r="G11" i="1"/>
  <c r="L8" i="1"/>
  <c r="M8" i="1" s="1"/>
  <c r="N8" i="1" s="1"/>
  <c r="G8" i="1"/>
  <c r="L7" i="1"/>
  <c r="M7" i="1" s="1"/>
  <c r="N7" i="1" s="1"/>
  <c r="G7" i="1"/>
  <c r="L6" i="1"/>
  <c r="M6" i="1" s="1"/>
  <c r="N6" i="1" s="1"/>
  <c r="G6" i="1"/>
  <c r="L5" i="1"/>
  <c r="M5" i="1" s="1"/>
  <c r="N5" i="1" s="1"/>
  <c r="G5" i="1"/>
  <c r="L4" i="1"/>
  <c r="M4" i="1" s="1"/>
  <c r="N4" i="1" s="1"/>
  <c r="G4" i="1"/>
  <c r="L3" i="1"/>
  <c r="M3" i="1" s="1"/>
  <c r="N3" i="1" s="1"/>
  <c r="G3" i="1"/>
  <c r="L2" i="1"/>
  <c r="M2" i="1" s="1"/>
  <c r="N2" i="1" s="1"/>
  <c r="G2" i="1"/>
  <c r="Q48" i="1" l="1"/>
  <c r="O48" i="1"/>
  <c r="S48" i="1" s="1"/>
  <c r="Q52" i="1"/>
  <c r="O52" i="1"/>
  <c r="U52" i="1" s="1"/>
  <c r="Q42" i="1"/>
  <c r="O42" i="1"/>
  <c r="P42" i="1" s="1"/>
  <c r="Q56" i="1"/>
  <c r="O56" i="1"/>
  <c r="P56" i="1" s="1"/>
  <c r="Q60" i="1"/>
  <c r="O60" i="1"/>
  <c r="S60" i="1" s="1"/>
  <c r="O18" i="1"/>
  <c r="P18" i="1" s="1"/>
  <c r="R18" i="1" s="1"/>
  <c r="O22" i="1"/>
  <c r="P22" i="1" s="1"/>
  <c r="R22" i="1" s="1"/>
  <c r="O26" i="1"/>
  <c r="P26" i="1" s="1"/>
  <c r="T26" i="1" s="1"/>
  <c r="O30" i="1"/>
  <c r="P30" i="1" s="1"/>
  <c r="R30" i="1" s="1"/>
  <c r="O34" i="1"/>
  <c r="P34" i="1" s="1"/>
  <c r="R34" i="1" s="1"/>
  <c r="O38" i="1"/>
  <c r="P38" i="1" s="1"/>
  <c r="T38" i="1" s="1"/>
  <c r="O44" i="1"/>
  <c r="P44" i="1" s="1"/>
  <c r="R44" i="1" s="1"/>
  <c r="U9" i="1"/>
  <c r="P9" i="1"/>
  <c r="S9" i="1"/>
  <c r="U10" i="1"/>
  <c r="S10" i="1"/>
  <c r="P10" i="1"/>
  <c r="Q2" i="1"/>
  <c r="O2" i="1"/>
  <c r="Q5" i="1"/>
  <c r="O5" i="1"/>
  <c r="Q6" i="1"/>
  <c r="O6" i="1"/>
  <c r="Q11" i="1"/>
  <c r="O11" i="1"/>
  <c r="Q14" i="1"/>
  <c r="O14" i="1"/>
  <c r="P16" i="1"/>
  <c r="S16" i="1"/>
  <c r="U16" i="1"/>
  <c r="Q17" i="1"/>
  <c r="O17" i="1"/>
  <c r="P20" i="1"/>
  <c r="S20" i="1"/>
  <c r="U20" i="1"/>
  <c r="Q21" i="1"/>
  <c r="O21" i="1"/>
  <c r="P24" i="1"/>
  <c r="S24" i="1"/>
  <c r="U24" i="1"/>
  <c r="Q25" i="1"/>
  <c r="O25" i="1"/>
  <c r="P28" i="1"/>
  <c r="S28" i="1"/>
  <c r="U28" i="1"/>
  <c r="Q29" i="1"/>
  <c r="O29" i="1"/>
  <c r="P32" i="1"/>
  <c r="S32" i="1"/>
  <c r="U32" i="1"/>
  <c r="Q33" i="1"/>
  <c r="O33" i="1"/>
  <c r="P36" i="1"/>
  <c r="S36" i="1"/>
  <c r="U36" i="1"/>
  <c r="Q37" i="1"/>
  <c r="O37" i="1"/>
  <c r="P40" i="1"/>
  <c r="S40" i="1"/>
  <c r="U40" i="1"/>
  <c r="Q43" i="1"/>
  <c r="O43" i="1"/>
  <c r="Q3" i="1"/>
  <c r="O3" i="1"/>
  <c r="Q4" i="1"/>
  <c r="O4" i="1"/>
  <c r="Q7" i="1"/>
  <c r="O7" i="1"/>
  <c r="Q8" i="1"/>
  <c r="O8" i="1"/>
  <c r="Q12" i="1"/>
  <c r="O12" i="1"/>
  <c r="Q13" i="1"/>
  <c r="O13" i="1"/>
  <c r="Q15" i="1"/>
  <c r="O15" i="1"/>
  <c r="Q16" i="1"/>
  <c r="T18" i="1"/>
  <c r="Q19" i="1"/>
  <c r="O19" i="1"/>
  <c r="Q20" i="1"/>
  <c r="Q23" i="1"/>
  <c r="O23" i="1"/>
  <c r="Q24" i="1"/>
  <c r="Q27" i="1"/>
  <c r="O27" i="1"/>
  <c r="Q28" i="1"/>
  <c r="T30" i="1"/>
  <c r="Q31" i="1"/>
  <c r="O31" i="1"/>
  <c r="Q32" i="1"/>
  <c r="T34" i="1"/>
  <c r="Q35" i="1"/>
  <c r="O35" i="1"/>
  <c r="Q36" i="1"/>
  <c r="S38" i="1"/>
  <c r="Q39" i="1"/>
  <c r="O39" i="1"/>
  <c r="Q40" i="1"/>
  <c r="T44" i="1"/>
  <c r="Q46" i="1"/>
  <c r="O46" i="1"/>
  <c r="Q47" i="1"/>
  <c r="O47" i="1"/>
  <c r="P48" i="1"/>
  <c r="U48" i="1"/>
  <c r="Q49" i="1"/>
  <c r="O49" i="1"/>
  <c r="P50" i="1"/>
  <c r="S50" i="1"/>
  <c r="U50" i="1"/>
  <c r="Q51" i="1"/>
  <c r="O51" i="1"/>
  <c r="P52" i="1"/>
  <c r="Q53" i="1"/>
  <c r="O53" i="1"/>
  <c r="P54" i="1"/>
  <c r="S54" i="1"/>
  <c r="U54" i="1"/>
  <c r="Q55" i="1"/>
  <c r="O55" i="1"/>
  <c r="Q57" i="1"/>
  <c r="O57" i="1"/>
  <c r="P57" i="1" s="1"/>
  <c r="P58" i="1"/>
  <c r="S58" i="1"/>
  <c r="U58" i="1"/>
  <c r="Q59" i="1"/>
  <c r="O59" i="1"/>
  <c r="Q61" i="1"/>
  <c r="O61" i="1"/>
  <c r="Q45" i="1"/>
  <c r="O45" i="1"/>
  <c r="U42" i="1"/>
  <c r="Q41" i="1"/>
  <c r="O41" i="1"/>
  <c r="U44" i="1"/>
  <c r="Q50" i="1"/>
  <c r="Q54" i="1"/>
  <c r="Q58" i="1"/>
  <c r="S42" i="1"/>
  <c r="U26" i="1" l="1"/>
  <c r="S26" i="1"/>
  <c r="R26" i="1"/>
  <c r="U60" i="1"/>
  <c r="S22" i="1"/>
  <c r="P60" i="1"/>
  <c r="S44" i="1"/>
  <c r="S30" i="1"/>
  <c r="U30" i="1"/>
  <c r="U34" i="1"/>
  <c r="U18" i="1"/>
  <c r="R38" i="1"/>
  <c r="U56" i="1"/>
  <c r="S34" i="1"/>
  <c r="T22" i="1"/>
  <c r="S18" i="1"/>
  <c r="S56" i="1"/>
  <c r="S52" i="1"/>
  <c r="U38" i="1"/>
  <c r="U22" i="1"/>
  <c r="T9" i="1"/>
  <c r="R9" i="1"/>
  <c r="R10" i="1"/>
  <c r="T10" i="1"/>
  <c r="T42" i="1"/>
  <c r="R42" i="1"/>
  <c r="U61" i="1"/>
  <c r="S61" i="1"/>
  <c r="P61" i="1"/>
  <c r="U59" i="1"/>
  <c r="S59" i="1"/>
  <c r="P59" i="1"/>
  <c r="T58" i="1"/>
  <c r="R58" i="1"/>
  <c r="T56" i="1"/>
  <c r="R56" i="1"/>
  <c r="U53" i="1"/>
  <c r="S53" i="1"/>
  <c r="P53" i="1"/>
  <c r="U51" i="1"/>
  <c r="S51" i="1"/>
  <c r="P51" i="1"/>
  <c r="T50" i="1"/>
  <c r="R50" i="1"/>
  <c r="T48" i="1"/>
  <c r="R48" i="1"/>
  <c r="U37" i="1"/>
  <c r="S37" i="1"/>
  <c r="P37" i="1"/>
  <c r="T36" i="1"/>
  <c r="R36" i="1"/>
  <c r="U29" i="1"/>
  <c r="S29" i="1"/>
  <c r="P29" i="1"/>
  <c r="T28" i="1"/>
  <c r="R28" i="1"/>
  <c r="U21" i="1"/>
  <c r="S21" i="1"/>
  <c r="P21" i="1"/>
  <c r="T20" i="1"/>
  <c r="R20" i="1"/>
  <c r="U14" i="1"/>
  <c r="P14" i="1"/>
  <c r="S14" i="1"/>
  <c r="U11" i="1"/>
  <c r="S11" i="1"/>
  <c r="P11" i="1"/>
  <c r="U6" i="1"/>
  <c r="S6" i="1"/>
  <c r="P6" i="1"/>
  <c r="P5" i="1"/>
  <c r="U5" i="1"/>
  <c r="S5" i="1"/>
  <c r="U2" i="1"/>
  <c r="S2" i="1"/>
  <c r="P2" i="1"/>
  <c r="U41" i="1"/>
  <c r="S41" i="1"/>
  <c r="P41" i="1"/>
  <c r="U45" i="1"/>
  <c r="S45" i="1"/>
  <c r="P45" i="1"/>
  <c r="T60" i="1"/>
  <c r="R60" i="1"/>
  <c r="U57" i="1"/>
  <c r="S57" i="1"/>
  <c r="U55" i="1"/>
  <c r="S55" i="1"/>
  <c r="P55" i="1"/>
  <c r="T54" i="1"/>
  <c r="R54" i="1"/>
  <c r="T52" i="1"/>
  <c r="R52" i="1"/>
  <c r="U49" i="1"/>
  <c r="S49" i="1"/>
  <c r="P49" i="1"/>
  <c r="U47" i="1"/>
  <c r="S47" i="1"/>
  <c r="P47" i="1"/>
  <c r="U46" i="1"/>
  <c r="S46" i="1"/>
  <c r="P46" i="1"/>
  <c r="U39" i="1"/>
  <c r="S39" i="1"/>
  <c r="P39" i="1"/>
  <c r="U35" i="1"/>
  <c r="S35" i="1"/>
  <c r="P35" i="1"/>
  <c r="U31" i="1"/>
  <c r="S31" i="1"/>
  <c r="P31" i="1"/>
  <c r="U27" i="1"/>
  <c r="S27" i="1"/>
  <c r="P27" i="1"/>
  <c r="U23" i="1"/>
  <c r="S23" i="1"/>
  <c r="P23" i="1"/>
  <c r="U19" i="1"/>
  <c r="S19" i="1"/>
  <c r="P19" i="1"/>
  <c r="U15" i="1"/>
  <c r="S15" i="1"/>
  <c r="P15" i="1"/>
  <c r="U13" i="1"/>
  <c r="S13" i="1"/>
  <c r="P13" i="1"/>
  <c r="P12" i="1"/>
  <c r="U12" i="1"/>
  <c r="S12" i="1"/>
  <c r="U8" i="1"/>
  <c r="S8" i="1"/>
  <c r="P8" i="1"/>
  <c r="P7" i="1"/>
  <c r="U7" i="1"/>
  <c r="S7" i="1"/>
  <c r="U4" i="1"/>
  <c r="S4" i="1"/>
  <c r="P4" i="1"/>
  <c r="P3" i="1"/>
  <c r="U3" i="1"/>
  <c r="S3" i="1"/>
  <c r="U43" i="1"/>
  <c r="S43" i="1"/>
  <c r="P43" i="1"/>
  <c r="T40" i="1"/>
  <c r="R40" i="1"/>
  <c r="U33" i="1"/>
  <c r="S33" i="1"/>
  <c r="P33" i="1"/>
  <c r="T32" i="1"/>
  <c r="R32" i="1"/>
  <c r="U25" i="1"/>
  <c r="S25" i="1"/>
  <c r="P25" i="1"/>
  <c r="T24" i="1"/>
  <c r="R24" i="1"/>
  <c r="U17" i="1"/>
  <c r="S17" i="1"/>
  <c r="P17" i="1"/>
  <c r="T16" i="1"/>
  <c r="R16" i="1"/>
  <c r="R25" i="1" l="1"/>
  <c r="T25" i="1"/>
  <c r="R43" i="1"/>
  <c r="T43" i="1"/>
  <c r="T4" i="1"/>
  <c r="R4" i="1"/>
  <c r="T8" i="1"/>
  <c r="R8" i="1"/>
  <c r="T13" i="1"/>
  <c r="R13" i="1"/>
  <c r="T19" i="1"/>
  <c r="R19" i="1"/>
  <c r="T27" i="1"/>
  <c r="R27" i="1"/>
  <c r="T35" i="1"/>
  <c r="R35" i="1"/>
  <c r="T46" i="1"/>
  <c r="R46" i="1"/>
  <c r="T49" i="1"/>
  <c r="R49" i="1"/>
  <c r="T57" i="1"/>
  <c r="R57" i="1"/>
  <c r="T41" i="1"/>
  <c r="R41" i="1"/>
  <c r="T5" i="1"/>
  <c r="R5" i="1"/>
  <c r="R29" i="1"/>
  <c r="T29" i="1"/>
  <c r="R51" i="1"/>
  <c r="T51" i="1"/>
  <c r="R59" i="1"/>
  <c r="T59" i="1"/>
  <c r="R17" i="1"/>
  <c r="T17" i="1"/>
  <c r="R33" i="1"/>
  <c r="T33" i="1"/>
  <c r="T3" i="1"/>
  <c r="R3" i="1"/>
  <c r="T7" i="1"/>
  <c r="R7" i="1"/>
  <c r="T12" i="1"/>
  <c r="R12" i="1"/>
  <c r="T15" i="1"/>
  <c r="R15" i="1"/>
  <c r="T23" i="1"/>
  <c r="R23" i="1"/>
  <c r="T31" i="1"/>
  <c r="R31" i="1"/>
  <c r="T39" i="1"/>
  <c r="R39" i="1"/>
  <c r="R47" i="1"/>
  <c r="T47" i="1"/>
  <c r="R55" i="1"/>
  <c r="T55" i="1"/>
  <c r="R45" i="1"/>
  <c r="T45" i="1"/>
  <c r="T2" i="1"/>
  <c r="R2" i="1"/>
  <c r="T6" i="1"/>
  <c r="R6" i="1"/>
  <c r="T11" i="1"/>
  <c r="R11" i="1"/>
  <c r="T14" i="1"/>
  <c r="R14" i="1"/>
  <c r="R21" i="1"/>
  <c r="T21" i="1"/>
  <c r="R37" i="1"/>
  <c r="T37" i="1"/>
  <c r="T53" i="1"/>
  <c r="R53" i="1"/>
  <c r="T61" i="1"/>
  <c r="R61" i="1"/>
</calcChain>
</file>

<file path=xl/sharedStrings.xml><?xml version="1.0" encoding="utf-8"?>
<sst xmlns="http://schemas.openxmlformats.org/spreadsheetml/2006/main" count="101" uniqueCount="24">
  <si>
    <t>Sex</t>
  </si>
  <si>
    <t>Participant age</t>
  </si>
  <si>
    <t>Participant water consumed</t>
  </si>
  <si>
    <t>Height (cm)</t>
  </si>
  <si>
    <t>Weight (Kg)</t>
  </si>
  <si>
    <t>BMI</t>
  </si>
  <si>
    <t xml:space="preserve">Dose </t>
  </si>
  <si>
    <t>Date</t>
  </si>
  <si>
    <t>Saliva sample A</t>
  </si>
  <si>
    <t>Sampleb</t>
  </si>
  <si>
    <t>mean concndeut</t>
  </si>
  <si>
    <t>Deuterium space</t>
  </si>
  <si>
    <t>TBW(L)</t>
  </si>
  <si>
    <t>LBM in kg</t>
  </si>
  <si>
    <t>Fat in kg</t>
  </si>
  <si>
    <t>Total Body  in %</t>
  </si>
  <si>
    <t>Fat %</t>
  </si>
  <si>
    <t>LBM in %</t>
  </si>
  <si>
    <t>FMI</t>
  </si>
  <si>
    <t>FFMI</t>
  </si>
  <si>
    <t>M</t>
  </si>
  <si>
    <t>18/03/17</t>
  </si>
  <si>
    <t>F</t>
  </si>
  <si>
    <t xml:space="preserve">Participant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</si>
</sst>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2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2" fontId="3" fillId="3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0" fillId="0" borderId="0" xfId="0" applyNumberFormat="1"/>
    <xf numFmtId="2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0" xfId="0" applyFill="1"/>
    <xf numFmtId="2" fontId="0" fillId="7" borderId="3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zoomScaleNormal="100" workbookViewId="0">
      <selection activeCell="B5" sqref="B5"/>
    </sheetView>
  </sheetViews>
  <sheetFormatPr defaultRowHeight="14.25" x14ac:dyDescent="0.45"/>
  <cols>
    <col min="1" max="1" width="15" customWidth="1"/>
    <col min="12" max="12" width="13.1328125" customWidth="1"/>
  </cols>
  <sheetData>
    <row r="1" spans="1:21" ht="30" x14ac:dyDescent="0.45">
      <c r="A1" s="1" t="s">
        <v>23</v>
      </c>
      <c r="B1" s="2" t="s">
        <v>0</v>
      </c>
      <c r="C1" s="1" t="s">
        <v>1</v>
      </c>
      <c r="D1" s="1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6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9" t="s">
        <v>18</v>
      </c>
      <c r="U1" s="10" t="s">
        <v>19</v>
      </c>
    </row>
    <row r="2" spans="1:21" x14ac:dyDescent="0.45">
      <c r="A2" s="11">
        <v>50004</v>
      </c>
      <c r="B2" s="11" t="s">
        <v>20</v>
      </c>
      <c r="C2" s="11">
        <v>20</v>
      </c>
      <c r="D2" s="12">
        <v>0.1</v>
      </c>
      <c r="E2" s="11">
        <v>174</v>
      </c>
      <c r="F2" s="11">
        <v>50</v>
      </c>
      <c r="G2" s="12">
        <f t="shared" ref="G2:G61" si="0">(F2)/((E2/100)^2)</f>
        <v>16.514731140177037</v>
      </c>
      <c r="H2" s="11">
        <v>29.966999999999999</v>
      </c>
      <c r="I2" s="13" t="s">
        <v>21</v>
      </c>
      <c r="J2" s="11">
        <v>847.32</v>
      </c>
      <c r="K2" s="11">
        <v>839.13</v>
      </c>
      <c r="L2" s="12">
        <f t="shared" ref="L2:L33" si="1">(J2+K2)/2</f>
        <v>843.22500000000002</v>
      </c>
      <c r="M2" s="12">
        <f t="shared" ref="M2:M33" si="2">(H2*1000)/L2</f>
        <v>35.538557324557502</v>
      </c>
      <c r="N2" s="12">
        <f t="shared" ref="N2:N33" si="3">(M2-D2)/1.041</f>
        <v>34.042802425127284</v>
      </c>
      <c r="O2" s="12">
        <f t="shared" ref="O2:O61" si="4">N2/0.732</f>
        <v>46.506560690064596</v>
      </c>
      <c r="P2" s="12">
        <f t="shared" ref="P2:P33" si="5">F2-O2</f>
        <v>3.493439309935404</v>
      </c>
      <c r="Q2" s="12">
        <f t="shared" ref="Q2:Q33" si="6">(N2/F2)*100</f>
        <v>68.085604850254569</v>
      </c>
      <c r="R2" s="12">
        <f t="shared" ref="R2:R33" si="7">(P2/F2)*100</f>
        <v>6.9868786198708079</v>
      </c>
      <c r="S2" s="12">
        <f t="shared" ref="S2:S33" si="8">(O2/F2)*100</f>
        <v>93.013121380129192</v>
      </c>
      <c r="T2" s="12">
        <f t="shared" ref="T2:T33" si="9">(P2)/((E2/100)^2)</f>
        <v>1.153864219162176</v>
      </c>
      <c r="U2" s="12">
        <f t="shared" ref="U2:U33" si="10">(O2)/((E2/100)^2)</f>
        <v>15.360866921014862</v>
      </c>
    </row>
    <row r="3" spans="1:21" ht="15.4" x14ac:dyDescent="0.45">
      <c r="A3" s="11">
        <v>50005</v>
      </c>
      <c r="B3" s="11" t="s">
        <v>20</v>
      </c>
      <c r="C3" s="14">
        <v>25</v>
      </c>
      <c r="D3" s="12">
        <v>0.1</v>
      </c>
      <c r="E3" s="11">
        <v>177</v>
      </c>
      <c r="F3" s="15">
        <v>64</v>
      </c>
      <c r="G3" s="12">
        <f t="shared" si="0"/>
        <v>20.428357113217785</v>
      </c>
      <c r="H3" s="11">
        <v>29.972999999999999</v>
      </c>
      <c r="I3" s="11" t="s">
        <v>21</v>
      </c>
      <c r="J3" s="11">
        <v>632.42999999999995</v>
      </c>
      <c r="K3" s="11">
        <v>666.65</v>
      </c>
      <c r="L3" s="12">
        <f t="shared" si="1"/>
        <v>649.54</v>
      </c>
      <c r="M3" s="12">
        <f t="shared" si="2"/>
        <v>46.144964128460146</v>
      </c>
      <c r="N3" s="12">
        <f t="shared" si="3"/>
        <v>44.231473706493901</v>
      </c>
      <c r="O3" s="12">
        <f t="shared" si="4"/>
        <v>60.425510527997133</v>
      </c>
      <c r="P3" s="12">
        <f t="shared" si="5"/>
        <v>3.5744894720028668</v>
      </c>
      <c r="Q3" s="12">
        <f t="shared" si="6"/>
        <v>69.111677666396716</v>
      </c>
      <c r="R3" s="12">
        <f t="shared" si="7"/>
        <v>5.5851398000044794</v>
      </c>
      <c r="S3" s="12">
        <f t="shared" si="8"/>
        <v>94.414860199995516</v>
      </c>
      <c r="T3" s="12">
        <f t="shared" si="9"/>
        <v>1.1409523036173725</v>
      </c>
      <c r="U3" s="12">
        <f t="shared" si="10"/>
        <v>19.28740480960041</v>
      </c>
    </row>
    <row r="4" spans="1:21" ht="15.4" x14ac:dyDescent="0.45">
      <c r="A4" s="11">
        <v>50006</v>
      </c>
      <c r="B4" s="11" t="s">
        <v>20</v>
      </c>
      <c r="C4" s="14">
        <v>33</v>
      </c>
      <c r="D4" s="12">
        <v>0.1</v>
      </c>
      <c r="E4" s="11">
        <v>174</v>
      </c>
      <c r="F4" s="15">
        <v>54</v>
      </c>
      <c r="G4" s="12">
        <f t="shared" si="0"/>
        <v>17.8359096313912</v>
      </c>
      <c r="H4" s="11">
        <v>29.608000000000001</v>
      </c>
      <c r="I4" s="13" t="s">
        <v>21</v>
      </c>
      <c r="J4" s="11">
        <v>974.61</v>
      </c>
      <c r="K4" s="11">
        <v>966.74</v>
      </c>
      <c r="L4" s="12">
        <f t="shared" si="1"/>
        <v>970.67499999999995</v>
      </c>
      <c r="M4" s="12">
        <f t="shared" si="2"/>
        <v>30.502485383882352</v>
      </c>
      <c r="N4" s="12">
        <f t="shared" si="3"/>
        <v>29.205077217946545</v>
      </c>
      <c r="O4" s="12">
        <f t="shared" si="4"/>
        <v>39.897646472604571</v>
      </c>
      <c r="P4" s="12">
        <f t="shared" si="5"/>
        <v>14.102353527395429</v>
      </c>
      <c r="Q4" s="12">
        <f t="shared" si="6"/>
        <v>54.083476329530647</v>
      </c>
      <c r="R4" s="12">
        <f t="shared" si="7"/>
        <v>26.115469495176718</v>
      </c>
      <c r="S4" s="12">
        <f t="shared" si="8"/>
        <v>73.884530504823275</v>
      </c>
      <c r="T4" s="12">
        <f t="shared" si="9"/>
        <v>4.6579315389732558</v>
      </c>
      <c r="U4" s="12">
        <f t="shared" si="10"/>
        <v>13.177978092417945</v>
      </c>
    </row>
    <row r="5" spans="1:21" ht="15.4" x14ac:dyDescent="0.45">
      <c r="A5" s="11">
        <v>50007</v>
      </c>
      <c r="B5" s="11" t="s">
        <v>22</v>
      </c>
      <c r="C5" s="14">
        <v>60</v>
      </c>
      <c r="D5" s="12">
        <v>0.1</v>
      </c>
      <c r="E5" s="11">
        <v>155</v>
      </c>
      <c r="F5" s="15">
        <v>39</v>
      </c>
      <c r="G5" s="12">
        <f t="shared" si="0"/>
        <v>16.23309053069719</v>
      </c>
      <c r="H5" s="11">
        <v>30.154</v>
      </c>
      <c r="I5" s="13" t="s">
        <v>21</v>
      </c>
      <c r="J5" s="11">
        <v>1407.35</v>
      </c>
      <c r="K5" s="11">
        <v>1365.34</v>
      </c>
      <c r="L5" s="12">
        <f t="shared" si="1"/>
        <v>1386.3449999999998</v>
      </c>
      <c r="M5" s="12">
        <f t="shared" si="2"/>
        <v>21.750718616217465</v>
      </c>
      <c r="N5" s="12">
        <f t="shared" si="3"/>
        <v>20.798000591947613</v>
      </c>
      <c r="O5" s="12">
        <f t="shared" si="4"/>
        <v>28.412569114682533</v>
      </c>
      <c r="P5" s="12">
        <f t="shared" si="5"/>
        <v>10.587430885317467</v>
      </c>
      <c r="Q5" s="12">
        <f t="shared" si="6"/>
        <v>53.328206646019517</v>
      </c>
      <c r="R5" s="12">
        <f t="shared" si="7"/>
        <v>27.147258680301196</v>
      </c>
      <c r="S5" s="12">
        <f t="shared" si="8"/>
        <v>72.852741319698794</v>
      </c>
      <c r="T5" s="12">
        <f t="shared" si="9"/>
        <v>4.4068390781758442</v>
      </c>
      <c r="U5" s="12">
        <f t="shared" si="10"/>
        <v>11.826251452521344</v>
      </c>
    </row>
    <row r="6" spans="1:21" ht="15.4" x14ac:dyDescent="0.45">
      <c r="A6" s="11">
        <v>50008</v>
      </c>
      <c r="B6" s="11" t="s">
        <v>20</v>
      </c>
      <c r="C6" s="14">
        <v>29</v>
      </c>
      <c r="D6" s="12">
        <v>0.1</v>
      </c>
      <c r="E6" s="11">
        <v>168</v>
      </c>
      <c r="F6" s="15">
        <v>52</v>
      </c>
      <c r="G6" s="12">
        <f t="shared" si="0"/>
        <v>18.424036281179141</v>
      </c>
      <c r="H6" s="16">
        <v>30.021000000000001</v>
      </c>
      <c r="I6" s="13" t="s">
        <v>21</v>
      </c>
      <c r="J6" s="11">
        <v>865.77</v>
      </c>
      <c r="K6" s="11">
        <v>846.37</v>
      </c>
      <c r="L6" s="12">
        <f t="shared" si="1"/>
        <v>856.06999999999994</v>
      </c>
      <c r="M6" s="12">
        <f t="shared" si="2"/>
        <v>35.068393939747921</v>
      </c>
      <c r="N6" s="12">
        <f t="shared" si="3"/>
        <v>33.591156522332298</v>
      </c>
      <c r="O6" s="12">
        <f t="shared" si="4"/>
        <v>45.889558090617896</v>
      </c>
      <c r="P6" s="12">
        <f t="shared" si="5"/>
        <v>6.1104419093821036</v>
      </c>
      <c r="Q6" s="12">
        <f t="shared" si="6"/>
        <v>64.598377927562112</v>
      </c>
      <c r="R6" s="12">
        <f t="shared" si="7"/>
        <v>11.750849825734814</v>
      </c>
      <c r="S6" s="12">
        <f t="shared" si="8"/>
        <v>88.249150174265196</v>
      </c>
      <c r="T6" s="12">
        <f t="shared" si="9"/>
        <v>2.1649808352402582</v>
      </c>
      <c r="U6" s="12">
        <f t="shared" si="10"/>
        <v>16.259055445938884</v>
      </c>
    </row>
    <row r="7" spans="1:21" ht="15.4" x14ac:dyDescent="0.45">
      <c r="A7" s="11">
        <v>50009</v>
      </c>
      <c r="B7" s="11" t="s">
        <v>20</v>
      </c>
      <c r="C7" s="14">
        <v>28</v>
      </c>
      <c r="D7" s="12">
        <v>0.1</v>
      </c>
      <c r="E7" s="11">
        <v>176</v>
      </c>
      <c r="F7" s="15">
        <v>79</v>
      </c>
      <c r="G7" s="12">
        <f t="shared" si="0"/>
        <v>25.50361570247934</v>
      </c>
      <c r="H7" s="11">
        <v>29.972000000000001</v>
      </c>
      <c r="I7" s="13" t="s">
        <v>21</v>
      </c>
      <c r="J7" s="11">
        <v>679.58</v>
      </c>
      <c r="K7" s="11">
        <v>680.11</v>
      </c>
      <c r="L7" s="12">
        <f t="shared" si="1"/>
        <v>679.84500000000003</v>
      </c>
      <c r="M7" s="12">
        <f t="shared" si="2"/>
        <v>44.086519721407086</v>
      </c>
      <c r="N7" s="12">
        <f t="shared" si="3"/>
        <v>42.254101557547635</v>
      </c>
      <c r="O7" s="12">
        <f t="shared" si="4"/>
        <v>57.724182455666167</v>
      </c>
      <c r="P7" s="12">
        <f t="shared" si="5"/>
        <v>21.275817544333833</v>
      </c>
      <c r="Q7" s="12">
        <f t="shared" si="6"/>
        <v>53.486204503224855</v>
      </c>
      <c r="R7" s="12">
        <f t="shared" si="7"/>
        <v>26.931414613080801</v>
      </c>
      <c r="S7" s="12">
        <f t="shared" si="8"/>
        <v>73.068585386919196</v>
      </c>
      <c r="T7" s="12">
        <f t="shared" si="9"/>
        <v>6.8684844861614911</v>
      </c>
      <c r="U7" s="12">
        <f t="shared" si="10"/>
        <v>18.635131216317848</v>
      </c>
    </row>
    <row r="8" spans="1:21" ht="15.4" x14ac:dyDescent="0.45">
      <c r="A8" s="11">
        <v>50010</v>
      </c>
      <c r="B8" s="11" t="s">
        <v>20</v>
      </c>
      <c r="C8" s="14">
        <v>36</v>
      </c>
      <c r="D8" s="12">
        <v>0.1</v>
      </c>
      <c r="E8" s="11">
        <v>159</v>
      </c>
      <c r="F8" s="15">
        <v>56</v>
      </c>
      <c r="G8" s="12">
        <f t="shared" si="0"/>
        <v>22.151022507021082</v>
      </c>
      <c r="H8" s="17">
        <v>30.041</v>
      </c>
      <c r="I8" s="13" t="s">
        <v>21</v>
      </c>
      <c r="J8" s="12">
        <v>918.19</v>
      </c>
      <c r="K8" s="12">
        <v>916.19</v>
      </c>
      <c r="L8" s="12">
        <f t="shared" si="1"/>
        <v>917.19</v>
      </c>
      <c r="M8" s="12">
        <f t="shared" si="2"/>
        <v>32.753300842791568</v>
      </c>
      <c r="N8" s="12">
        <f t="shared" si="3"/>
        <v>31.367243845140795</v>
      </c>
      <c r="O8" s="12">
        <f t="shared" si="4"/>
        <v>42.851426017951908</v>
      </c>
      <c r="P8" s="12">
        <f t="shared" si="5"/>
        <v>13.148573982048092</v>
      </c>
      <c r="Q8" s="12">
        <f t="shared" si="6"/>
        <v>56.012935437751423</v>
      </c>
      <c r="R8" s="12">
        <f t="shared" si="7"/>
        <v>23.479596396514449</v>
      </c>
      <c r="S8" s="12">
        <f t="shared" si="8"/>
        <v>76.520403603485548</v>
      </c>
      <c r="T8" s="12">
        <f t="shared" si="9"/>
        <v>5.2009706823496265</v>
      </c>
      <c r="U8" s="12">
        <f t="shared" si="10"/>
        <v>16.950051824671455</v>
      </c>
    </row>
    <row r="9" spans="1:21" x14ac:dyDescent="0.45">
      <c r="A9" s="11">
        <v>50011</v>
      </c>
      <c r="B9" s="11" t="s">
        <v>22</v>
      </c>
      <c r="C9" s="11">
        <v>29</v>
      </c>
      <c r="D9" s="12">
        <v>0.1</v>
      </c>
      <c r="E9" s="11">
        <v>153</v>
      </c>
      <c r="F9" s="11">
        <v>55</v>
      </c>
      <c r="G9" s="12">
        <f t="shared" ref="G9" si="11">(F9)/((E9/100)^2)</f>
        <v>23.495236874706311</v>
      </c>
      <c r="H9" s="17">
        <v>30.036999999999999</v>
      </c>
      <c r="I9" s="13" t="s">
        <v>21</v>
      </c>
      <c r="J9" s="32">
        <v>-1613.27</v>
      </c>
      <c r="K9" s="32">
        <v>-1644.04</v>
      </c>
      <c r="L9" s="32">
        <f t="shared" si="1"/>
        <v>-1628.655</v>
      </c>
      <c r="M9" s="32">
        <f t="shared" si="2"/>
        <v>-18.442825521672791</v>
      </c>
      <c r="N9" s="32">
        <f t="shared" si="3"/>
        <v>-17.812512508811523</v>
      </c>
      <c r="O9" s="32">
        <f t="shared" ref="O9" si="12">N9/0.732</f>
        <v>-24.334033481982956</v>
      </c>
      <c r="P9" s="32">
        <f t="shared" si="5"/>
        <v>79.334033481982956</v>
      </c>
      <c r="Q9" s="32">
        <f t="shared" si="6"/>
        <v>-32.38638637965731</v>
      </c>
      <c r="R9" s="32">
        <f t="shared" si="7"/>
        <v>144.24369723996901</v>
      </c>
      <c r="S9" s="32">
        <f t="shared" si="8"/>
        <v>-44.243697239969009</v>
      </c>
      <c r="T9" s="32">
        <f t="shared" si="9"/>
        <v>33.890398343364929</v>
      </c>
      <c r="U9" s="32">
        <f t="shared" si="10"/>
        <v>-10.395161468658618</v>
      </c>
    </row>
    <row r="10" spans="1:21" ht="15.4" x14ac:dyDescent="0.45">
      <c r="A10" s="11">
        <v>50012</v>
      </c>
      <c r="B10" s="11" t="s">
        <v>22</v>
      </c>
      <c r="C10" s="14">
        <v>26</v>
      </c>
      <c r="D10" s="12">
        <v>0.1</v>
      </c>
      <c r="E10" s="11">
        <v>164</v>
      </c>
      <c r="F10" s="15">
        <v>60</v>
      </c>
      <c r="G10" s="12">
        <f t="shared" si="0"/>
        <v>22.308149910767405</v>
      </c>
      <c r="H10" s="17">
        <v>29.9</v>
      </c>
      <c r="I10" s="13" t="s">
        <v>21</v>
      </c>
      <c r="J10" s="12">
        <v>852.83</v>
      </c>
      <c r="K10" s="12">
        <v>850.99</v>
      </c>
      <c r="L10" s="12">
        <f t="shared" si="1"/>
        <v>851.91000000000008</v>
      </c>
      <c r="M10" s="12">
        <f t="shared" si="2"/>
        <v>35.09760420701717</v>
      </c>
      <c r="N10" s="12">
        <f t="shared" si="3"/>
        <v>33.619216337192285</v>
      </c>
      <c r="O10" s="12">
        <f t="shared" si="4"/>
        <v>45.92789117102771</v>
      </c>
      <c r="P10" s="12">
        <f t="shared" si="5"/>
        <v>14.07210882897229</v>
      </c>
      <c r="Q10" s="12">
        <f t="shared" si="6"/>
        <v>56.032027228653803</v>
      </c>
      <c r="R10" s="12">
        <f t="shared" si="7"/>
        <v>23.453514714953815</v>
      </c>
      <c r="S10" s="12">
        <f t="shared" si="8"/>
        <v>76.546485285046188</v>
      </c>
      <c r="T10" s="12">
        <f t="shared" si="9"/>
        <v>5.23204522195579</v>
      </c>
      <c r="U10" s="12">
        <f t="shared" si="10"/>
        <v>17.076104688811615</v>
      </c>
    </row>
    <row r="11" spans="1:21" ht="15.4" x14ac:dyDescent="0.45">
      <c r="A11" s="11">
        <v>50013</v>
      </c>
      <c r="B11" s="11" t="s">
        <v>20</v>
      </c>
      <c r="C11" s="14">
        <v>35</v>
      </c>
      <c r="D11" s="12">
        <v>0.1</v>
      </c>
      <c r="E11" s="11">
        <v>160</v>
      </c>
      <c r="F11" s="15">
        <v>60</v>
      </c>
      <c r="G11" s="12">
        <f t="shared" si="0"/>
        <v>23.437499999999996</v>
      </c>
      <c r="H11" s="17">
        <v>30.006</v>
      </c>
      <c r="I11" s="13" t="s">
        <v>21</v>
      </c>
      <c r="J11" s="12">
        <v>693.97</v>
      </c>
      <c r="K11" s="12">
        <v>710.65</v>
      </c>
      <c r="L11" s="12">
        <f t="shared" si="1"/>
        <v>702.31</v>
      </c>
      <c r="M11" s="12">
        <f t="shared" si="2"/>
        <v>42.724722700801642</v>
      </c>
      <c r="N11" s="12">
        <f t="shared" si="3"/>
        <v>40.945939193853647</v>
      </c>
      <c r="O11" s="12">
        <f t="shared" si="4"/>
        <v>55.937075401439408</v>
      </c>
      <c r="P11" s="12">
        <f t="shared" si="5"/>
        <v>4.062924598560592</v>
      </c>
      <c r="Q11" s="12">
        <f t="shared" si="6"/>
        <v>68.243231989756083</v>
      </c>
      <c r="R11" s="12">
        <f t="shared" si="7"/>
        <v>6.7715409976009857</v>
      </c>
      <c r="S11" s="12">
        <f t="shared" si="8"/>
        <v>93.228459002399006</v>
      </c>
      <c r="T11" s="12">
        <f t="shared" si="9"/>
        <v>1.5870799213127309</v>
      </c>
      <c r="U11" s="12">
        <f t="shared" si="10"/>
        <v>21.850420078687264</v>
      </c>
    </row>
    <row r="12" spans="1:21" ht="15.4" x14ac:dyDescent="0.45">
      <c r="A12" s="11">
        <v>50014</v>
      </c>
      <c r="B12" s="11" t="s">
        <v>22</v>
      </c>
      <c r="C12" s="14">
        <v>25</v>
      </c>
      <c r="D12" s="12">
        <v>0.1</v>
      </c>
      <c r="E12" s="11">
        <v>153</v>
      </c>
      <c r="F12" s="15">
        <v>44</v>
      </c>
      <c r="G12" s="12">
        <f t="shared" si="0"/>
        <v>18.796189499765049</v>
      </c>
      <c r="H12" s="17">
        <v>30.007999999999999</v>
      </c>
      <c r="I12" s="13" t="s">
        <v>21</v>
      </c>
      <c r="J12" s="12">
        <v>1230.21</v>
      </c>
      <c r="K12" s="12">
        <v>1214.75</v>
      </c>
      <c r="L12" s="12">
        <f t="shared" si="1"/>
        <v>1222.48</v>
      </c>
      <c r="M12" s="12">
        <f t="shared" si="2"/>
        <v>24.546822851907596</v>
      </c>
      <c r="N12" s="12">
        <f t="shared" si="3"/>
        <v>23.483979684829585</v>
      </c>
      <c r="O12" s="12">
        <f t="shared" si="4"/>
        <v>32.081939460149705</v>
      </c>
      <c r="P12" s="12">
        <f t="shared" si="5"/>
        <v>11.918060539850295</v>
      </c>
      <c r="Q12" s="12">
        <f t="shared" si="6"/>
        <v>53.372681101885419</v>
      </c>
      <c r="R12" s="12">
        <f t="shared" si="7"/>
        <v>27.086501226932487</v>
      </c>
      <c r="S12" s="12">
        <f t="shared" si="8"/>
        <v>72.913498773067502</v>
      </c>
      <c r="T12" s="12">
        <f t="shared" si="9"/>
        <v>5.0912300994704154</v>
      </c>
      <c r="U12" s="12">
        <f t="shared" si="10"/>
        <v>13.704959400294632</v>
      </c>
    </row>
    <row r="13" spans="1:21" ht="15.4" x14ac:dyDescent="0.45">
      <c r="A13" s="11">
        <v>50016</v>
      </c>
      <c r="B13" s="11" t="s">
        <v>20</v>
      </c>
      <c r="C13" s="14">
        <v>31</v>
      </c>
      <c r="D13" s="12">
        <v>0.1</v>
      </c>
      <c r="E13" s="11">
        <v>156</v>
      </c>
      <c r="F13" s="15">
        <v>56</v>
      </c>
      <c r="G13" s="12">
        <f t="shared" si="0"/>
        <v>23.011176857330703</v>
      </c>
      <c r="H13" s="17">
        <v>30.033000000000001</v>
      </c>
      <c r="I13" s="13" t="s">
        <v>21</v>
      </c>
      <c r="J13" s="12">
        <v>861.87</v>
      </c>
      <c r="K13" s="12">
        <v>839.66</v>
      </c>
      <c r="L13" s="12">
        <f t="shared" si="1"/>
        <v>850.76499999999999</v>
      </c>
      <c r="M13" s="12">
        <f t="shared" si="2"/>
        <v>35.301170123359569</v>
      </c>
      <c r="N13" s="12">
        <f t="shared" si="3"/>
        <v>33.814764767876625</v>
      </c>
      <c r="O13" s="12">
        <f t="shared" si="4"/>
        <v>46.195033835897028</v>
      </c>
      <c r="P13" s="12">
        <f t="shared" si="5"/>
        <v>9.8049661641029715</v>
      </c>
      <c r="Q13" s="12">
        <f t="shared" si="6"/>
        <v>60.383508514065397</v>
      </c>
      <c r="R13" s="12">
        <f t="shared" si="7"/>
        <v>17.508868150183879</v>
      </c>
      <c r="S13" s="12">
        <f t="shared" si="8"/>
        <v>82.491131849816128</v>
      </c>
      <c r="T13" s="12">
        <f t="shared" si="9"/>
        <v>4.0289966157556583</v>
      </c>
      <c r="U13" s="12">
        <f t="shared" si="10"/>
        <v>18.982180241575044</v>
      </c>
    </row>
    <row r="14" spans="1:21" ht="15.4" x14ac:dyDescent="0.45">
      <c r="A14" s="11">
        <v>50017</v>
      </c>
      <c r="B14" s="11" t="s">
        <v>20</v>
      </c>
      <c r="C14" s="14">
        <v>35</v>
      </c>
      <c r="D14" s="12">
        <v>0.1</v>
      </c>
      <c r="E14" s="11">
        <v>170</v>
      </c>
      <c r="F14" s="15">
        <v>60</v>
      </c>
      <c r="G14" s="12">
        <f t="shared" si="0"/>
        <v>20.761245674740486</v>
      </c>
      <c r="H14" s="17">
        <v>30.001000000000001</v>
      </c>
      <c r="I14" s="13" t="s">
        <v>21</v>
      </c>
      <c r="J14" s="12">
        <v>854.44</v>
      </c>
      <c r="K14" s="12">
        <v>866.25</v>
      </c>
      <c r="L14" s="12">
        <f t="shared" si="1"/>
        <v>860.34500000000003</v>
      </c>
      <c r="M14" s="12">
        <f t="shared" si="2"/>
        <v>34.87089481545194</v>
      </c>
      <c r="N14" s="12">
        <f t="shared" si="3"/>
        <v>33.401435941836638</v>
      </c>
      <c r="O14" s="12">
        <f t="shared" si="4"/>
        <v>45.630376969722185</v>
      </c>
      <c r="P14" s="12">
        <f t="shared" si="5"/>
        <v>14.369623030277815</v>
      </c>
      <c r="Q14" s="12">
        <f t="shared" si="6"/>
        <v>55.669059903061068</v>
      </c>
      <c r="R14" s="12">
        <f t="shared" si="7"/>
        <v>23.94937171712969</v>
      </c>
      <c r="S14" s="12">
        <f t="shared" si="8"/>
        <v>76.050628282870321</v>
      </c>
      <c r="T14" s="12">
        <f t="shared" si="9"/>
        <v>4.9721878997501099</v>
      </c>
      <c r="U14" s="12">
        <f t="shared" si="10"/>
        <v>15.789057774990377</v>
      </c>
    </row>
    <row r="15" spans="1:21" ht="15.4" x14ac:dyDescent="0.45">
      <c r="A15" s="11">
        <v>50018</v>
      </c>
      <c r="B15" s="11" t="s">
        <v>20</v>
      </c>
      <c r="C15" s="14">
        <v>40</v>
      </c>
      <c r="D15" s="12">
        <v>0.1</v>
      </c>
      <c r="E15" s="11">
        <v>178</v>
      </c>
      <c r="F15" s="15">
        <v>65</v>
      </c>
      <c r="G15" s="12">
        <f t="shared" si="0"/>
        <v>20.515086478979924</v>
      </c>
      <c r="H15" s="17">
        <v>30.065000000000001</v>
      </c>
      <c r="I15" s="13" t="s">
        <v>21</v>
      </c>
      <c r="J15" s="12">
        <v>738.44</v>
      </c>
      <c r="K15" s="12">
        <v>740.92</v>
      </c>
      <c r="L15" s="12">
        <f t="shared" si="1"/>
        <v>739.68000000000006</v>
      </c>
      <c r="M15" s="12">
        <f t="shared" si="2"/>
        <v>40.645955007570841</v>
      </c>
      <c r="N15" s="12">
        <f t="shared" si="3"/>
        <v>38.949044195553164</v>
      </c>
      <c r="O15" s="12">
        <f t="shared" si="4"/>
        <v>53.209076769881371</v>
      </c>
      <c r="P15" s="12">
        <f t="shared" si="5"/>
        <v>11.790923230118629</v>
      </c>
      <c r="Q15" s="12">
        <f t="shared" si="6"/>
        <v>59.921606454697177</v>
      </c>
      <c r="R15" s="12">
        <f t="shared" si="7"/>
        <v>18.139881892490198</v>
      </c>
      <c r="S15" s="12">
        <f t="shared" si="8"/>
        <v>81.860118107509805</v>
      </c>
      <c r="T15" s="12">
        <f t="shared" si="9"/>
        <v>3.7214124574291847</v>
      </c>
      <c r="U15" s="12">
        <f t="shared" si="10"/>
        <v>16.793674021550743</v>
      </c>
    </row>
    <row r="16" spans="1:21" ht="15.4" x14ac:dyDescent="0.45">
      <c r="A16" s="11">
        <v>50019</v>
      </c>
      <c r="B16" s="11" t="s">
        <v>20</v>
      </c>
      <c r="C16" s="18">
        <v>28</v>
      </c>
      <c r="D16" s="12">
        <v>0.1</v>
      </c>
      <c r="E16" s="11">
        <v>168</v>
      </c>
      <c r="F16" s="15">
        <v>60</v>
      </c>
      <c r="G16" s="12">
        <f t="shared" si="0"/>
        <v>21.258503401360546</v>
      </c>
      <c r="H16" s="17">
        <v>29.908000000000001</v>
      </c>
      <c r="I16" s="13" t="s">
        <v>21</v>
      </c>
      <c r="J16" s="12">
        <v>851.32</v>
      </c>
      <c r="K16" s="12">
        <v>850.72</v>
      </c>
      <c r="L16" s="12">
        <f t="shared" si="1"/>
        <v>851.02</v>
      </c>
      <c r="M16" s="12">
        <f t="shared" si="2"/>
        <v>35.143709901059907</v>
      </c>
      <c r="N16" s="12">
        <f t="shared" si="3"/>
        <v>33.663506148952841</v>
      </c>
      <c r="O16" s="12">
        <f t="shared" si="4"/>
        <v>45.988396378350878</v>
      </c>
      <c r="P16" s="12">
        <f t="shared" si="5"/>
        <v>14.011603621649122</v>
      </c>
      <c r="Q16" s="12">
        <f t="shared" si="6"/>
        <v>56.105843581588069</v>
      </c>
      <c r="R16" s="12">
        <f t="shared" si="7"/>
        <v>23.352672702748535</v>
      </c>
      <c r="S16" s="12">
        <f t="shared" si="8"/>
        <v>76.647327297251465</v>
      </c>
      <c r="T16" s="12">
        <f t="shared" si="9"/>
        <v>4.9644287208223936</v>
      </c>
      <c r="U16" s="12">
        <f t="shared" si="10"/>
        <v>16.294074680538152</v>
      </c>
    </row>
    <row r="17" spans="1:21" ht="15.4" x14ac:dyDescent="0.45">
      <c r="A17" s="11">
        <v>50020</v>
      </c>
      <c r="B17" s="11" t="s">
        <v>22</v>
      </c>
      <c r="C17" s="18">
        <v>40</v>
      </c>
      <c r="D17" s="12">
        <v>0.1</v>
      </c>
      <c r="E17" s="11">
        <v>150</v>
      </c>
      <c r="F17" s="15">
        <v>61</v>
      </c>
      <c r="G17" s="12">
        <f t="shared" si="0"/>
        <v>27.111111111111111</v>
      </c>
      <c r="H17" s="17">
        <v>29.957999999999998</v>
      </c>
      <c r="I17" s="13" t="s">
        <v>21</v>
      </c>
      <c r="J17" s="12">
        <v>1115.26</v>
      </c>
      <c r="K17" s="12">
        <v>1109.22</v>
      </c>
      <c r="L17" s="12">
        <f t="shared" si="1"/>
        <v>1112.24</v>
      </c>
      <c r="M17" s="12">
        <f t="shared" si="2"/>
        <v>26.934834208444219</v>
      </c>
      <c r="N17" s="12">
        <f t="shared" si="3"/>
        <v>25.777938720887818</v>
      </c>
      <c r="O17" s="12">
        <f t="shared" si="4"/>
        <v>35.215763279901388</v>
      </c>
      <c r="P17" s="12">
        <f t="shared" si="5"/>
        <v>25.784236720098612</v>
      </c>
      <c r="Q17" s="12">
        <f t="shared" si="6"/>
        <v>42.258915935881667</v>
      </c>
      <c r="R17" s="12">
        <f t="shared" si="7"/>
        <v>42.269240524751822</v>
      </c>
      <c r="S17" s="12">
        <f t="shared" si="8"/>
        <v>57.730759475248171</v>
      </c>
      <c r="T17" s="12">
        <f t="shared" si="9"/>
        <v>11.459660764488271</v>
      </c>
      <c r="U17" s="12">
        <f t="shared" si="10"/>
        <v>15.651450346622839</v>
      </c>
    </row>
    <row r="18" spans="1:21" ht="15.4" x14ac:dyDescent="0.45">
      <c r="A18" s="11">
        <v>50021</v>
      </c>
      <c r="B18" s="11" t="s">
        <v>20</v>
      </c>
      <c r="C18" s="18">
        <v>27</v>
      </c>
      <c r="D18" s="12">
        <v>0.1</v>
      </c>
      <c r="E18" s="11">
        <v>182</v>
      </c>
      <c r="F18" s="15">
        <v>60</v>
      </c>
      <c r="G18" s="12">
        <f t="shared" si="0"/>
        <v>18.11375437749064</v>
      </c>
      <c r="H18" s="17">
        <v>29.992999999999999</v>
      </c>
      <c r="I18" s="13" t="s">
        <v>21</v>
      </c>
      <c r="J18" s="12">
        <v>706.92</v>
      </c>
      <c r="K18" s="12">
        <v>716.64</v>
      </c>
      <c r="L18" s="12">
        <f t="shared" si="1"/>
        <v>711.78</v>
      </c>
      <c r="M18" s="12">
        <f t="shared" si="2"/>
        <v>42.138020174773104</v>
      </c>
      <c r="N18" s="12">
        <f t="shared" si="3"/>
        <v>40.382344067985692</v>
      </c>
      <c r="O18" s="12">
        <f t="shared" si="4"/>
        <v>55.167136704898489</v>
      </c>
      <c r="P18" s="12">
        <f t="shared" si="5"/>
        <v>4.8328632951015109</v>
      </c>
      <c r="Q18" s="12">
        <f t="shared" si="6"/>
        <v>67.30390677997616</v>
      </c>
      <c r="R18" s="12">
        <f t="shared" si="7"/>
        <v>8.0547721585025176</v>
      </c>
      <c r="S18" s="12">
        <f t="shared" si="8"/>
        <v>91.945227841497484</v>
      </c>
      <c r="T18" s="12">
        <f t="shared" si="9"/>
        <v>1.4590216444576471</v>
      </c>
      <c r="U18" s="12">
        <f t="shared" si="10"/>
        <v>16.654732733032994</v>
      </c>
    </row>
    <row r="19" spans="1:21" ht="15.4" x14ac:dyDescent="0.45">
      <c r="A19" s="11">
        <v>50022</v>
      </c>
      <c r="B19" s="11" t="s">
        <v>20</v>
      </c>
      <c r="C19" s="18">
        <v>39</v>
      </c>
      <c r="D19" s="12">
        <v>0.1</v>
      </c>
      <c r="E19" s="11">
        <v>165</v>
      </c>
      <c r="F19" s="15">
        <v>62</v>
      </c>
      <c r="G19" s="12">
        <f t="shared" si="0"/>
        <v>22.77318640955005</v>
      </c>
      <c r="H19" s="17">
        <v>29.978000000000002</v>
      </c>
      <c r="I19" s="13" t="s">
        <v>21</v>
      </c>
      <c r="J19" s="12">
        <v>780.27</v>
      </c>
      <c r="K19" s="12">
        <v>696.7</v>
      </c>
      <c r="L19" s="12">
        <f t="shared" si="1"/>
        <v>738.48500000000001</v>
      </c>
      <c r="M19" s="12">
        <f t="shared" si="2"/>
        <v>40.593918630710171</v>
      </c>
      <c r="N19" s="12">
        <f t="shared" si="3"/>
        <v>38.899057282142337</v>
      </c>
      <c r="O19" s="12">
        <f t="shared" si="4"/>
        <v>53.140788636806469</v>
      </c>
      <c r="P19" s="12">
        <f t="shared" si="5"/>
        <v>8.8592113631935305</v>
      </c>
      <c r="Q19" s="12">
        <f t="shared" si="6"/>
        <v>62.740414971197325</v>
      </c>
      <c r="R19" s="12">
        <f t="shared" si="7"/>
        <v>14.289050585796018</v>
      </c>
      <c r="S19" s="12">
        <f t="shared" si="8"/>
        <v>85.710949414203981</v>
      </c>
      <c r="T19" s="12">
        <f t="shared" si="9"/>
        <v>3.2540721260582299</v>
      </c>
      <c r="U19" s="12">
        <f t="shared" si="10"/>
        <v>19.519114283491817</v>
      </c>
    </row>
    <row r="20" spans="1:21" ht="15.4" x14ac:dyDescent="0.45">
      <c r="A20" s="11">
        <v>50023</v>
      </c>
      <c r="B20" s="11" t="s">
        <v>20</v>
      </c>
      <c r="C20" s="18">
        <v>23</v>
      </c>
      <c r="D20" s="12">
        <v>0.1</v>
      </c>
      <c r="E20" s="11">
        <v>175</v>
      </c>
      <c r="F20" s="15">
        <v>58</v>
      </c>
      <c r="G20" s="12">
        <f t="shared" si="0"/>
        <v>18.938775510204081</v>
      </c>
      <c r="H20" s="17">
        <v>30.01</v>
      </c>
      <c r="I20" s="13" t="s">
        <v>21</v>
      </c>
      <c r="J20" s="12">
        <v>720.38</v>
      </c>
      <c r="K20" s="12">
        <v>753.13</v>
      </c>
      <c r="L20" s="12">
        <f t="shared" si="1"/>
        <v>736.755</v>
      </c>
      <c r="M20" s="12">
        <f t="shared" si="2"/>
        <v>40.732672326621469</v>
      </c>
      <c r="N20" s="12">
        <f t="shared" si="3"/>
        <v>39.032346135083067</v>
      </c>
      <c r="O20" s="12">
        <f t="shared" si="4"/>
        <v>53.322877233720035</v>
      </c>
      <c r="P20" s="12">
        <f t="shared" si="5"/>
        <v>4.6771227662799646</v>
      </c>
      <c r="Q20" s="12">
        <f t="shared" si="6"/>
        <v>67.297148508763911</v>
      </c>
      <c r="R20" s="12">
        <f t="shared" si="7"/>
        <v>8.0640047694482142</v>
      </c>
      <c r="S20" s="12">
        <f t="shared" si="8"/>
        <v>91.935995230551782</v>
      </c>
      <c r="T20" s="12">
        <f t="shared" si="9"/>
        <v>1.5272237604179477</v>
      </c>
      <c r="U20" s="12">
        <f t="shared" si="10"/>
        <v>17.411551749786135</v>
      </c>
    </row>
    <row r="21" spans="1:21" ht="15.75" thickBot="1" x14ac:dyDescent="0.5">
      <c r="A21" s="11">
        <v>50024</v>
      </c>
      <c r="B21" s="11" t="s">
        <v>20</v>
      </c>
      <c r="C21" s="18">
        <v>41</v>
      </c>
      <c r="D21" s="12">
        <v>0.1</v>
      </c>
      <c r="E21" s="11">
        <v>155</v>
      </c>
      <c r="F21" s="15">
        <v>44</v>
      </c>
      <c r="G21" s="12">
        <f t="shared" si="0"/>
        <v>18.314255983350673</v>
      </c>
      <c r="H21" s="17">
        <v>30.003</v>
      </c>
      <c r="I21" s="13" t="s">
        <v>21</v>
      </c>
      <c r="J21" s="12">
        <v>981.94</v>
      </c>
      <c r="K21" s="12">
        <v>975.9</v>
      </c>
      <c r="L21" s="12">
        <f t="shared" si="1"/>
        <v>978.92000000000007</v>
      </c>
      <c r="M21" s="12">
        <f t="shared" si="2"/>
        <v>30.649082662526048</v>
      </c>
      <c r="N21" s="12">
        <f t="shared" si="3"/>
        <v>29.345900732493803</v>
      </c>
      <c r="O21" s="12">
        <f t="shared" si="4"/>
        <v>40.090028323078968</v>
      </c>
      <c r="P21" s="12">
        <f t="shared" si="5"/>
        <v>3.9099716769210318</v>
      </c>
      <c r="Q21" s="12">
        <f t="shared" si="6"/>
        <v>66.695228937485922</v>
      </c>
      <c r="R21" s="12">
        <f t="shared" si="7"/>
        <v>8.8862992657296171</v>
      </c>
      <c r="S21" s="12">
        <f t="shared" si="8"/>
        <v>91.113700734270381</v>
      </c>
      <c r="T21" s="12">
        <f t="shared" si="9"/>
        <v>1.6274595949723336</v>
      </c>
      <c r="U21" s="12">
        <f t="shared" si="10"/>
        <v>16.68679638837834</v>
      </c>
    </row>
    <row r="22" spans="1:21" ht="15.75" thickBot="1" x14ac:dyDescent="0.5">
      <c r="A22" s="19">
        <v>50025</v>
      </c>
      <c r="B22" s="20" t="s">
        <v>22</v>
      </c>
      <c r="C22" s="20">
        <v>25</v>
      </c>
      <c r="D22" s="12">
        <v>0.1</v>
      </c>
      <c r="E22" s="21">
        <v>155</v>
      </c>
      <c r="F22" s="22">
        <v>44</v>
      </c>
      <c r="G22" s="12">
        <f t="shared" si="0"/>
        <v>18.314255983350673</v>
      </c>
      <c r="H22" s="20">
        <v>29.994</v>
      </c>
      <c r="I22" s="23">
        <v>42836</v>
      </c>
      <c r="J22" s="24">
        <v>825.24</v>
      </c>
      <c r="K22" s="24">
        <v>950.89</v>
      </c>
      <c r="L22" s="12">
        <f t="shared" si="1"/>
        <v>888.06500000000005</v>
      </c>
      <c r="M22" s="12">
        <f t="shared" si="2"/>
        <v>33.774554790471413</v>
      </c>
      <c r="N22" s="12">
        <f t="shared" si="3"/>
        <v>32.348275495169467</v>
      </c>
      <c r="O22" s="12">
        <f t="shared" si="4"/>
        <v>44.191633190122225</v>
      </c>
      <c r="P22" s="35">
        <f t="shared" si="5"/>
        <v>-0.19163319012222502</v>
      </c>
      <c r="Q22" s="12">
        <f t="shared" si="6"/>
        <v>73.518807943566969</v>
      </c>
      <c r="R22" s="12">
        <f t="shared" si="7"/>
        <v>-0.43552997755051143</v>
      </c>
      <c r="S22" s="12">
        <f t="shared" si="8"/>
        <v>100.43552997755052</v>
      </c>
      <c r="T22" s="12">
        <f t="shared" si="9"/>
        <v>-7.9764074972830376E-2</v>
      </c>
      <c r="U22" s="12">
        <f t="shared" si="10"/>
        <v>18.394020058323505</v>
      </c>
    </row>
    <row r="23" spans="1:21" ht="15.75" thickBot="1" x14ac:dyDescent="0.5">
      <c r="A23" s="19">
        <v>50026</v>
      </c>
      <c r="B23" s="25" t="s">
        <v>20</v>
      </c>
      <c r="C23" s="25">
        <v>27</v>
      </c>
      <c r="D23" s="12">
        <v>0.1</v>
      </c>
      <c r="E23" s="26">
        <v>177</v>
      </c>
      <c r="F23" s="27">
        <v>64</v>
      </c>
      <c r="G23" s="12">
        <f t="shared" si="0"/>
        <v>20.428357113217785</v>
      </c>
      <c r="H23" s="25">
        <v>30.004000000000001</v>
      </c>
      <c r="I23" s="23">
        <v>42836</v>
      </c>
      <c r="J23" s="28">
        <v>759.46</v>
      </c>
      <c r="K23" s="29">
        <v>732.9</v>
      </c>
      <c r="L23" s="12">
        <f t="shared" si="1"/>
        <v>746.18000000000006</v>
      </c>
      <c r="M23" s="12">
        <f t="shared" si="2"/>
        <v>40.210136964271349</v>
      </c>
      <c r="N23" s="12">
        <f t="shared" si="3"/>
        <v>38.530390935899476</v>
      </c>
      <c r="O23" s="12">
        <f t="shared" si="4"/>
        <v>52.637146087294369</v>
      </c>
      <c r="P23" s="12">
        <f t="shared" si="5"/>
        <v>11.362853912705631</v>
      </c>
      <c r="Q23" s="12">
        <f t="shared" si="6"/>
        <v>60.203735837342933</v>
      </c>
      <c r="R23" s="12">
        <f t="shared" si="7"/>
        <v>17.75445923860255</v>
      </c>
      <c r="S23" s="12">
        <f t="shared" si="8"/>
        <v>82.24554076139745</v>
      </c>
      <c r="T23" s="12">
        <f t="shared" si="9"/>
        <v>3.6269443367824157</v>
      </c>
      <c r="U23" s="12">
        <f t="shared" si="10"/>
        <v>16.801412776435367</v>
      </c>
    </row>
    <row r="24" spans="1:21" ht="15.75" thickBot="1" x14ac:dyDescent="0.5">
      <c r="A24" s="19">
        <v>50027</v>
      </c>
      <c r="B24" s="25" t="s">
        <v>22</v>
      </c>
      <c r="C24" s="25">
        <v>70</v>
      </c>
      <c r="D24" s="12">
        <v>0.1</v>
      </c>
      <c r="E24" s="26">
        <v>156</v>
      </c>
      <c r="F24" s="27">
        <v>50</v>
      </c>
      <c r="G24" s="12">
        <f t="shared" si="0"/>
        <v>20.5456936226167</v>
      </c>
      <c r="H24" s="25">
        <v>30.003</v>
      </c>
      <c r="I24" s="23">
        <v>42836</v>
      </c>
      <c r="J24" s="28">
        <v>850.07</v>
      </c>
      <c r="K24" s="29">
        <v>864.87</v>
      </c>
      <c r="L24" s="12">
        <f t="shared" si="1"/>
        <v>857.47</v>
      </c>
      <c r="M24" s="12">
        <f t="shared" si="2"/>
        <v>34.990145427828381</v>
      </c>
      <c r="N24" s="12">
        <f t="shared" si="3"/>
        <v>33.515989844215547</v>
      </c>
      <c r="O24" s="12">
        <f t="shared" si="4"/>
        <v>45.786871371879165</v>
      </c>
      <c r="P24" s="12">
        <f t="shared" si="5"/>
        <v>4.2131286281208347</v>
      </c>
      <c r="Q24" s="12">
        <f t="shared" si="6"/>
        <v>67.031979688431093</v>
      </c>
      <c r="R24" s="12">
        <f t="shared" si="7"/>
        <v>8.4262572562416693</v>
      </c>
      <c r="S24" s="12">
        <f t="shared" si="8"/>
        <v>91.573742743758331</v>
      </c>
      <c r="T24" s="12">
        <f t="shared" si="9"/>
        <v>1.7312329997209215</v>
      </c>
      <c r="U24" s="12">
        <f t="shared" si="10"/>
        <v>18.814460622895776</v>
      </c>
    </row>
    <row r="25" spans="1:21" ht="15.75" thickBot="1" x14ac:dyDescent="0.5">
      <c r="A25" s="19">
        <v>50028</v>
      </c>
      <c r="B25" s="25" t="s">
        <v>20</v>
      </c>
      <c r="C25" s="25">
        <v>23</v>
      </c>
      <c r="D25" s="12">
        <v>0.1</v>
      </c>
      <c r="E25" s="26">
        <v>184</v>
      </c>
      <c r="F25" s="27">
        <v>59</v>
      </c>
      <c r="G25" s="12">
        <f t="shared" si="0"/>
        <v>17.426748582230623</v>
      </c>
      <c r="H25" s="25">
        <v>30.029</v>
      </c>
      <c r="I25" s="23">
        <v>42836</v>
      </c>
      <c r="J25" s="28">
        <v>791.74</v>
      </c>
      <c r="K25" s="29">
        <v>791.73</v>
      </c>
      <c r="L25" s="12">
        <f t="shared" si="1"/>
        <v>791.73500000000001</v>
      </c>
      <c r="M25" s="12">
        <f t="shared" si="2"/>
        <v>37.928094627621618</v>
      </c>
      <c r="N25" s="12">
        <f t="shared" si="3"/>
        <v>36.338227307993868</v>
      </c>
      <c r="O25" s="12">
        <f t="shared" si="4"/>
        <v>49.642387032778508</v>
      </c>
      <c r="P25" s="12">
        <f t="shared" si="5"/>
        <v>9.3576129672214918</v>
      </c>
      <c r="Q25" s="12">
        <f t="shared" si="6"/>
        <v>61.590215776260791</v>
      </c>
      <c r="R25" s="12">
        <f t="shared" si="7"/>
        <v>15.860360961392358</v>
      </c>
      <c r="S25" s="12">
        <f t="shared" si="8"/>
        <v>84.13963903860764</v>
      </c>
      <c r="T25" s="12">
        <f t="shared" si="9"/>
        <v>2.7639452289761022</v>
      </c>
      <c r="U25" s="12">
        <f t="shared" si="10"/>
        <v>14.662803353254521</v>
      </c>
    </row>
    <row r="26" spans="1:21" ht="15.75" thickBot="1" x14ac:dyDescent="0.5">
      <c r="A26" s="19">
        <v>50029</v>
      </c>
      <c r="B26" s="25" t="s">
        <v>20</v>
      </c>
      <c r="C26" s="25">
        <v>28</v>
      </c>
      <c r="D26" s="12">
        <v>0.1</v>
      </c>
      <c r="E26" s="26">
        <v>159</v>
      </c>
      <c r="F26" s="27">
        <v>46.5</v>
      </c>
      <c r="G26" s="12">
        <f t="shared" si="0"/>
        <v>18.393259760294292</v>
      </c>
      <c r="H26" s="25">
        <v>29.981999999999999</v>
      </c>
      <c r="I26" s="23">
        <v>42836</v>
      </c>
      <c r="J26" s="28">
        <v>765.04</v>
      </c>
      <c r="K26" s="29">
        <v>862.67</v>
      </c>
      <c r="L26" s="12">
        <f t="shared" si="1"/>
        <v>813.85500000000002</v>
      </c>
      <c r="M26" s="12">
        <f t="shared" si="2"/>
        <v>36.839486149252629</v>
      </c>
      <c r="N26" s="12">
        <f t="shared" si="3"/>
        <v>35.29249389937813</v>
      </c>
      <c r="O26" s="12">
        <f t="shared" si="4"/>
        <v>48.213789480024765</v>
      </c>
      <c r="P26" s="35">
        <f t="shared" si="5"/>
        <v>-1.7137894800247651</v>
      </c>
      <c r="Q26" s="12">
        <f t="shared" si="6"/>
        <v>75.897836342748676</v>
      </c>
      <c r="R26" s="12">
        <f t="shared" si="7"/>
        <v>-3.6855687742468066</v>
      </c>
      <c r="S26" s="12">
        <f t="shared" si="8"/>
        <v>103.68556877424682</v>
      </c>
      <c r="T26" s="12">
        <f t="shared" si="9"/>
        <v>-0.67789623829150936</v>
      </c>
      <c r="U26" s="12">
        <f t="shared" si="10"/>
        <v>19.071155998585798</v>
      </c>
    </row>
    <row r="27" spans="1:21" ht="15.75" thickBot="1" x14ac:dyDescent="0.5">
      <c r="A27" s="19">
        <v>50030</v>
      </c>
      <c r="B27" s="25" t="s">
        <v>22</v>
      </c>
      <c r="C27" s="25">
        <v>21</v>
      </c>
      <c r="D27" s="12">
        <v>0.1</v>
      </c>
      <c r="E27" s="26">
        <v>158</v>
      </c>
      <c r="F27" s="27">
        <v>47</v>
      </c>
      <c r="G27" s="12">
        <f t="shared" si="0"/>
        <v>18.827111039897449</v>
      </c>
      <c r="H27" s="25">
        <v>29.963000000000001</v>
      </c>
      <c r="I27" s="23">
        <v>42836</v>
      </c>
      <c r="J27" s="28">
        <v>981.98</v>
      </c>
      <c r="K27" s="29">
        <v>974.03</v>
      </c>
      <c r="L27" s="12">
        <f t="shared" si="1"/>
        <v>978.005</v>
      </c>
      <c r="M27" s="12">
        <f t="shared" si="2"/>
        <v>30.636857684776661</v>
      </c>
      <c r="N27" s="12">
        <f t="shared" si="3"/>
        <v>29.334157238017927</v>
      </c>
      <c r="O27" s="12">
        <f t="shared" si="4"/>
        <v>40.073985297838696</v>
      </c>
      <c r="P27" s="12">
        <f t="shared" si="5"/>
        <v>6.9260147021613037</v>
      </c>
      <c r="Q27" s="12">
        <f t="shared" si="6"/>
        <v>62.413100506421117</v>
      </c>
      <c r="R27" s="12">
        <f t="shared" si="7"/>
        <v>14.736201493960221</v>
      </c>
      <c r="S27" s="12">
        <f t="shared" si="8"/>
        <v>85.263798506039777</v>
      </c>
      <c r="T27" s="12">
        <f t="shared" si="9"/>
        <v>2.7744010183309173</v>
      </c>
      <c r="U27" s="12">
        <f t="shared" si="10"/>
        <v>16.052710021566533</v>
      </c>
    </row>
    <row r="28" spans="1:21" ht="15.75" thickBot="1" x14ac:dyDescent="0.5">
      <c r="A28" s="19">
        <v>50031</v>
      </c>
      <c r="B28" s="25" t="s">
        <v>20</v>
      </c>
      <c r="C28" s="25">
        <v>48</v>
      </c>
      <c r="D28" s="12">
        <v>0.1</v>
      </c>
      <c r="E28" s="26">
        <v>158</v>
      </c>
      <c r="F28" s="27">
        <v>40</v>
      </c>
      <c r="G28" s="12">
        <f t="shared" si="0"/>
        <v>16.023073225444637</v>
      </c>
      <c r="H28" s="25">
        <v>29.995000000000001</v>
      </c>
      <c r="I28" s="23">
        <v>42836</v>
      </c>
      <c r="J28">
        <v>1033.81</v>
      </c>
      <c r="K28">
        <v>1017.95</v>
      </c>
      <c r="L28" s="12">
        <f t="shared" si="1"/>
        <v>1025.8800000000001</v>
      </c>
      <c r="M28" s="12">
        <f t="shared" si="2"/>
        <v>29.238312473193744</v>
      </c>
      <c r="N28" s="12">
        <f t="shared" si="3"/>
        <v>27.990694018437797</v>
      </c>
      <c r="O28" s="12">
        <f t="shared" si="4"/>
        <v>38.238653030652728</v>
      </c>
      <c r="P28" s="12">
        <f t="shared" si="5"/>
        <v>1.7613469693472723</v>
      </c>
      <c r="Q28" s="12">
        <f t="shared" si="6"/>
        <v>69.97673504609449</v>
      </c>
      <c r="R28" s="12">
        <f t="shared" si="7"/>
        <v>4.4033674233681808</v>
      </c>
      <c r="S28" s="12">
        <f t="shared" si="8"/>
        <v>95.596632576631819</v>
      </c>
      <c r="T28" s="12">
        <f t="shared" si="9"/>
        <v>0.70555478663165838</v>
      </c>
      <c r="U28" s="12">
        <f t="shared" si="10"/>
        <v>15.317518438812979</v>
      </c>
    </row>
    <row r="29" spans="1:21" ht="15.75" thickBot="1" x14ac:dyDescent="0.5">
      <c r="A29" s="19">
        <v>50032</v>
      </c>
      <c r="B29" s="25" t="s">
        <v>22</v>
      </c>
      <c r="C29" s="25">
        <v>18</v>
      </c>
      <c r="D29" s="12">
        <v>0.1</v>
      </c>
      <c r="E29" s="26">
        <v>156</v>
      </c>
      <c r="F29" s="27">
        <v>41.5</v>
      </c>
      <c r="G29" s="12">
        <f t="shared" si="0"/>
        <v>17.052925706771859</v>
      </c>
      <c r="H29" s="25">
        <v>29.995000000000001</v>
      </c>
      <c r="I29" s="23">
        <v>42836</v>
      </c>
      <c r="J29">
        <v>1187.98</v>
      </c>
      <c r="K29">
        <v>1129.17</v>
      </c>
      <c r="L29" s="12">
        <f t="shared" si="1"/>
        <v>1158.575</v>
      </c>
      <c r="M29" s="12">
        <f t="shared" si="2"/>
        <v>25.889562609239796</v>
      </c>
      <c r="N29" s="12">
        <f t="shared" si="3"/>
        <v>24.773835359500286</v>
      </c>
      <c r="O29" s="12">
        <f t="shared" si="4"/>
        <v>33.844037376366508</v>
      </c>
      <c r="P29" s="12">
        <f t="shared" si="5"/>
        <v>7.6559626236334921</v>
      </c>
      <c r="Q29" s="12">
        <f t="shared" si="6"/>
        <v>59.695988818072976</v>
      </c>
      <c r="R29" s="12">
        <f t="shared" si="7"/>
        <v>18.448102707550586</v>
      </c>
      <c r="S29" s="12">
        <f t="shared" si="8"/>
        <v>81.551897292449411</v>
      </c>
      <c r="T29" s="12">
        <f t="shared" si="9"/>
        <v>3.1459412490275689</v>
      </c>
      <c r="U29" s="12">
        <f t="shared" si="10"/>
        <v>13.90698445774429</v>
      </c>
    </row>
    <row r="30" spans="1:21" ht="15.75" thickBot="1" x14ac:dyDescent="0.5">
      <c r="A30" s="19">
        <v>50033</v>
      </c>
      <c r="B30" s="25" t="s">
        <v>20</v>
      </c>
      <c r="C30" s="25">
        <v>25</v>
      </c>
      <c r="D30" s="12">
        <v>0.1</v>
      </c>
      <c r="E30" s="26">
        <v>168</v>
      </c>
      <c r="F30" s="27">
        <v>53</v>
      </c>
      <c r="G30" s="12">
        <f t="shared" si="0"/>
        <v>18.778344671201818</v>
      </c>
      <c r="H30" s="25">
        <v>29.995000000000001</v>
      </c>
      <c r="I30" s="23">
        <v>42836</v>
      </c>
      <c r="J30">
        <v>688.44</v>
      </c>
      <c r="K30">
        <v>687.21</v>
      </c>
      <c r="L30" s="12">
        <f t="shared" si="1"/>
        <v>687.82500000000005</v>
      </c>
      <c r="M30" s="12">
        <f t="shared" si="2"/>
        <v>43.608475993166863</v>
      </c>
      <c r="N30" s="12">
        <f t="shared" si="3"/>
        <v>41.794885680275563</v>
      </c>
      <c r="O30" s="12">
        <f t="shared" si="4"/>
        <v>57.096838361032191</v>
      </c>
      <c r="P30" s="35">
        <f t="shared" si="5"/>
        <v>-4.0968383610321908</v>
      </c>
      <c r="Q30" s="12">
        <f t="shared" si="6"/>
        <v>78.858274868444454</v>
      </c>
      <c r="R30" s="12">
        <f t="shared" si="7"/>
        <v>-7.7298837000607374</v>
      </c>
      <c r="S30" s="12">
        <f t="shared" si="8"/>
        <v>107.72988370006074</v>
      </c>
      <c r="T30" s="12">
        <f t="shared" si="9"/>
        <v>-1.4515442038804534</v>
      </c>
      <c r="U30" s="12">
        <f t="shared" si="10"/>
        <v>20.229888875082271</v>
      </c>
    </row>
    <row r="31" spans="1:21" ht="15.75" thickBot="1" x14ac:dyDescent="0.5">
      <c r="A31" s="19">
        <v>50034</v>
      </c>
      <c r="B31" s="25" t="s">
        <v>20</v>
      </c>
      <c r="C31" s="25">
        <v>21</v>
      </c>
      <c r="D31" s="12">
        <v>0.1</v>
      </c>
      <c r="E31" s="26">
        <v>146</v>
      </c>
      <c r="F31" s="27">
        <v>60</v>
      </c>
      <c r="G31" s="12">
        <f t="shared" si="0"/>
        <v>28.147870144492405</v>
      </c>
      <c r="H31" s="25">
        <v>29.992999999999999</v>
      </c>
      <c r="I31" s="23">
        <v>42836</v>
      </c>
      <c r="J31">
        <v>682.74</v>
      </c>
      <c r="K31">
        <v>682.74</v>
      </c>
      <c r="L31" s="12">
        <f t="shared" si="1"/>
        <v>682.74</v>
      </c>
      <c r="M31" s="12">
        <f t="shared" si="2"/>
        <v>43.930339514309985</v>
      </c>
      <c r="N31" s="12">
        <f t="shared" si="3"/>
        <v>42.104072540163294</v>
      </c>
      <c r="O31" s="12">
        <f t="shared" si="4"/>
        <v>57.519224781643842</v>
      </c>
      <c r="P31" s="12">
        <f t="shared" si="5"/>
        <v>2.4807752183561576</v>
      </c>
      <c r="Q31" s="12">
        <f t="shared" si="6"/>
        <v>70.173454233605497</v>
      </c>
      <c r="R31" s="12">
        <f t="shared" si="7"/>
        <v>4.1346253639269293</v>
      </c>
      <c r="S31" s="12">
        <f t="shared" si="8"/>
        <v>95.865374636073071</v>
      </c>
      <c r="T31" s="12">
        <f t="shared" si="9"/>
        <v>1.1638089783993986</v>
      </c>
      <c r="U31" s="12">
        <f t="shared" si="10"/>
        <v>26.984061166093007</v>
      </c>
    </row>
    <row r="32" spans="1:21" ht="15.75" thickBot="1" x14ac:dyDescent="0.5">
      <c r="A32" s="19">
        <v>50035</v>
      </c>
      <c r="B32" s="25" t="s">
        <v>20</v>
      </c>
      <c r="C32" s="25">
        <v>36</v>
      </c>
      <c r="D32" s="12">
        <v>0.1</v>
      </c>
      <c r="E32" s="26">
        <v>168</v>
      </c>
      <c r="F32" s="27">
        <v>48</v>
      </c>
      <c r="G32" s="12">
        <f t="shared" si="0"/>
        <v>17.006802721088437</v>
      </c>
      <c r="H32" s="25">
        <v>29.954999999999998</v>
      </c>
      <c r="I32" s="23">
        <v>42836</v>
      </c>
      <c r="J32">
        <v>712.37</v>
      </c>
      <c r="K32">
        <v>643.65</v>
      </c>
      <c r="L32" s="12">
        <f t="shared" si="1"/>
        <v>678.01</v>
      </c>
      <c r="M32" s="12">
        <f t="shared" si="2"/>
        <v>44.180764295511864</v>
      </c>
      <c r="N32" s="12">
        <f t="shared" si="3"/>
        <v>42.344634289636758</v>
      </c>
      <c r="O32" s="12">
        <f t="shared" si="4"/>
        <v>57.847861051416338</v>
      </c>
      <c r="P32" s="35">
        <f t="shared" si="5"/>
        <v>-9.8478610514163378</v>
      </c>
      <c r="Q32" s="12">
        <f t="shared" si="6"/>
        <v>88.217988103409922</v>
      </c>
      <c r="R32" s="12">
        <f t="shared" si="7"/>
        <v>-20.516377190450704</v>
      </c>
      <c r="S32" s="12">
        <f t="shared" si="8"/>
        <v>120.5163771904507</v>
      </c>
      <c r="T32" s="12">
        <f t="shared" si="9"/>
        <v>-3.4891797942943379</v>
      </c>
      <c r="U32" s="12">
        <f t="shared" si="10"/>
        <v>20.495982515382774</v>
      </c>
    </row>
    <row r="33" spans="1:21" ht="15.75" thickBot="1" x14ac:dyDescent="0.5">
      <c r="A33" s="19">
        <v>50036</v>
      </c>
      <c r="B33" s="25" t="s">
        <v>22</v>
      </c>
      <c r="C33" s="25">
        <v>18</v>
      </c>
      <c r="D33" s="12">
        <v>0.1</v>
      </c>
      <c r="E33" s="26">
        <v>158</v>
      </c>
      <c r="F33" s="27">
        <v>45</v>
      </c>
      <c r="G33" s="12">
        <f t="shared" si="0"/>
        <v>18.025957378625218</v>
      </c>
      <c r="H33" s="25">
        <v>29.995999999999999</v>
      </c>
      <c r="I33" s="23">
        <v>42836</v>
      </c>
      <c r="J33">
        <v>1127.21</v>
      </c>
      <c r="K33">
        <v>1113.3</v>
      </c>
      <c r="L33" s="12">
        <f t="shared" si="1"/>
        <v>1120.2550000000001</v>
      </c>
      <c r="M33" s="12">
        <f t="shared" si="2"/>
        <v>26.776046525121512</v>
      </c>
      <c r="N33" s="12">
        <f t="shared" si="3"/>
        <v>25.625404923267542</v>
      </c>
      <c r="O33" s="12">
        <f t="shared" si="4"/>
        <v>35.007383774955656</v>
      </c>
      <c r="P33" s="12">
        <f t="shared" si="5"/>
        <v>9.992616225044344</v>
      </c>
      <c r="Q33" s="12">
        <f t="shared" si="6"/>
        <v>56.945344273927866</v>
      </c>
      <c r="R33" s="12">
        <f t="shared" si="7"/>
        <v>22.205813833431876</v>
      </c>
      <c r="S33" s="12">
        <f t="shared" si="8"/>
        <v>77.794186166568124</v>
      </c>
      <c r="T33" s="12">
        <f t="shared" si="9"/>
        <v>4.0028105371912925</v>
      </c>
      <c r="U33" s="12">
        <f t="shared" si="10"/>
        <v>14.023146841433926</v>
      </c>
    </row>
    <row r="34" spans="1:21" ht="15.75" thickBot="1" x14ac:dyDescent="0.5">
      <c r="A34" s="19">
        <v>50037</v>
      </c>
      <c r="B34" s="25" t="s">
        <v>20</v>
      </c>
      <c r="C34" s="25">
        <v>29</v>
      </c>
      <c r="D34" s="12">
        <v>0.1</v>
      </c>
      <c r="E34" s="26">
        <v>178</v>
      </c>
      <c r="F34" s="27">
        <v>68</v>
      </c>
      <c r="G34" s="12">
        <f t="shared" si="0"/>
        <v>21.461936624163616</v>
      </c>
      <c r="H34" s="25">
        <v>29.972000000000001</v>
      </c>
      <c r="I34" s="23">
        <v>42836</v>
      </c>
      <c r="J34">
        <v>643.65</v>
      </c>
      <c r="K34">
        <v>636.42999999999995</v>
      </c>
      <c r="L34" s="12">
        <f t="shared" ref="L34:L61" si="13">(J34+K34)/2</f>
        <v>640.04</v>
      </c>
      <c r="M34" s="12">
        <f t="shared" ref="M34:M61" si="14">(H34*1000)/L34</f>
        <v>46.828323229798137</v>
      </c>
      <c r="N34" s="12">
        <f t="shared" ref="N34:N61" si="15">(M34-D34)/1.041</f>
        <v>44.887918568490051</v>
      </c>
      <c r="O34" s="12">
        <f t="shared" si="4"/>
        <v>61.322293126352527</v>
      </c>
      <c r="P34" s="12">
        <f t="shared" ref="P34:P61" si="16">F34-O34</f>
        <v>6.6777068736474732</v>
      </c>
      <c r="Q34" s="12">
        <f t="shared" ref="Q34:Q61" si="17">(N34/F34)*100</f>
        <v>66.011644953661843</v>
      </c>
      <c r="R34" s="12">
        <f t="shared" ref="R34:R61" si="18">(P34/F34)*100</f>
        <v>9.8201571671286381</v>
      </c>
      <c r="S34" s="12">
        <f t="shared" ref="S34:S61" si="19">(O34/F34)*100</f>
        <v>90.179842832871358</v>
      </c>
      <c r="T34" s="12">
        <f t="shared" ref="T34:T61" si="20">(P34)/((E34/100)^2)</f>
        <v>2.1075959076024091</v>
      </c>
      <c r="U34" s="12">
        <f t="shared" ref="U34:U61" si="21">(O34)/((E34/100)^2)</f>
        <v>19.354340716561207</v>
      </c>
    </row>
    <row r="35" spans="1:21" ht="15.75" thickBot="1" x14ac:dyDescent="0.5">
      <c r="A35" s="19">
        <v>50038</v>
      </c>
      <c r="B35" s="25" t="s">
        <v>20</v>
      </c>
      <c r="C35" s="25">
        <v>33</v>
      </c>
      <c r="D35" s="12">
        <v>0.1</v>
      </c>
      <c r="E35" s="26">
        <v>158</v>
      </c>
      <c r="F35" s="27">
        <v>50</v>
      </c>
      <c r="G35" s="12">
        <f t="shared" si="0"/>
        <v>20.028841531805796</v>
      </c>
      <c r="H35" s="25">
        <v>29.997</v>
      </c>
      <c r="I35" s="23">
        <v>42836</v>
      </c>
      <c r="J35">
        <v>833.49</v>
      </c>
      <c r="K35">
        <v>840.53</v>
      </c>
      <c r="L35" s="12">
        <f t="shared" si="13"/>
        <v>837.01</v>
      </c>
      <c r="M35" s="12">
        <f t="shared" si="14"/>
        <v>35.838281502013118</v>
      </c>
      <c r="N35" s="12">
        <f t="shared" si="15"/>
        <v>34.330721903951122</v>
      </c>
      <c r="O35" s="12">
        <f t="shared" si="4"/>
        <v>46.89989331140864</v>
      </c>
      <c r="P35" s="12">
        <f t="shared" si="16"/>
        <v>3.1001066885913602</v>
      </c>
      <c r="Q35" s="12">
        <f t="shared" si="17"/>
        <v>68.661443807902245</v>
      </c>
      <c r="R35" s="12">
        <f t="shared" si="18"/>
        <v>6.2002133771827204</v>
      </c>
      <c r="S35" s="12">
        <f t="shared" si="19"/>
        <v>93.79978662281728</v>
      </c>
      <c r="T35" s="12">
        <f t="shared" si="20"/>
        <v>1.2418309119497515</v>
      </c>
      <c r="U35" s="12">
        <f t="shared" si="21"/>
        <v>18.787010619856044</v>
      </c>
    </row>
    <row r="36" spans="1:21" ht="15.75" thickBot="1" x14ac:dyDescent="0.5">
      <c r="A36" s="19">
        <v>50039</v>
      </c>
      <c r="B36" s="25" t="s">
        <v>20</v>
      </c>
      <c r="C36" s="25">
        <v>28</v>
      </c>
      <c r="D36" s="12">
        <v>0.1</v>
      </c>
      <c r="E36" s="26">
        <v>156</v>
      </c>
      <c r="F36" s="27">
        <v>40</v>
      </c>
      <c r="G36" s="12">
        <f t="shared" si="0"/>
        <v>16.436554898093359</v>
      </c>
      <c r="H36" s="25">
        <v>30.004999999999999</v>
      </c>
      <c r="I36" s="23">
        <v>42836</v>
      </c>
      <c r="J36">
        <v>809.74</v>
      </c>
      <c r="K36">
        <v>832.04</v>
      </c>
      <c r="L36" s="12">
        <f t="shared" si="13"/>
        <v>820.89</v>
      </c>
      <c r="M36" s="12">
        <f t="shared" si="14"/>
        <v>36.551791348414525</v>
      </c>
      <c r="N36" s="12">
        <f t="shared" si="15"/>
        <v>35.016130017689264</v>
      </c>
      <c r="O36" s="12">
        <f t="shared" si="4"/>
        <v>47.83624319356457</v>
      </c>
      <c r="P36" s="35">
        <f t="shared" si="16"/>
        <v>-7.8362431935645702</v>
      </c>
      <c r="Q36" s="12">
        <f t="shared" si="17"/>
        <v>87.540325044223152</v>
      </c>
      <c r="R36" s="12">
        <f t="shared" si="18"/>
        <v>-19.590607983911426</v>
      </c>
      <c r="S36" s="12">
        <f t="shared" si="19"/>
        <v>119.59060798391144</v>
      </c>
      <c r="T36" s="12">
        <f t="shared" si="20"/>
        <v>-3.2200210361458619</v>
      </c>
      <c r="U36" s="12">
        <f t="shared" si="21"/>
        <v>19.656575934239221</v>
      </c>
    </row>
    <row r="37" spans="1:21" ht="15.75" thickBot="1" x14ac:dyDescent="0.5">
      <c r="A37" s="19">
        <v>50040</v>
      </c>
      <c r="B37" s="25" t="s">
        <v>20</v>
      </c>
      <c r="C37" s="25">
        <v>25</v>
      </c>
      <c r="D37" s="12">
        <v>0.1</v>
      </c>
      <c r="E37" s="26">
        <v>170</v>
      </c>
      <c r="F37" s="27">
        <v>54.4</v>
      </c>
      <c r="G37" s="12">
        <f t="shared" si="0"/>
        <v>18.823529411764707</v>
      </c>
      <c r="H37" s="25">
        <v>29.992000000000001</v>
      </c>
      <c r="I37" s="23">
        <v>42836</v>
      </c>
      <c r="J37" s="38">
        <v>260.36</v>
      </c>
      <c r="K37" s="38">
        <v>260.36</v>
      </c>
      <c r="L37" s="36">
        <f t="shared" si="13"/>
        <v>260.36</v>
      </c>
      <c r="M37" s="12">
        <f t="shared" si="14"/>
        <v>115.19434628975264</v>
      </c>
      <c r="N37" s="12">
        <f t="shared" si="15"/>
        <v>110.56133169044443</v>
      </c>
      <c r="O37" s="12">
        <f t="shared" si="4"/>
        <v>151.04007061536126</v>
      </c>
      <c r="P37" s="35">
        <f t="shared" si="16"/>
        <v>-96.640070615361253</v>
      </c>
      <c r="Q37" s="12">
        <f t="shared" si="17"/>
        <v>203.23774207802288</v>
      </c>
      <c r="R37" s="12">
        <f t="shared" si="18"/>
        <v>-177.64718863117878</v>
      </c>
      <c r="S37" s="12">
        <f t="shared" si="19"/>
        <v>277.64718863117878</v>
      </c>
      <c r="T37" s="12">
        <f t="shared" si="20"/>
        <v>-33.439470801163068</v>
      </c>
      <c r="U37" s="12">
        <f t="shared" si="21"/>
        <v>52.263000212927778</v>
      </c>
    </row>
    <row r="38" spans="1:21" ht="15.75" thickBot="1" x14ac:dyDescent="0.5">
      <c r="A38" s="19">
        <v>50041</v>
      </c>
      <c r="B38" s="25" t="s">
        <v>22</v>
      </c>
      <c r="C38" s="25">
        <v>42</v>
      </c>
      <c r="D38" s="12">
        <v>0.1</v>
      </c>
      <c r="E38" s="26">
        <v>170</v>
      </c>
      <c r="F38" s="27">
        <v>66</v>
      </c>
      <c r="G38" s="12">
        <f t="shared" si="0"/>
        <v>22.837370242214536</v>
      </c>
      <c r="H38" s="25">
        <v>30.007999999999999</v>
      </c>
      <c r="I38" s="23">
        <v>42836</v>
      </c>
      <c r="J38">
        <v>967.33</v>
      </c>
      <c r="K38">
        <v>1005.19</v>
      </c>
      <c r="L38" s="12">
        <f t="shared" si="13"/>
        <v>986.26</v>
      </c>
      <c r="M38" s="12">
        <f t="shared" si="14"/>
        <v>30.426053981708677</v>
      </c>
      <c r="N38" s="12">
        <f t="shared" si="15"/>
        <v>29.131656082333024</v>
      </c>
      <c r="O38" s="12">
        <f t="shared" si="4"/>
        <v>39.797344374771889</v>
      </c>
      <c r="P38" s="12">
        <f t="shared" si="16"/>
        <v>26.202655625228111</v>
      </c>
      <c r="Q38" s="12">
        <f t="shared" si="17"/>
        <v>44.13887285201973</v>
      </c>
      <c r="R38" s="12">
        <f t="shared" si="18"/>
        <v>39.700993371557743</v>
      </c>
      <c r="S38" s="12">
        <f t="shared" si="19"/>
        <v>60.299006628442257</v>
      </c>
      <c r="T38" s="12">
        <f t="shared" si="20"/>
        <v>9.0666628460996943</v>
      </c>
      <c r="U38" s="12">
        <f t="shared" si="21"/>
        <v>13.770707396114842</v>
      </c>
    </row>
    <row r="39" spans="1:21" ht="15.75" thickBot="1" x14ac:dyDescent="0.5">
      <c r="A39" s="19">
        <v>50042</v>
      </c>
      <c r="B39" s="25" t="s">
        <v>22</v>
      </c>
      <c r="C39" s="25">
        <v>18</v>
      </c>
      <c r="D39" s="12">
        <v>0.1</v>
      </c>
      <c r="E39" s="26">
        <v>156</v>
      </c>
      <c r="F39" s="27">
        <v>44.2</v>
      </c>
      <c r="G39" s="12">
        <f t="shared" si="0"/>
        <v>18.162393162393162</v>
      </c>
      <c r="H39" s="25">
        <v>29.998999999999999</v>
      </c>
      <c r="I39" s="23">
        <v>42836</v>
      </c>
      <c r="J39">
        <v>1154.46</v>
      </c>
      <c r="K39">
        <v>1075.56</v>
      </c>
      <c r="L39" s="12">
        <f t="shared" si="13"/>
        <v>1115.01</v>
      </c>
      <c r="M39" s="12">
        <f t="shared" si="14"/>
        <v>26.904691437744955</v>
      </c>
      <c r="N39" s="12">
        <f t="shared" si="15"/>
        <v>25.748983129437999</v>
      </c>
      <c r="O39" s="12">
        <f t="shared" si="4"/>
        <v>35.176206460980872</v>
      </c>
      <c r="P39" s="12">
        <f t="shared" si="16"/>
        <v>9.0237935390191311</v>
      </c>
      <c r="Q39" s="12">
        <f t="shared" si="17"/>
        <v>58.255617939904965</v>
      </c>
      <c r="R39" s="12">
        <f t="shared" si="18"/>
        <v>20.41582248646862</v>
      </c>
      <c r="S39" s="12">
        <f t="shared" si="19"/>
        <v>79.584177513531387</v>
      </c>
      <c r="T39" s="12">
        <f t="shared" si="20"/>
        <v>3.7080019473287025</v>
      </c>
      <c r="U39" s="12">
        <f t="shared" si="21"/>
        <v>14.45439121506446</v>
      </c>
    </row>
    <row r="40" spans="1:21" ht="15.75" thickBot="1" x14ac:dyDescent="0.5">
      <c r="A40" s="19">
        <v>50043</v>
      </c>
      <c r="B40" s="25" t="s">
        <v>22</v>
      </c>
      <c r="C40" s="25">
        <v>19</v>
      </c>
      <c r="D40" s="12">
        <v>0.1</v>
      </c>
      <c r="E40" s="26">
        <v>172</v>
      </c>
      <c r="F40" s="27">
        <v>54.4</v>
      </c>
      <c r="G40" s="12">
        <f t="shared" si="0"/>
        <v>18.388318009734995</v>
      </c>
      <c r="H40" s="25">
        <v>30</v>
      </c>
      <c r="I40" s="23">
        <v>42836</v>
      </c>
      <c r="J40">
        <v>982.7</v>
      </c>
      <c r="K40">
        <v>965.49</v>
      </c>
      <c r="L40" s="12">
        <f t="shared" si="13"/>
        <v>974.09500000000003</v>
      </c>
      <c r="M40" s="12">
        <f t="shared" si="14"/>
        <v>30.797817461335907</v>
      </c>
      <c r="N40" s="12">
        <f t="shared" si="15"/>
        <v>29.488777580534013</v>
      </c>
      <c r="O40" s="12">
        <f t="shared" si="4"/>
        <v>40.285215273953568</v>
      </c>
      <c r="P40" s="12">
        <f t="shared" si="16"/>
        <v>14.11478472604643</v>
      </c>
      <c r="Q40" s="12">
        <f t="shared" si="17"/>
        <v>54.207311728922811</v>
      </c>
      <c r="R40" s="12">
        <f t="shared" si="18"/>
        <v>25.946295452291235</v>
      </c>
      <c r="S40" s="12">
        <f t="shared" si="19"/>
        <v>74.053704547708762</v>
      </c>
      <c r="T40" s="12">
        <f t="shared" si="20"/>
        <v>4.7710873195127199</v>
      </c>
      <c r="U40" s="12">
        <f t="shared" si="21"/>
        <v>13.617230690222273</v>
      </c>
    </row>
    <row r="41" spans="1:21" ht="15.4" x14ac:dyDescent="0.45">
      <c r="A41" s="14">
        <v>50044</v>
      </c>
      <c r="B41" s="30" t="s">
        <v>22</v>
      </c>
      <c r="C41" s="14">
        <v>30</v>
      </c>
      <c r="D41" s="12">
        <v>0.1</v>
      </c>
      <c r="E41" s="14">
        <v>169</v>
      </c>
      <c r="F41" s="31">
        <v>60</v>
      </c>
      <c r="G41" s="29">
        <f>(F41)/((E41/100)^2)</f>
        <v>21.007667798746546</v>
      </c>
      <c r="H41" s="31">
        <v>30</v>
      </c>
      <c r="I41" s="23">
        <v>42806</v>
      </c>
      <c r="J41" s="33">
        <v>-22710.3</v>
      </c>
      <c r="K41" s="33">
        <v>-2359.0700000000002</v>
      </c>
      <c r="L41" s="34">
        <f t="shared" si="13"/>
        <v>-12534.684999999999</v>
      </c>
      <c r="M41" s="34">
        <f t="shared" si="14"/>
        <v>-2.3933589077029063</v>
      </c>
      <c r="N41" s="34">
        <f t="shared" si="15"/>
        <v>-2.3951574521641752</v>
      </c>
      <c r="O41" s="34">
        <f>N41/0.732</f>
        <v>-3.2720730220822065</v>
      </c>
      <c r="P41" s="34">
        <f t="shared" si="16"/>
        <v>63.272073022082203</v>
      </c>
      <c r="Q41" s="34">
        <f t="shared" si="17"/>
        <v>-3.9919290869402921</v>
      </c>
      <c r="R41" s="34">
        <f t="shared" si="18"/>
        <v>105.45345503680367</v>
      </c>
      <c r="S41" s="34">
        <f t="shared" si="19"/>
        <v>-5.4534550368036774</v>
      </c>
      <c r="T41" s="34">
        <f t="shared" si="20"/>
        <v>22.153311516432272</v>
      </c>
      <c r="U41" s="34">
        <f t="shared" si="21"/>
        <v>-1.1456437176857277</v>
      </c>
    </row>
    <row r="42" spans="1:21" ht="15.4" x14ac:dyDescent="0.45">
      <c r="A42" s="14">
        <v>50045</v>
      </c>
      <c r="B42" s="30" t="s">
        <v>22</v>
      </c>
      <c r="C42" s="14">
        <v>35</v>
      </c>
      <c r="D42" s="12">
        <v>0.1</v>
      </c>
      <c r="E42" s="14">
        <v>175</v>
      </c>
      <c r="F42" s="31">
        <v>63</v>
      </c>
      <c r="G42" s="29">
        <f>(F42)/((E42/100)^2)</f>
        <v>20.571428571428573</v>
      </c>
      <c r="H42" s="30">
        <v>29.98</v>
      </c>
      <c r="I42" s="23">
        <v>42806</v>
      </c>
      <c r="J42" s="33">
        <v>-16142.97</v>
      </c>
      <c r="K42" s="33">
        <v>-16158.62</v>
      </c>
      <c r="L42" s="34">
        <f t="shared" si="13"/>
        <v>-16150.795</v>
      </c>
      <c r="M42" s="34">
        <f t="shared" si="14"/>
        <v>-1.8562553731875118</v>
      </c>
      <c r="N42" s="34">
        <f t="shared" si="15"/>
        <v>-1.8792078512848338</v>
      </c>
      <c r="O42" s="34">
        <f>N42/0.732</f>
        <v>-2.5672238405530519</v>
      </c>
      <c r="P42" s="34">
        <f t="shared" si="16"/>
        <v>65.567223840553055</v>
      </c>
      <c r="Q42" s="34">
        <f t="shared" si="17"/>
        <v>-2.9828696052140216</v>
      </c>
      <c r="R42" s="34">
        <f t="shared" si="18"/>
        <v>104.07495847706834</v>
      </c>
      <c r="S42" s="32">
        <f t="shared" si="19"/>
        <v>-4.0749584770683365</v>
      </c>
      <c r="T42" s="34">
        <f t="shared" si="20"/>
        <v>21.409705743854058</v>
      </c>
      <c r="U42" s="34">
        <f t="shared" si="21"/>
        <v>-0.83827717242548627</v>
      </c>
    </row>
    <row r="43" spans="1:21" ht="15.75" thickBot="1" x14ac:dyDescent="0.5">
      <c r="A43" s="19">
        <v>50046</v>
      </c>
      <c r="B43" s="25" t="s">
        <v>22</v>
      </c>
      <c r="C43" s="25">
        <v>23</v>
      </c>
      <c r="D43" s="12">
        <v>0.1</v>
      </c>
      <c r="E43" s="26">
        <v>168</v>
      </c>
      <c r="F43" s="27">
        <v>49</v>
      </c>
      <c r="G43" s="12">
        <f t="shared" si="0"/>
        <v>17.361111111111114</v>
      </c>
      <c r="H43" s="25">
        <v>30</v>
      </c>
      <c r="I43" s="23">
        <v>42836</v>
      </c>
      <c r="J43">
        <v>946.33</v>
      </c>
      <c r="K43">
        <v>865.24</v>
      </c>
      <c r="L43" s="12">
        <f t="shared" si="13"/>
        <v>905.78500000000008</v>
      </c>
      <c r="M43" s="12">
        <f t="shared" si="14"/>
        <v>33.120442489111653</v>
      </c>
      <c r="N43" s="12">
        <f t="shared" si="15"/>
        <v>31.719925541894</v>
      </c>
      <c r="O43" s="12">
        <f t="shared" si="4"/>
        <v>43.333231614609289</v>
      </c>
      <c r="P43" s="12">
        <f t="shared" si="16"/>
        <v>5.6667683853907107</v>
      </c>
      <c r="Q43" s="12">
        <f t="shared" si="17"/>
        <v>64.734541922232651</v>
      </c>
      <c r="R43" s="12">
        <f t="shared" si="18"/>
        <v>11.56483343957288</v>
      </c>
      <c r="S43" s="12">
        <f t="shared" si="19"/>
        <v>88.43516656042712</v>
      </c>
      <c r="T43" s="12">
        <f t="shared" si="20"/>
        <v>2.0077835832591808</v>
      </c>
      <c r="U43" s="12">
        <f t="shared" si="21"/>
        <v>15.353327527851933</v>
      </c>
    </row>
    <row r="44" spans="1:21" ht="15.75" thickBot="1" x14ac:dyDescent="0.5">
      <c r="A44" s="19">
        <v>50047</v>
      </c>
      <c r="B44" s="25" t="s">
        <v>22</v>
      </c>
      <c r="C44" s="25">
        <v>55</v>
      </c>
      <c r="D44" s="12">
        <v>0.1</v>
      </c>
      <c r="E44" s="26">
        <v>153</v>
      </c>
      <c r="F44" s="27">
        <v>52</v>
      </c>
      <c r="G44" s="12">
        <f t="shared" si="0"/>
        <v>22.213678499722331</v>
      </c>
      <c r="H44" s="25">
        <v>30.001999999999999</v>
      </c>
      <c r="I44" s="23">
        <v>42836</v>
      </c>
      <c r="J44">
        <v>1223.17</v>
      </c>
      <c r="K44">
        <v>1223.17</v>
      </c>
      <c r="L44" s="12">
        <f t="shared" si="13"/>
        <v>1223.17</v>
      </c>
      <c r="M44" s="12">
        <f t="shared" si="14"/>
        <v>24.528070505326323</v>
      </c>
      <c r="N44" s="12">
        <f t="shared" si="15"/>
        <v>23.465965903291377</v>
      </c>
      <c r="O44" s="12">
        <f t="shared" si="4"/>
        <v>32.057330468977291</v>
      </c>
      <c r="P44" s="12">
        <f t="shared" si="16"/>
        <v>19.942669531022709</v>
      </c>
      <c r="Q44" s="12">
        <f t="shared" si="17"/>
        <v>45.126857506329571</v>
      </c>
      <c r="R44" s="12">
        <f t="shared" si="18"/>
        <v>38.351287559659056</v>
      </c>
      <c r="S44" s="12">
        <f t="shared" si="19"/>
        <v>61.648712440340944</v>
      </c>
      <c r="T44" s="12">
        <f t="shared" si="20"/>
        <v>8.5192317190066671</v>
      </c>
      <c r="U44" s="12">
        <f t="shared" si="21"/>
        <v>13.694446780715662</v>
      </c>
    </row>
    <row r="45" spans="1:21" ht="15.4" x14ac:dyDescent="0.45">
      <c r="A45" s="14">
        <v>50048</v>
      </c>
      <c r="B45" s="30" t="s">
        <v>22</v>
      </c>
      <c r="C45" s="14">
        <v>38</v>
      </c>
      <c r="D45" s="12">
        <v>0.1</v>
      </c>
      <c r="E45" s="14">
        <v>155</v>
      </c>
      <c r="F45" s="31">
        <v>39</v>
      </c>
      <c r="G45" s="29">
        <f>(F45)/((E45/100)^2)</f>
        <v>16.23309053069719</v>
      </c>
      <c r="H45" s="30">
        <v>29.986999999999998</v>
      </c>
      <c r="I45" s="23">
        <v>42806</v>
      </c>
      <c r="J45" s="33">
        <v>-946.3</v>
      </c>
      <c r="K45" s="33">
        <v>-934.43</v>
      </c>
      <c r="L45" s="34">
        <f t="shared" si="13"/>
        <v>-940.36500000000001</v>
      </c>
      <c r="M45" s="34">
        <f t="shared" si="14"/>
        <v>-31.888681522600265</v>
      </c>
      <c r="N45" s="34">
        <f t="shared" si="15"/>
        <v>-30.728800694140507</v>
      </c>
      <c r="O45" s="34">
        <f>N45/0.732</f>
        <v>-41.979235920956974</v>
      </c>
      <c r="P45" s="34">
        <f t="shared" si="16"/>
        <v>80.979235920956967</v>
      </c>
      <c r="Q45" s="34">
        <f t="shared" si="17"/>
        <v>-78.791796651642315</v>
      </c>
      <c r="R45" s="34">
        <f t="shared" si="18"/>
        <v>207.63906646399221</v>
      </c>
      <c r="S45" s="34">
        <f t="shared" si="19"/>
        <v>-107.63906646399224</v>
      </c>
      <c r="T45" s="34">
        <f t="shared" si="20"/>
        <v>33.706237636194366</v>
      </c>
      <c r="U45" s="34">
        <f t="shared" si="21"/>
        <v>-17.473147105497176</v>
      </c>
    </row>
    <row r="46" spans="1:21" ht="15.75" thickBot="1" x14ac:dyDescent="0.5">
      <c r="A46" s="19">
        <v>50049</v>
      </c>
      <c r="B46" s="25" t="s">
        <v>22</v>
      </c>
      <c r="C46" s="25">
        <v>25</v>
      </c>
      <c r="D46" s="12">
        <v>0.1</v>
      </c>
      <c r="E46" s="26">
        <v>165</v>
      </c>
      <c r="F46" s="27">
        <v>43.8</v>
      </c>
      <c r="G46" s="12">
        <f t="shared" si="0"/>
        <v>16.088154269972453</v>
      </c>
      <c r="H46" s="25">
        <v>30</v>
      </c>
      <c r="I46" s="23">
        <v>42836</v>
      </c>
      <c r="J46">
        <v>918.35</v>
      </c>
      <c r="K46">
        <v>979.79</v>
      </c>
      <c r="L46" s="12">
        <f t="shared" si="13"/>
        <v>949.06999999999994</v>
      </c>
      <c r="M46" s="12">
        <f t="shared" si="14"/>
        <v>31.609891788803779</v>
      </c>
      <c r="N46" s="12">
        <f t="shared" si="15"/>
        <v>30.268868192895081</v>
      </c>
      <c r="O46" s="12">
        <f t="shared" si="4"/>
        <v>41.350912831823884</v>
      </c>
      <c r="P46" s="12">
        <f t="shared" si="16"/>
        <v>2.4490871681761135</v>
      </c>
      <c r="Q46" s="12">
        <f t="shared" si="17"/>
        <v>69.107005006609782</v>
      </c>
      <c r="R46" s="12">
        <f t="shared" si="18"/>
        <v>5.5915232150139582</v>
      </c>
      <c r="S46" s="12">
        <f t="shared" si="19"/>
        <v>94.408476784986036</v>
      </c>
      <c r="T46" s="12">
        <f t="shared" si="20"/>
        <v>0.8995728808727691</v>
      </c>
      <c r="U46" s="12">
        <f t="shared" si="21"/>
        <v>15.188581389099683</v>
      </c>
    </row>
    <row r="47" spans="1:21" ht="15.75" thickBot="1" x14ac:dyDescent="0.5">
      <c r="A47" s="19">
        <v>50050</v>
      </c>
      <c r="B47" s="25" t="s">
        <v>22</v>
      </c>
      <c r="C47" s="25">
        <v>17</v>
      </c>
      <c r="D47" s="12">
        <v>0.1</v>
      </c>
      <c r="E47" s="26">
        <v>154</v>
      </c>
      <c r="F47" s="27">
        <v>43.5</v>
      </c>
      <c r="G47" s="12">
        <f t="shared" si="0"/>
        <v>18.342047562826785</v>
      </c>
      <c r="H47" s="25">
        <v>30.003</v>
      </c>
      <c r="I47" s="23">
        <v>42836</v>
      </c>
      <c r="J47">
        <v>1227.92</v>
      </c>
      <c r="K47">
        <v>1211.99</v>
      </c>
      <c r="L47" s="12">
        <f t="shared" si="13"/>
        <v>1219.9549999999999</v>
      </c>
      <c r="M47" s="12">
        <f t="shared" si="14"/>
        <v>24.593530089224604</v>
      </c>
      <c r="N47" s="12">
        <f t="shared" si="15"/>
        <v>23.528847347958312</v>
      </c>
      <c r="O47" s="12">
        <f t="shared" si="4"/>
        <v>32.143234081910265</v>
      </c>
      <c r="P47" s="12">
        <f t="shared" si="16"/>
        <v>11.356765918089735</v>
      </c>
      <c r="Q47" s="12">
        <f t="shared" si="17"/>
        <v>54.089304248180028</v>
      </c>
      <c r="R47" s="12">
        <f t="shared" si="18"/>
        <v>26.107507857677554</v>
      </c>
      <c r="S47" s="12">
        <f t="shared" si="19"/>
        <v>73.892492142322453</v>
      </c>
      <c r="T47" s="12">
        <f t="shared" si="20"/>
        <v>4.788651508723957</v>
      </c>
      <c r="U47" s="12">
        <f t="shared" si="21"/>
        <v>13.553396054102828</v>
      </c>
    </row>
    <row r="48" spans="1:21" ht="15.75" thickBot="1" x14ac:dyDescent="0.5">
      <c r="A48" s="19">
        <v>50051</v>
      </c>
      <c r="B48" s="25" t="s">
        <v>20</v>
      </c>
      <c r="C48" s="25">
        <v>25</v>
      </c>
      <c r="D48" s="12">
        <v>0.1</v>
      </c>
      <c r="E48" s="26">
        <v>163</v>
      </c>
      <c r="F48" s="27">
        <v>50</v>
      </c>
      <c r="G48" s="12">
        <f t="shared" si="0"/>
        <v>18.818924310286427</v>
      </c>
      <c r="H48" s="25">
        <v>30</v>
      </c>
      <c r="I48" s="23">
        <v>42836</v>
      </c>
      <c r="J48">
        <v>926.04</v>
      </c>
      <c r="K48">
        <v>916.99</v>
      </c>
      <c r="L48" s="12">
        <f t="shared" si="13"/>
        <v>921.51499999999999</v>
      </c>
      <c r="M48" s="12">
        <f t="shared" si="14"/>
        <v>32.555085918297586</v>
      </c>
      <c r="N48" s="12">
        <f t="shared" si="15"/>
        <v>31.176835656385769</v>
      </c>
      <c r="O48" s="12">
        <f t="shared" si="4"/>
        <v>42.591305541510614</v>
      </c>
      <c r="P48" s="12">
        <f t="shared" si="16"/>
        <v>7.4086944584893857</v>
      </c>
      <c r="Q48" s="12">
        <f t="shared" si="17"/>
        <v>62.353671312771539</v>
      </c>
      <c r="R48" s="12">
        <f t="shared" si="18"/>
        <v>14.817388916978771</v>
      </c>
      <c r="S48" s="12">
        <f t="shared" si="19"/>
        <v>85.182611083021229</v>
      </c>
      <c r="T48" s="12">
        <f t="shared" si="20"/>
        <v>2.7884732050470045</v>
      </c>
      <c r="U48" s="12">
        <f t="shared" si="21"/>
        <v>16.030451105239422</v>
      </c>
    </row>
    <row r="49" spans="1:21" ht="16.149999999999999" thickBot="1" x14ac:dyDescent="0.55000000000000004">
      <c r="A49" s="19">
        <v>50052</v>
      </c>
      <c r="B49" s="25" t="s">
        <v>22</v>
      </c>
      <c r="C49" s="25">
        <v>23</v>
      </c>
      <c r="D49" s="12">
        <v>0.1</v>
      </c>
      <c r="E49" s="37">
        <v>159</v>
      </c>
      <c r="F49" s="27">
        <v>50</v>
      </c>
      <c r="G49" s="36">
        <f t="shared" si="0"/>
        <v>19.77769866698311</v>
      </c>
      <c r="H49" s="25">
        <v>30</v>
      </c>
      <c r="I49" s="23">
        <v>42836</v>
      </c>
      <c r="J49">
        <v>879.98</v>
      </c>
      <c r="K49">
        <v>923.56</v>
      </c>
      <c r="L49" s="12">
        <f t="shared" si="13"/>
        <v>901.77</v>
      </c>
      <c r="M49" s="12">
        <f t="shared" si="14"/>
        <v>33.267906450647061</v>
      </c>
      <c r="N49" s="12">
        <f t="shared" si="15"/>
        <v>31.861581604848283</v>
      </c>
      <c r="O49" s="12">
        <f t="shared" si="4"/>
        <v>43.526750826295469</v>
      </c>
      <c r="P49" s="12">
        <f t="shared" si="16"/>
        <v>6.4732491737045308</v>
      </c>
      <c r="Q49" s="12">
        <f t="shared" si="17"/>
        <v>63.723163209696565</v>
      </c>
      <c r="R49" s="12">
        <f t="shared" si="18"/>
        <v>12.94649834740906</v>
      </c>
      <c r="S49" s="12">
        <f t="shared" si="19"/>
        <v>87.053501652590938</v>
      </c>
      <c r="T49" s="36">
        <f t="shared" si="20"/>
        <v>2.560519431076512</v>
      </c>
      <c r="U49" s="36">
        <f t="shared" si="21"/>
        <v>17.217179235906595</v>
      </c>
    </row>
    <row r="50" spans="1:21" ht="15.75" thickBot="1" x14ac:dyDescent="0.5">
      <c r="A50" s="19">
        <v>50053</v>
      </c>
      <c r="B50" s="25" t="s">
        <v>22</v>
      </c>
      <c r="C50" s="25">
        <v>26</v>
      </c>
      <c r="D50" s="12">
        <v>0.1</v>
      </c>
      <c r="E50" s="26">
        <v>167</v>
      </c>
      <c r="F50" s="27">
        <v>60</v>
      </c>
      <c r="G50" s="12">
        <f t="shared" si="0"/>
        <v>21.513858510523864</v>
      </c>
      <c r="H50" s="25">
        <v>30.001000000000001</v>
      </c>
      <c r="I50" s="23">
        <v>42806</v>
      </c>
      <c r="J50">
        <v>943.95</v>
      </c>
      <c r="K50">
        <v>934.12</v>
      </c>
      <c r="L50" s="12">
        <f t="shared" si="13"/>
        <v>939.03500000000008</v>
      </c>
      <c r="M50" s="12">
        <f t="shared" si="14"/>
        <v>31.94875590366706</v>
      </c>
      <c r="N50" s="12">
        <f t="shared" si="15"/>
        <v>30.594386074608128</v>
      </c>
      <c r="O50" s="12">
        <f t="shared" si="4"/>
        <v>41.795609391541156</v>
      </c>
      <c r="P50" s="12">
        <f t="shared" si="16"/>
        <v>18.204390608458844</v>
      </c>
      <c r="Q50" s="12">
        <f t="shared" si="17"/>
        <v>50.990643457680221</v>
      </c>
      <c r="R50" s="12">
        <f t="shared" si="18"/>
        <v>30.340651014098075</v>
      </c>
      <c r="S50" s="12">
        <f t="shared" si="19"/>
        <v>69.659348985901929</v>
      </c>
      <c r="T50" s="12">
        <f t="shared" si="20"/>
        <v>6.5274447303448833</v>
      </c>
      <c r="U50" s="12">
        <f t="shared" si="21"/>
        <v>14.98641378017898</v>
      </c>
    </row>
    <row r="51" spans="1:21" ht="15.75" thickBot="1" x14ac:dyDescent="0.5">
      <c r="A51" s="19">
        <v>50054</v>
      </c>
      <c r="B51" s="25" t="s">
        <v>22</v>
      </c>
      <c r="C51" s="25">
        <v>26</v>
      </c>
      <c r="D51" s="12">
        <v>0.1</v>
      </c>
      <c r="E51" s="26">
        <v>155</v>
      </c>
      <c r="F51" s="27">
        <v>47</v>
      </c>
      <c r="G51" s="12">
        <f t="shared" si="0"/>
        <v>19.562955254942764</v>
      </c>
      <c r="H51" s="25">
        <v>30</v>
      </c>
      <c r="I51" s="23">
        <v>42806</v>
      </c>
      <c r="J51">
        <v>1143.4100000000001</v>
      </c>
      <c r="K51">
        <v>1127.71</v>
      </c>
      <c r="L51" s="12">
        <f t="shared" si="13"/>
        <v>1135.56</v>
      </c>
      <c r="M51" s="12">
        <f t="shared" si="14"/>
        <v>26.418683292824689</v>
      </c>
      <c r="N51" s="12">
        <f t="shared" si="15"/>
        <v>25.282116515681739</v>
      </c>
      <c r="O51" s="12">
        <f t="shared" si="4"/>
        <v>34.538410540548824</v>
      </c>
      <c r="P51" s="12">
        <f t="shared" si="16"/>
        <v>12.461589459451176</v>
      </c>
      <c r="Q51" s="12">
        <f t="shared" si="17"/>
        <v>53.79173726740796</v>
      </c>
      <c r="R51" s="12">
        <f t="shared" si="18"/>
        <v>26.514020126491861</v>
      </c>
      <c r="S51" s="12">
        <f t="shared" si="19"/>
        <v>73.485979873508128</v>
      </c>
      <c r="T51" s="12">
        <f t="shared" si="20"/>
        <v>5.1869258936321225</v>
      </c>
      <c r="U51" s="12">
        <f t="shared" si="21"/>
        <v>14.376029361310643</v>
      </c>
    </row>
    <row r="52" spans="1:21" ht="15.75" thickBot="1" x14ac:dyDescent="0.5">
      <c r="A52" s="19">
        <v>50055</v>
      </c>
      <c r="B52" s="25" t="s">
        <v>22</v>
      </c>
      <c r="C52" s="25">
        <v>23</v>
      </c>
      <c r="D52" s="12">
        <v>0.1</v>
      </c>
      <c r="E52" s="26">
        <v>155</v>
      </c>
      <c r="F52" s="27">
        <v>40</v>
      </c>
      <c r="G52" s="12">
        <f t="shared" si="0"/>
        <v>16.649323621227886</v>
      </c>
      <c r="H52" s="25">
        <v>29.995999999999999</v>
      </c>
      <c r="I52" s="23">
        <v>42806</v>
      </c>
      <c r="J52">
        <v>1248.82</v>
      </c>
      <c r="K52">
        <v>1243.9100000000001</v>
      </c>
      <c r="L52" s="12">
        <f t="shared" si="13"/>
        <v>1246.365</v>
      </c>
      <c r="M52" s="12">
        <f t="shared" si="14"/>
        <v>24.066786214311218</v>
      </c>
      <c r="N52" s="12">
        <f t="shared" si="15"/>
        <v>23.022849389347954</v>
      </c>
      <c r="O52" s="12">
        <f t="shared" si="4"/>
        <v>31.451980040092835</v>
      </c>
      <c r="P52" s="12">
        <f t="shared" si="16"/>
        <v>8.5480199599071653</v>
      </c>
      <c r="Q52" s="12">
        <f t="shared" si="17"/>
        <v>57.557123473369884</v>
      </c>
      <c r="R52" s="12">
        <f t="shared" si="18"/>
        <v>21.370049899767913</v>
      </c>
      <c r="S52" s="12">
        <f t="shared" si="19"/>
        <v>78.62995010023208</v>
      </c>
      <c r="T52" s="12">
        <f t="shared" si="20"/>
        <v>3.5579687658302452</v>
      </c>
      <c r="U52" s="12">
        <f t="shared" si="21"/>
        <v>13.09135485539764</v>
      </c>
    </row>
    <row r="53" spans="1:21" ht="15.75" thickBot="1" x14ac:dyDescent="0.5">
      <c r="A53" s="19">
        <v>50056</v>
      </c>
      <c r="B53" s="25" t="s">
        <v>22</v>
      </c>
      <c r="C53" s="25">
        <v>33</v>
      </c>
      <c r="D53" s="12">
        <v>0.1</v>
      </c>
      <c r="E53" s="26">
        <v>156</v>
      </c>
      <c r="F53" s="27">
        <v>51.5</v>
      </c>
      <c r="G53" s="12">
        <f t="shared" si="0"/>
        <v>21.1620644312952</v>
      </c>
      <c r="H53" s="25">
        <v>30.001000000000001</v>
      </c>
      <c r="I53" s="23">
        <v>42806</v>
      </c>
      <c r="J53">
        <v>980.67</v>
      </c>
      <c r="K53">
        <v>925.04</v>
      </c>
      <c r="L53" s="12">
        <f t="shared" si="13"/>
        <v>952.85500000000002</v>
      </c>
      <c r="M53" s="12">
        <f t="shared" si="14"/>
        <v>31.485378153024332</v>
      </c>
      <c r="N53" s="12">
        <f t="shared" si="15"/>
        <v>30.149258552376882</v>
      </c>
      <c r="O53" s="12">
        <f t="shared" si="4"/>
        <v>41.187511683574975</v>
      </c>
      <c r="P53" s="12">
        <f t="shared" si="16"/>
        <v>10.312488316425025</v>
      </c>
      <c r="Q53" s="12">
        <f t="shared" si="17"/>
        <v>58.542249616265785</v>
      </c>
      <c r="R53" s="12">
        <f t="shared" si="18"/>
        <v>20.024249158106844</v>
      </c>
      <c r="S53" s="12">
        <f t="shared" si="19"/>
        <v>79.975750841893159</v>
      </c>
      <c r="T53" s="12">
        <f t="shared" si="20"/>
        <v>4.2375445087216566</v>
      </c>
      <c r="U53" s="12">
        <f t="shared" si="21"/>
        <v>16.924519922573541</v>
      </c>
    </row>
    <row r="54" spans="1:21" ht="15.75" thickBot="1" x14ac:dyDescent="0.5">
      <c r="A54" s="19">
        <v>50057</v>
      </c>
      <c r="B54" s="25" t="s">
        <v>22</v>
      </c>
      <c r="C54" s="25">
        <v>19</v>
      </c>
      <c r="D54" s="12">
        <v>0.1</v>
      </c>
      <c r="E54" s="26">
        <v>157</v>
      </c>
      <c r="F54" s="27">
        <v>44.7</v>
      </c>
      <c r="G54" s="12">
        <f t="shared" si="0"/>
        <v>18.134609923323463</v>
      </c>
      <c r="H54" s="25">
        <v>30.001999999999999</v>
      </c>
      <c r="I54" s="23">
        <v>42806</v>
      </c>
      <c r="J54">
        <v>873.26</v>
      </c>
      <c r="K54">
        <v>910.86</v>
      </c>
      <c r="L54" s="12">
        <f t="shared" si="13"/>
        <v>892.06</v>
      </c>
      <c r="M54" s="12">
        <f t="shared" si="14"/>
        <v>33.632266887877499</v>
      </c>
      <c r="N54" s="12">
        <f t="shared" si="15"/>
        <v>32.211591631006243</v>
      </c>
      <c r="O54" s="12">
        <f t="shared" si="4"/>
        <v>44.004906599735307</v>
      </c>
      <c r="P54" s="12">
        <f t="shared" si="16"/>
        <v>0.69509340026469602</v>
      </c>
      <c r="Q54" s="12">
        <f t="shared" si="17"/>
        <v>72.061726243861841</v>
      </c>
      <c r="R54" s="12">
        <f t="shared" si="18"/>
        <v>1.5550187925384698</v>
      </c>
      <c r="S54" s="12">
        <f t="shared" si="19"/>
        <v>98.444981207461538</v>
      </c>
      <c r="T54" s="12">
        <f t="shared" si="20"/>
        <v>0.28199659226122603</v>
      </c>
      <c r="U54" s="12">
        <f t="shared" si="21"/>
        <v>17.852613331062237</v>
      </c>
    </row>
    <row r="55" spans="1:21" ht="15.75" thickBot="1" x14ac:dyDescent="0.5">
      <c r="A55" s="19">
        <v>50058</v>
      </c>
      <c r="B55" s="25" t="s">
        <v>22</v>
      </c>
      <c r="C55" s="25">
        <v>31</v>
      </c>
      <c r="D55" s="12">
        <v>0.1</v>
      </c>
      <c r="E55" s="26">
        <v>155</v>
      </c>
      <c r="F55" s="27">
        <v>55.4</v>
      </c>
      <c r="G55" s="12">
        <f t="shared" si="0"/>
        <v>23.059313215400621</v>
      </c>
      <c r="H55" s="25">
        <v>30.004000000000001</v>
      </c>
      <c r="I55" s="23">
        <v>42806</v>
      </c>
      <c r="J55">
        <v>978.29</v>
      </c>
      <c r="K55">
        <v>988.78</v>
      </c>
      <c r="L55" s="12">
        <f t="shared" si="13"/>
        <v>983.53499999999997</v>
      </c>
      <c r="M55" s="12">
        <f t="shared" si="14"/>
        <v>30.506285998973095</v>
      </c>
      <c r="N55" s="12">
        <f t="shared" si="15"/>
        <v>29.208728145026988</v>
      </c>
      <c r="O55" s="12">
        <f t="shared" si="4"/>
        <v>39.902634077905724</v>
      </c>
      <c r="P55" s="12">
        <f t="shared" si="16"/>
        <v>15.497365922094275</v>
      </c>
      <c r="Q55" s="12">
        <f t="shared" si="17"/>
        <v>52.723336001853774</v>
      </c>
      <c r="R55" s="12">
        <f t="shared" si="18"/>
        <v>27.973584696921073</v>
      </c>
      <c r="S55" s="12">
        <f t="shared" si="19"/>
        <v>72.026415303078934</v>
      </c>
      <c r="T55" s="12">
        <f t="shared" si="20"/>
        <v>6.4505165128384068</v>
      </c>
      <c r="U55" s="12">
        <f t="shared" si="21"/>
        <v>16.608796702562213</v>
      </c>
    </row>
    <row r="56" spans="1:21" ht="15.75" thickBot="1" x14ac:dyDescent="0.5">
      <c r="A56" s="19">
        <v>50059</v>
      </c>
      <c r="B56" s="25" t="s">
        <v>20</v>
      </c>
      <c r="C56" s="25">
        <v>19</v>
      </c>
      <c r="D56" s="12">
        <v>0.1</v>
      </c>
      <c r="E56" s="26">
        <v>158</v>
      </c>
      <c r="F56" s="27">
        <v>50</v>
      </c>
      <c r="G56" s="12">
        <f t="shared" si="0"/>
        <v>20.028841531805796</v>
      </c>
      <c r="H56" s="25">
        <v>29.995000000000001</v>
      </c>
      <c r="I56" s="23">
        <v>42806</v>
      </c>
      <c r="J56">
        <v>759.01</v>
      </c>
      <c r="K56">
        <v>800.79</v>
      </c>
      <c r="L56" s="12">
        <f t="shared" si="13"/>
        <v>779.9</v>
      </c>
      <c r="M56" s="12">
        <f t="shared" si="14"/>
        <v>38.46005898192076</v>
      </c>
      <c r="N56" s="12">
        <f t="shared" si="15"/>
        <v>36.849240136331183</v>
      </c>
      <c r="O56" s="12">
        <f t="shared" si="4"/>
        <v>50.340491989523478</v>
      </c>
      <c r="P56" s="35">
        <f t="shared" si="16"/>
        <v>-0.34049198952347837</v>
      </c>
      <c r="Q56" s="12">
        <f t="shared" si="17"/>
        <v>73.698480272662366</v>
      </c>
      <c r="R56" s="12">
        <f t="shared" si="18"/>
        <v>-0.68098397904695673</v>
      </c>
      <c r="S56" s="12">
        <f t="shared" si="19"/>
        <v>100.68098397904697</v>
      </c>
      <c r="T56" s="12">
        <f t="shared" si="20"/>
        <v>-0.13639320202030056</v>
      </c>
      <c r="U56" s="12">
        <f t="shared" si="21"/>
        <v>20.165234733826097</v>
      </c>
    </row>
    <row r="57" spans="1:21" ht="15.75" customHeight="1" thickBot="1" x14ac:dyDescent="0.5">
      <c r="A57" s="19">
        <v>50060</v>
      </c>
      <c r="B57" s="25" t="s">
        <v>20</v>
      </c>
      <c r="C57" s="25">
        <v>37</v>
      </c>
      <c r="D57" s="12">
        <v>0.1</v>
      </c>
      <c r="E57" s="26">
        <v>156</v>
      </c>
      <c r="F57" s="27">
        <v>50</v>
      </c>
      <c r="G57" s="12">
        <f t="shared" si="0"/>
        <v>20.5456936226167</v>
      </c>
      <c r="H57" s="25">
        <v>30</v>
      </c>
      <c r="I57" s="23">
        <v>42806</v>
      </c>
      <c r="J57">
        <v>395.12</v>
      </c>
      <c r="K57">
        <v>404.03</v>
      </c>
      <c r="L57" s="12">
        <f t="shared" si="13"/>
        <v>399.57499999999999</v>
      </c>
      <c r="M57" s="12">
        <f t="shared" si="14"/>
        <v>75.07977225802415</v>
      </c>
      <c r="N57" s="12">
        <f t="shared" si="15"/>
        <v>72.026678441906014</v>
      </c>
      <c r="O57" s="12">
        <f t="shared" si="4"/>
        <v>98.397101696592912</v>
      </c>
      <c r="P57" s="35">
        <f t="shared" si="16"/>
        <v>-48.397101696592912</v>
      </c>
      <c r="Q57" s="12">
        <f t="shared" si="17"/>
        <v>144.05335688381203</v>
      </c>
      <c r="R57" s="12">
        <f t="shared" si="18"/>
        <v>-96.794203393185825</v>
      </c>
      <c r="S57" s="12">
        <f t="shared" si="19"/>
        <v>196.79420339318582</v>
      </c>
      <c r="T57" s="12">
        <f t="shared" si="20"/>
        <v>-19.887040473616416</v>
      </c>
      <c r="U57" s="12">
        <f t="shared" si="21"/>
        <v>40.432734096233112</v>
      </c>
    </row>
    <row r="58" spans="1:21" ht="15.75" thickBot="1" x14ac:dyDescent="0.5">
      <c r="A58" s="19">
        <v>50061</v>
      </c>
      <c r="B58" s="25" t="s">
        <v>20</v>
      </c>
      <c r="C58" s="25">
        <v>31</v>
      </c>
      <c r="D58" s="12">
        <v>0.1</v>
      </c>
      <c r="E58" s="26">
        <v>172</v>
      </c>
      <c r="F58" s="27">
        <v>46</v>
      </c>
      <c r="G58" s="12">
        <f t="shared" si="0"/>
        <v>15.548945375878855</v>
      </c>
      <c r="H58" s="25">
        <v>30.001000000000001</v>
      </c>
      <c r="I58" s="23">
        <v>42806</v>
      </c>
      <c r="J58">
        <v>813.76</v>
      </c>
      <c r="K58">
        <v>861.57</v>
      </c>
      <c r="L58" s="12">
        <f t="shared" si="13"/>
        <v>837.66499999999996</v>
      </c>
      <c r="M58" s="12">
        <f t="shared" si="14"/>
        <v>35.815033456095222</v>
      </c>
      <c r="N58" s="12">
        <f t="shared" si="15"/>
        <v>34.308389487123172</v>
      </c>
      <c r="O58" s="12">
        <f t="shared" si="4"/>
        <v>46.869384545250234</v>
      </c>
      <c r="P58" s="35">
        <f t="shared" si="16"/>
        <v>-0.86938454525023445</v>
      </c>
      <c r="Q58" s="12">
        <f t="shared" si="17"/>
        <v>74.583455406789497</v>
      </c>
      <c r="R58" s="12">
        <f t="shared" si="18"/>
        <v>-1.8899664027179008</v>
      </c>
      <c r="S58" s="12">
        <f t="shared" si="19"/>
        <v>101.8899664027179</v>
      </c>
      <c r="T58" s="12">
        <f t="shared" si="20"/>
        <v>-0.29386984358106899</v>
      </c>
      <c r="U58" s="12">
        <f t="shared" si="21"/>
        <v>15.842815219459924</v>
      </c>
    </row>
    <row r="59" spans="1:21" ht="15.75" thickBot="1" x14ac:dyDescent="0.5">
      <c r="A59" s="19">
        <v>50064</v>
      </c>
      <c r="B59" s="25" t="s">
        <v>22</v>
      </c>
      <c r="C59" s="25">
        <v>31</v>
      </c>
      <c r="D59" s="12">
        <v>0.1</v>
      </c>
      <c r="E59" s="26">
        <v>155</v>
      </c>
      <c r="F59" s="27">
        <v>43</v>
      </c>
      <c r="G59" s="12">
        <f t="shared" si="0"/>
        <v>17.898022892819977</v>
      </c>
      <c r="H59" s="25">
        <v>30</v>
      </c>
      <c r="I59" s="23">
        <v>42806</v>
      </c>
      <c r="J59">
        <v>998.2</v>
      </c>
      <c r="K59">
        <v>992.49</v>
      </c>
      <c r="L59" s="12">
        <f t="shared" si="13"/>
        <v>995.34500000000003</v>
      </c>
      <c r="M59" s="12">
        <f t="shared" si="14"/>
        <v>30.14030311098162</v>
      </c>
      <c r="N59" s="12">
        <f t="shared" si="15"/>
        <v>28.857159568666301</v>
      </c>
      <c r="O59" s="12">
        <f t="shared" si="4"/>
        <v>39.422349137522268</v>
      </c>
      <c r="P59" s="12">
        <f t="shared" si="16"/>
        <v>3.5776508624777321</v>
      </c>
      <c r="Q59" s="12">
        <f t="shared" si="17"/>
        <v>67.109673415503025</v>
      </c>
      <c r="R59" s="12">
        <f t="shared" si="18"/>
        <v>8.3201182848319366</v>
      </c>
      <c r="S59" s="12">
        <f t="shared" si="19"/>
        <v>91.679881715168065</v>
      </c>
      <c r="T59" s="12">
        <f t="shared" si="20"/>
        <v>1.4891366753289206</v>
      </c>
      <c r="U59" s="12">
        <f t="shared" si="21"/>
        <v>16.408886217491055</v>
      </c>
    </row>
    <row r="60" spans="1:21" ht="15.75" thickBot="1" x14ac:dyDescent="0.5">
      <c r="A60" s="19">
        <v>50065</v>
      </c>
      <c r="B60" s="25" t="s">
        <v>22</v>
      </c>
      <c r="C60" s="25">
        <v>27</v>
      </c>
      <c r="D60" s="12">
        <v>0.1</v>
      </c>
      <c r="E60" s="26">
        <v>154</v>
      </c>
      <c r="F60" s="27">
        <v>52</v>
      </c>
      <c r="G60" s="12">
        <f t="shared" si="0"/>
        <v>21.926125822229718</v>
      </c>
      <c r="H60" s="25">
        <v>30.036000000000001</v>
      </c>
      <c r="I60" s="23">
        <v>42806</v>
      </c>
      <c r="J60">
        <v>926.03</v>
      </c>
      <c r="K60">
        <v>992.88</v>
      </c>
      <c r="L60" s="12">
        <f t="shared" si="13"/>
        <v>959.45499999999993</v>
      </c>
      <c r="M60" s="12">
        <f t="shared" si="14"/>
        <v>31.305272263941511</v>
      </c>
      <c r="N60" s="12">
        <f t="shared" si="15"/>
        <v>29.976246170933248</v>
      </c>
      <c r="O60" s="12">
        <f t="shared" si="4"/>
        <v>40.951155971220288</v>
      </c>
      <c r="P60" s="12">
        <f t="shared" si="16"/>
        <v>11.048844028779712</v>
      </c>
      <c r="Q60" s="12">
        <f t="shared" si="17"/>
        <v>57.646627251794705</v>
      </c>
      <c r="R60" s="12">
        <f t="shared" si="18"/>
        <v>21.247776978422522</v>
      </c>
      <c r="S60" s="12">
        <f t="shared" si="19"/>
        <v>78.752223021577478</v>
      </c>
      <c r="T60" s="12">
        <f t="shared" si="20"/>
        <v>4.6588143147156824</v>
      </c>
      <c r="U60" s="12">
        <f t="shared" si="21"/>
        <v>17.267311507514037</v>
      </c>
    </row>
    <row r="61" spans="1:21" ht="15.75" thickBot="1" x14ac:dyDescent="0.5">
      <c r="A61" s="19">
        <v>50067</v>
      </c>
      <c r="B61" s="25" t="s">
        <v>22</v>
      </c>
      <c r="C61" s="25">
        <v>23</v>
      </c>
      <c r="D61" s="12">
        <v>0.1</v>
      </c>
      <c r="E61" s="26">
        <v>156</v>
      </c>
      <c r="F61" s="27">
        <v>54</v>
      </c>
      <c r="G61" s="12">
        <f t="shared" si="0"/>
        <v>22.189349112426033</v>
      </c>
      <c r="H61" s="25">
        <v>29.995000000000001</v>
      </c>
      <c r="I61" s="23">
        <v>42806</v>
      </c>
      <c r="J61">
        <v>898.92</v>
      </c>
      <c r="K61">
        <v>917.43</v>
      </c>
      <c r="L61" s="12">
        <f t="shared" si="13"/>
        <v>908.17499999999995</v>
      </c>
      <c r="M61" s="12">
        <f t="shared" si="14"/>
        <v>33.027775483799928</v>
      </c>
      <c r="N61" s="12">
        <f t="shared" si="15"/>
        <v>31.630908245725195</v>
      </c>
      <c r="O61" s="12">
        <f t="shared" si="4"/>
        <v>43.211623286509827</v>
      </c>
      <c r="P61" s="12">
        <f t="shared" si="16"/>
        <v>10.788376713490173</v>
      </c>
      <c r="Q61" s="12">
        <f t="shared" si="17"/>
        <v>58.575756010602205</v>
      </c>
      <c r="R61" s="12">
        <f t="shared" si="18"/>
        <v>19.97847539535217</v>
      </c>
      <c r="S61" s="12">
        <f t="shared" si="19"/>
        <v>80.021524604647837</v>
      </c>
      <c r="T61" s="12">
        <f t="shared" si="20"/>
        <v>4.433093652814831</v>
      </c>
      <c r="U61" s="12">
        <f t="shared" si="21"/>
        <v>17.756255459611204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Doreen Kalembe</cp:lastModifiedBy>
  <dcterms:created xsi:type="dcterms:W3CDTF">2018-04-28T03:02:01Z</dcterms:created>
  <dcterms:modified xsi:type="dcterms:W3CDTF">2025-01-28T17:33:10Z</dcterms:modified>
</cp:coreProperties>
</file>