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externalReferences>
    <externalReference r:id="rId17"/>
  </externalReference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olidays" vbProcedure="false">'[1]Gantt Chart'!$C$65:$C$85</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<sst xmlns="http://schemas.openxmlformats.org/spreadsheetml/2006/main" count="385" uniqueCount="250">
  <si>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</si>
  <si>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</si>
  <si>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</si>
  <si>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</si>
  <si>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</si>
  <si>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</si>
  <si>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</si>
  <si>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</si>
  <si>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</si>
  <si>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</si>
  <si>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</si>
  <si>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</si>
  <si>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</si>
  <si>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</si>
  <si>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</si>
  <si>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</si>
  <si>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</si>
  <si>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</si>
  <si>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</si>
  <si>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</si>
  <si>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</si>
  <si>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</si>
  <si>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</si>
  <si>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</si>
  <si>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</si>
  <si>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</si>
  <si>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</si>
  <si>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</si>
  <si>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</si>
  <si>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</si>
  <si>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</si>
  <si>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</si>
  <si>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</si>
  <si>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</si>
  <si>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</si>
  <si>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</si>
  <si>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</si>
  <si>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</si>
  <si>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</si>
  <si>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</si>
  <si>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</si>
  <si>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</si>
  <si>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</si>
  <si>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</si>
  <si>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</si>
  <si>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</si>
  <si>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</si>
  <si>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</si>
  <si>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</si>
  <si>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</si>
  <si>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</si>
  <si>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</si>
  <si>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</si>
  <si>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</si>
  <si>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</si>
  <si>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</si>
  <si>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</si>
  <si>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RDD</t>
  </si>
  <si>
    <t xml:space="preserve">RD1</t>
  </si>
  <si>
    <t xml:space="preserve">RD2</t>
  </si>
  <si>
    <t xml:space="preserve">R: Responsable</t>
  </si>
  <si>
    <t xml:space="preserve">WP0 Capture Besoin</t>
  </si>
  <si>
    <t xml:space="preserve">RC</t>
  </si>
  <si>
    <t xml:space="preserve">CA</t>
  </si>
  <si>
    <t xml:space="preserve">C: Contributeur</t>
  </si>
  <si>
    <t xml:space="preserve">WP1 Pilotage Projet</t>
  </si>
  <si>
    <t xml:space="preserve">A</t>
  </si>
  <si>
    <t xml:space="preserve">R</t>
  </si>
  <si>
    <t xml:space="preserve">WP2 Développement couche 1</t>
  </si>
  <si>
    <t xml:space="preserve">C</t>
  </si>
  <si>
    <t xml:space="preserve">WP2 Développement couche 2</t>
  </si>
  <si>
    <t xml:space="preserve">WP2 Développement couche 3</t>
  </si>
  <si>
    <t xml:space="preserve">WP2 Développement couche 4</t>
  </si>
  <si>
    <t xml:space="preserve">WP2 Développement couche 5</t>
  </si>
  <si>
    <t xml:space="preserve">WP3 Développement JAVA</t>
  </si>
  <si>
    <t xml:space="preserve">                    PBS
WBS</t>
  </si>
  <si>
    <t xml:space="preserve">Capture du besoin</t>
  </si>
  <si>
    <t xml:space="preserve">Reférentiel projet</t>
  </si>
  <si>
    <t xml:space="preserve">Avancement projet</t>
  </si>
  <si>
    <t xml:space="preserve">Bilan projet</t>
  </si>
  <si>
    <t xml:space="preserve">Couche 1</t>
  </si>
  <si>
    <t xml:space="preserve">Couche2</t>
  </si>
  <si>
    <t xml:space="preserve">Couche 3</t>
  </si>
  <si>
    <t xml:space="preserve">Couche 4</t>
  </si>
  <si>
    <t xml:space="preserve">Couche 5</t>
  </si>
  <si>
    <t xml:space="preserve">Programme Analyse Java</t>
  </si>
  <si>
    <t xml:space="preserve">Programme
Fragmentation Java</t>
  </si>
  <si>
    <t xml:space="preserve">Analyse graphique Java</t>
  </si>
  <si>
    <t xml:space="preserve">Doxygen</t>
  </si>
  <si>
    <t xml:space="preserve">Espace GitHub</t>
  </si>
  <si>
    <t xml:space="preserve">X</t>
  </si>
  <si>
    <t xml:space="preserve">WBS</t>
  </si>
  <si>
    <t xml:space="preserve">Task Names</t>
  </si>
  <si>
    <t xml:space="preserve">Resource Names</t>
  </si>
  <si>
    <t xml:space="preserve">Start</t>
  </si>
  <si>
    <t xml:space="preserve">Duration</t>
  </si>
  <si>
    <t xml:space="preserve">Finish</t>
  </si>
  <si>
    <t xml:space="preserve">% Complete</t>
  </si>
  <si>
    <t xml:space="preserve">Calendar days</t>
  </si>
  <si>
    <t xml:space="preserve">Days Completed</t>
  </si>
  <si>
    <t xml:space="preserve">Days Remaining</t>
  </si>
  <si>
    <t xml:space="preserve">Creation environnement + partage ressource</t>
  </si>
  <si>
    <t xml:space="preserve">Référentiel du projet</t>
  </si>
  <si>
    <t xml:space="preserve">Pilotage du projet</t>
  </si>
  <si>
    <t xml:space="preserve">Bilan du projet</t>
  </si>
  <si>
    <t xml:space="preserve">Code C</t>
  </si>
  <si>
    <t xml:space="preserve">Développement couche 1</t>
  </si>
  <si>
    <t xml:space="preserve">Développement couche 2</t>
  </si>
  <si>
    <t xml:space="preserve">Développement couche 3</t>
  </si>
  <si>
    <t xml:space="preserve">Développement couche 4</t>
  </si>
  <si>
    <t xml:space="preserve">Développement couche 5</t>
  </si>
  <si>
    <t xml:space="preserve">Code Java</t>
  </si>
  <si>
    <t xml:space="preserve">Programme d’analyse Java</t>
  </si>
  <si>
    <t xml:space="preserve">Programme de fragmentation Java</t>
  </si>
  <si>
    <t xml:space="preserve">Interface graphique Java</t>
  </si>
  <si>
    <t xml:space="preserve">Correction bugs + rattrapage retard</t>
  </si>
  <si>
    <t xml:space="preserve">Gantt Chart Template </t>
  </si>
  <si>
    <t xml:space="preserve">Author: Fernando Ribeiro &lt;pinguim.ribeiro@gmail.com&gt;</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</si>
  <si>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</si>
  <si>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</si>
  <si>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</si>
  <si>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</si>
  <si>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</si>
  <si>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</si>
  <si>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</si>
  <si>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</si>
  <si>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</si>
  <si>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Total     </t>
  </si>
  <si>
    <t xml:space="preserve">Description de l'opportunité </t>
  </si>
  <si>
    <t xml:space="preserve">Montant brut</t>
  </si>
  <si>
    <t xml:space="preserve">Montant pondéré</t>
  </si>
  <si>
    <t xml:space="preserve">Total</t>
  </si>
  <si>
    <t xml:space="preserve">Période du xxx au yyy</t>
  </si>
  <si>
    <t xml:space="preserve">POINTS POSITIFS</t>
  </si>
  <si>
    <t xml:space="preserve">POINTS NEGATIFS / ALERTES</t>
  </si>
  <si>
    <t xml:space="preserve">Période du yyy au zzz</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</si>
  <si>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</si>
  <si>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</si>
  <si>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</si>
  <si>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</si>
  <si>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</si>
  <si>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</si>
  <si>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</si>
  <si>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</si>
  <si>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</si>
  <si>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</si>
  <si>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</si>
  <si>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</si>
  <si>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</si>
  <si>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</si>
  <si>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</si>
  <si>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</si>
  <si>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</si>
  <si>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</si>
  <si>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</si>
  <si>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</si>
  <si>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</si>
  <si>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</si>
  <si>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</si>
  <si>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</si>
  <si>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</si>
  <si>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</si>
  <si>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</si>
  <si>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</si>
  <si>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</si>
  <si>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Dossier produit à Réaliser</t>
  </si>
  <si>
    <t xml:space="preserve">CLIENT</t>
  </si>
  <si>
    <t xml:space="preserve">validé</t>
  </si>
  <si>
    <t xml:space="preserve">    &gt;&gt;&gt; Document de reference</t>
  </si>
  <si>
    <t xml:space="preserve">Cours JAVA</t>
  </si>
  <si>
    <t xml:space="preserve">M. X</t>
  </si>
  <si>
    <t xml:space="preserve">à realiser</t>
  </si>
  <si>
    <t xml:space="preserve">&gt;&gt;&gt; Documents en sortie</t>
  </si>
  <si>
    <t xml:space="preserve">    &gt;&gt;&gt; livrables projet</t>
  </si>
  <si>
    <t xml:space="preserve">Expression du besoin</t>
  </si>
  <si>
    <t xml:space="preserve">Structuration projet</t>
  </si>
  <si>
    <t xml:space="preserve">suivi projet</t>
  </si>
  <si>
    <t xml:space="preserve">recurrent 1 par semaine</t>
  </si>
  <si>
    <t xml:space="preserve">Bilan</t>
  </si>
  <si>
    <t xml:space="preserve">    &gt;&gt;&gt; Documents developpement solution</t>
  </si>
  <si>
    <t xml:space="preserve">Dossier de conceptionSolution</t>
  </si>
  <si>
    <t xml:space="preserve">RCI</t>
  </si>
  <si>
    <t xml:space="preserve">Dossier des tests solution</t>
  </si>
  <si>
    <t xml:space="preserve">Résultat de Test SOLUTION V1</t>
  </si>
  <si>
    <t xml:space="preserve">Dossier de conception A1</t>
  </si>
  <si>
    <t xml:space="preserve">Dossier de test A1</t>
  </si>
  <si>
    <t xml:space="preserve">Resultat de Test A1 V1</t>
  </si>
  <si>
    <t xml:space="preserve">Dossier de conception A2</t>
  </si>
  <si>
    <t xml:space="preserve">Resultat Test A2 V1</t>
  </si>
  <si>
    <t xml:space="preserve">Dossier de conception A3</t>
  </si>
  <si>
    <t xml:space="preserve">Resultat Test A3 V1</t>
  </si>
  <si>
    <t xml:space="preserve">    &gt;&gt;&gt; Documents Utilisateurs</t>
  </si>
  <si>
    <t xml:space="preserve">Solution User manual</t>
  </si>
  <si>
    <t xml:space="preserve">Intitulé livrable</t>
  </si>
  <si>
    <t xml:space="preserve">Description Livrable</t>
  </si>
  <si>
    <t xml:space="preserve">date prévue </t>
  </si>
  <si>
    <t xml:space="preserve">&gt;&gt;&gt; Livrables en sortie</t>
  </si>
  <si>
    <t xml:space="preserve">SOLUTION A V1</t>
  </si>
  <si>
    <t xml:space="preserve">A1 V1</t>
  </si>
  <si>
    <t xml:space="preserve">A11 V1</t>
  </si>
  <si>
    <t xml:space="preserve">A12 V1</t>
  </si>
  <si>
    <t xml:space="preserve">A13 V1</t>
  </si>
  <si>
    <t xml:space="preserve">A2 V1</t>
  </si>
  <si>
    <t xml:space="preserve">A3 V1</t>
  </si>
  <si>
    <t xml:space="preserve">Planning Initial</t>
  </si>
  <si>
    <t xml:space="preserve">Planning courant</t>
  </si>
  <si>
    <t xml:space="preserve">Ecart de travail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</si>
  <si>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</si>
  <si>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</si>
  <si>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</si>
  <si>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</si>
  <si>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</si>
  <si>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</si>
  <si>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</si>
  <si>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Début réel</t>
  </si>
  <si>
    <t xml:space="preserve">Fin réelle</t>
  </si>
  <si>
    <t xml:space="preserve">Travail effectué</t>
  </si>
  <si>
    <t xml:space="preserve">Travail restant</t>
  </si>
  <si>
    <t xml:space="preserve">Ecart de travail (effectué+ restant)- initial</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</si>
  <si>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</si>
  <si>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</si>
  <si>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</si>
  <si>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</si>
  <si>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</si>
  <si>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</si>
  <si>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</si>
  <si>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</si>
  <si>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</si>
  <si>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</si>
  <si>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</si>
  <si>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</si>
  <si>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</si>
  <si>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</si>
  <si>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</si>
  <si>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</si>
  <si>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</si>
  <si>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</si>
  <si>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Intégration Solution</t>
  </si>
  <si>
    <t xml:space="preserve">13;12;11</t>
  </si>
  <si>
    <t xml:space="preserve">   livraison Besoin</t>
  </si>
  <si>
    <t xml:space="preserve">   Livraison Structuration Projet</t>
  </si>
  <si>
    <t xml:space="preserve">   Livraison Solution</t>
  </si>
  <si>
    <t xml:space="preserve">   Livraison Bilan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</si>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</sst>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46">
    <numFmt numFmtId="164" formatCode="General"/>
    <numFmt numFmtId="165" formatCode="\ * #,##0&quot;    &quot;;\-* #,##0&quot;    &quot;;\ * &quot;-    &quot;;\ @\ "/>
    <numFmt numFmtId="166" formatCode="\ * #,##0.00\ ;\ * \(#,##0.00\);\ * \-#\ ;\ @\ "/>
    <numFmt numFmtId="167" formatCode="#,##0&quot; h&quot;"/>
    <numFmt numFmtId="168" formatCode="\ * #,##0&quot; F &quot;;\-* #,##0&quot; F &quot;;\ * &quot;- F &quot;;\ @\ "/>
    <numFmt numFmtId="169" formatCode="&quot; $&quot;* #,##0.00\ ;&quot; $&quot;* \(#,##0.00\);&quot; $&quot;* \-#\ ;\ @\ "/>
    <numFmt numFmtId="170" formatCode="dd\-mmm\-yy"/>
    <numFmt numFmtId="171" formatCode="dd/mm/yyyy"/>
    <numFmt numFmtId="172" formatCode="mmm\ yy"/>
    <numFmt numFmtId="173" formatCode="\ * #,##0.00&quot;    &quot;;\-* #,##0.00&quot;    &quot;;\ * \-#&quot;    &quot;;\ @\ "/>
    <numFmt numFmtId="174" formatCode="\$#,##0;[RED]&quot;-$&quot;#,##0"/>
    <numFmt numFmtId="175" formatCode="#,##0.0&quot; déf/kLoc&quot;"/>
    <numFmt numFmtId="176" formatCode="\ * #,##0.00\ [$€-1]\ ;\-* #,##0.00\ [$€-1]\ ;\ * \-#\ [$€-1]\ "/>
    <numFmt numFmtId="177" formatCode="\ * #,##0.00\ [$€]\ ;\-* #,##0.00\ [$€]\ ;\ * \-#\ [$€]\ ;\ @\ "/>
    <numFmt numFmtId="178" formatCode="#,##0.0&quot; h/déf&quot;"/>
    <numFmt numFmtId="179" formatCode="0.0\ "/>
    <numFmt numFmtId="180" formatCode="#,##0\ ;[RED]\-#,##0\ "/>
    <numFmt numFmtId="181" formatCode="0.000"/>
    <numFmt numFmtId="182" formatCode="\£#,##0;&quot;-£&quot;#,##0"/>
    <numFmt numFmtId="183" formatCode="#,##0;[RED]\(#,##0\)"/>
    <numFmt numFmtId="184" formatCode="0\ %"/>
    <numFmt numFmtId="185" formatCode="\£#,##0;[RED]&quot;-£&quot;#,##0"/>
    <numFmt numFmtId="186" formatCode="#&quot; %&quot;"/>
    <numFmt numFmtId="187" formatCode="#,##0.00"/>
    <numFmt numFmtId="188" formatCode="#,##0"/>
    <numFmt numFmtId="189" formatCode="&quot;Qty &quot;#\ "/>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quot;  x &quot;"/>
    <numFmt numFmtId="196" formatCode="General"/>
    <numFmt numFmtId="197" formatCode="dd/mm/yy"/>
    <numFmt numFmtId="198" formatCode="dd\-mmm\-yyyy"/>
    <numFmt numFmtId="199" formatCode="0%"/>
    <numFmt numFmtId="200" formatCode="0"/>
    <numFmt numFmtId="201" formatCode="dddd&quot;, &quot;d\ mmmm\ yyyy"/>
    <numFmt numFmtId="202" formatCode="00"/>
    <numFmt numFmtId="203" formatCode="mmm\-yy"/>
    <numFmt numFmtId="204" formatCode="dd"/>
    <numFmt numFmtId="205" formatCode="&quot;VRAI&quot;;&quot;VRAI&quot;;&quot;FAUX&quot;"/>
    <numFmt numFmtId="206" formatCode="#,##0.0"/>
    <numFmt numFmtId="207" formatCode="#,##0&quot; €&quot;"/>
    <numFmt numFmtId="208" formatCode="dd/mm/yy;@"/>
    <numFmt numFmtId="209" formatCode="@"/>
  </numFmts>
  <fonts count="91">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1"/>
    </font>
    <font>
      <sz val="11"/>
      <name val="ＭＳ"/>
      <family val="3"/>
      <charset val="1"/>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1"/>
      <name val="Times New Roman"/>
      <family val="0"/>
      <charset val="1"/>
    </font>
    <font>
      <b val="true"/>
      <sz val="16"/>
      <name val="Arial"/>
      <family val="0"/>
      <charset val="1"/>
    </font>
    <font>
      <b val="true"/>
      <sz val="14"/>
      <name val="Arial"/>
      <family val="0"/>
      <charset val="1"/>
    </font>
    <font>
      <b val="true"/>
      <sz val="12"/>
      <name val="Arial"/>
      <family val="0"/>
      <charset val="1"/>
    </font>
    <font>
      <sz val="12"/>
      <name val="Arial"/>
      <family val="0"/>
      <charset val="1"/>
    </font>
    <font>
      <b val="true"/>
      <sz val="10"/>
      <name val="Arial"/>
      <family val="0"/>
      <charset val="1"/>
    </font>
    <font>
      <sz val="11"/>
      <name val="Arial"/>
      <family val="0"/>
      <charset val="1"/>
    </font>
    <font>
      <sz val="10"/>
      <color rgb="FF0000FF"/>
      <name val="Arial"/>
      <family val="0"/>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
      <sz val="10"/>
      <color rgb="FF363636"/>
      <name val="Calibri"/>
      <family val="2"/>
      <charset val="1"/>
    </font>
    <font>
      <b val="true"/>
      <sz val="11"/>
      <color rgb="FF000000"/>
      <name val="Calibri"/>
      <family val="2"/>
      <charset val="1"/>
    </font>
    <font>
      <sz val="11"/>
      <name val="Calibri"/>
      <family val="2"/>
      <charset val="1"/>
    </font>
  </fonts>
  <fills count="54">
    <fill>
      <patternFill patternType="none"/>
    </fill>
    <fill>
      <patternFill patternType="gray125"/>
    </fill>
    <fill>
      <patternFill patternType="solid">
        <fgColor rgb="FFCCCCFF"/>
        <bgColor rgb="FFBFDFFF"/>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AC090"/>
      </patternFill>
    </fill>
    <fill>
      <patternFill patternType="solid">
        <fgColor rgb="FF99CCFF"/>
        <bgColor rgb="FFB7DEE8"/>
      </patternFill>
    </fill>
    <fill>
      <patternFill patternType="solid">
        <fgColor rgb="FFFF8080"/>
        <bgColor rgb="FFFF99CC"/>
      </patternFill>
    </fill>
    <fill>
      <patternFill patternType="solid">
        <fgColor rgb="FF00FF00"/>
        <bgColor rgb="FF33CCCC"/>
      </patternFill>
    </fill>
    <fill>
      <patternFill patternType="solid">
        <fgColor rgb="FFFFCC00"/>
        <bgColor rgb="FFFF8D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darkGray">
        <fgColor rgb="FFFF8D00"/>
        <bgColor rgb="FFFFCC00"/>
      </patternFill>
    </fill>
    <fill>
      <patternFill patternType="solid">
        <fgColor rgb="FFBFBFBF"/>
        <bgColor rgb="FFC1C0C2"/>
      </patternFill>
    </fill>
    <fill>
      <patternFill patternType="solid">
        <fgColor rgb="FF333399"/>
        <bgColor rgb="FF003366"/>
      </patternFill>
    </fill>
    <fill>
      <patternFill patternType="solid">
        <fgColor rgb="FFFF0000"/>
        <bgColor rgb="FFBF240A"/>
      </patternFill>
    </fill>
    <fill>
      <patternFill patternType="solid">
        <fgColor rgb="FF339966"/>
        <bgColor rgb="FF007A4D"/>
      </patternFill>
    </fill>
    <fill>
      <patternFill patternType="darkGray">
        <fgColor rgb="FFFF8D00"/>
        <bgColor rgb="FFFF8080"/>
      </patternFill>
    </fill>
    <fill>
      <patternFill patternType="solid">
        <fgColor rgb="FFC1C0C2"/>
        <bgColor rgb="FFBFBFBF"/>
      </patternFill>
    </fill>
    <fill>
      <patternFill patternType="solid">
        <fgColor rgb="FF969696"/>
        <bgColor rgb="FF808080"/>
      </patternFill>
    </fill>
    <fill>
      <patternFill patternType="solid">
        <fgColor rgb="FFFFFFCC"/>
        <bgColor rgb="FFFFFFB0"/>
      </patternFill>
    </fill>
    <fill>
      <patternFill patternType="solid">
        <fgColor rgb="FFFFFF99"/>
        <bgColor rgb="FFFFFFB0"/>
      </patternFill>
    </fill>
    <fill>
      <patternFill patternType="solid">
        <fgColor rgb="FF00CCFF"/>
        <bgColor rgb="FF33CCCC"/>
      </patternFill>
    </fill>
    <fill>
      <patternFill patternType="solid">
        <fgColor rgb="FFF4F5F9"/>
        <bgColor rgb="FFEFEFEF"/>
      </patternFill>
    </fill>
    <fill>
      <patternFill patternType="solid">
        <fgColor rgb="FF000080"/>
        <bgColor rgb="FF003366"/>
      </patternFill>
    </fill>
    <fill>
      <patternFill patternType="solid">
        <fgColor rgb="FF7F0000"/>
        <bgColor rgb="FF8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7A4D"/>
        <bgColor rgb="FF0066CC"/>
      </patternFill>
    </fill>
    <fill>
      <patternFill patternType="solid">
        <fgColor rgb="FF80B3FF"/>
        <bgColor rgb="FF95B3DA"/>
      </patternFill>
    </fill>
    <fill>
      <patternFill patternType="solid">
        <fgColor rgb="FFDFDFDF"/>
        <bgColor rgb="FFE0E0E0"/>
      </patternFill>
    </fill>
    <fill>
      <patternFill patternType="solid">
        <fgColor rgb="FF007FFF"/>
        <bgColor rgb="FF0066CC"/>
      </patternFill>
    </fill>
    <fill>
      <patternFill patternType="solid">
        <fgColor rgb="FFBFDFFF"/>
        <bgColor rgb="FFB7DEE8"/>
      </patternFill>
    </fill>
    <fill>
      <patternFill patternType="solid">
        <fgColor rgb="FFFFE0E0"/>
        <bgColor rgb="FFEFEFEF"/>
      </patternFill>
    </fill>
    <fill>
      <patternFill patternType="solid">
        <fgColor rgb="FFEFEFEF"/>
        <bgColor rgb="FFF4F5F9"/>
      </patternFill>
    </fill>
    <fill>
      <patternFill patternType="solid">
        <fgColor rgb="FF95B3DA"/>
        <bgColor rgb="FF80B3FF"/>
      </patternFill>
    </fill>
    <fill>
      <patternFill patternType="solid">
        <fgColor rgb="FFD7E4BC"/>
        <bgColor rgb="FFDFDFDF"/>
      </patternFill>
    </fill>
    <fill>
      <patternFill patternType="darkGray">
        <fgColor rgb="FF95B3DA"/>
        <bgColor rgb="FF80B3FF"/>
      </patternFill>
    </fill>
    <fill>
      <patternFill patternType="solid">
        <fgColor rgb="FFFFFFFF"/>
        <bgColor rgb="FFF4F5F9"/>
      </patternFill>
    </fill>
    <fill>
      <patternFill patternType="solid">
        <fgColor rgb="FFFFFFB0"/>
        <bgColor rgb="FFFFFF99"/>
      </patternFill>
    </fill>
    <fill>
      <patternFill patternType="solid">
        <fgColor rgb="FFEFFFDF"/>
        <bgColor rgb="FFFFFFCC"/>
      </patternFill>
    </fill>
    <fill>
      <patternFill patternType="solid">
        <fgColor rgb="FF729FCF"/>
        <bgColor rgb="FF80B3FF"/>
      </patternFill>
    </fill>
    <fill>
      <patternFill patternType="solid">
        <fgColor rgb="FFC5C6C3"/>
        <bgColor rgb="FFC1C0C2"/>
      </patternFill>
    </fill>
    <fill>
      <patternFill patternType="solid">
        <fgColor rgb="FFFAC090"/>
        <bgColor rgb="FFFFCC99"/>
      </patternFill>
    </fill>
    <fill>
      <patternFill patternType="darkGray">
        <fgColor rgb="FF99CCFF"/>
        <bgColor rgb="FF95B3DA"/>
      </patternFill>
    </fill>
    <fill>
      <patternFill patternType="darkGray">
        <fgColor rgb="FFE1E5E8"/>
        <bgColor rgb="FFEFEFEF"/>
      </patternFill>
    </fill>
    <fill>
      <patternFill patternType="solid">
        <fgColor rgb="FFC1C0C2"/>
        <bgColor rgb="FFBFBFBF"/>
      </patternFill>
    </fill>
    <fill>
      <patternFill patternType="darkGray">
        <fgColor rgb="FFE1E5E8"/>
        <bgColor rgb="FFE0E0E0"/>
      </patternFill>
    </fill>
    <fill>
      <patternFill patternType="solid">
        <fgColor rgb="FFB7DEE8"/>
        <bgColor rgb="FFBFDFFF"/>
      </patternFill>
    </fill>
  </fills>
  <borders count="7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5C6C3"/>
      </left>
      <right style="thin">
        <color rgb="FFC5C6C3"/>
      </right>
      <top style="thin">
        <color rgb="FFC5C6C3"/>
      </top>
      <bottom style="thin">
        <color rgb="FFC5C6C3"/>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5C6C3"/>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8D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right/>
      <top style="hair">
        <color rgb="FFBFBFBF"/>
      </top>
      <bottom style="hair">
        <color rgb="FFBFBFBF"/>
      </botto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hair"/>
      <diagonal/>
    </border>
    <border diagonalUp="false" diagonalDown="false">
      <left/>
      <right style="hair"/>
      <top/>
      <bottom/>
      <diagonal/>
    </border>
    <border diagonalUp="false" diagonalDown="false">
      <left style="dotted"/>
      <right style="dotted"/>
      <top style="dotted"/>
      <bottom/>
      <diagonal/>
    </border>
    <border diagonalUp="false" diagonalDown="false">
      <left style="dotted"/>
      <right style="dotted"/>
      <top/>
      <bottom/>
      <diagonal/>
    </border>
    <border diagonalUp="false" diagonalDown="false">
      <left style="dotted"/>
      <right style="dotted"/>
      <top/>
      <bottom style="dotted"/>
      <diagonal/>
    </border>
    <border diagonalUp="false" diagonalDown="false">
      <left/>
      <right/>
      <top style="hair"/>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5C6C3"/>
      </right>
      <top style="medium"/>
      <bottom style="thin">
        <color rgb="FFC5C6C3"/>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style="medium"/>
      <right style="medium"/>
      <top style="medium"/>
      <bottom style="thin">
        <color rgb="FFB1BBCC"/>
      </bottom>
      <diagonal/>
    </border>
    <border diagonalUp="false" diagonalDown="false">
      <left/>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medium"/>
      <right style="thin">
        <color rgb="FFB1BBCC"/>
      </right>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9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0" fillId="26"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7" borderId="0" applyFont="true" applyBorder="true" applyAlignment="true" applyProtection="true">
      <alignment horizontal="general" vertical="bottom" textRotation="0" wrapText="false" indent="0" shrinkToFit="false"/>
      <protection locked="true" hidden="false"/>
    </xf>
    <xf numFmtId="164" fontId="37" fillId="27" borderId="0" applyFont="true" applyBorder="true" applyAlignment="true" applyProtection="true">
      <alignment horizontal="general" vertical="bottom" textRotation="0" wrapText="false" indent="0" shrinkToFit="false"/>
      <protection locked="true" hidden="false"/>
    </xf>
    <xf numFmtId="164" fontId="37" fillId="27" borderId="0" applyFont="true" applyBorder="true" applyAlignment="true" applyProtection="true">
      <alignment horizontal="general" vertical="bottom" textRotation="0" wrapText="false" indent="0" shrinkToFit="false"/>
      <protection locked="true" hidden="false"/>
    </xf>
    <xf numFmtId="164" fontId="37" fillId="27" borderId="0" applyFont="true" applyBorder="true" applyAlignment="true" applyProtection="true">
      <alignment horizontal="general" vertical="bottom" textRotation="0" wrapText="false" indent="0" shrinkToFit="false"/>
      <protection locked="true" hidden="false"/>
    </xf>
    <xf numFmtId="164" fontId="37" fillId="27" borderId="0" applyFont="true" applyBorder="true" applyAlignment="true" applyProtection="true">
      <alignment horizontal="general" vertical="bottom" textRotation="0" wrapText="false" indent="0" shrinkToFit="false"/>
      <protection locked="true" hidden="false"/>
    </xf>
    <xf numFmtId="164" fontId="37" fillId="27" borderId="0" applyFont="true" applyBorder="true" applyAlignment="true" applyProtection="true">
      <alignment horizontal="general" vertical="bottom" textRotation="0" wrapText="false" indent="0" shrinkToFit="false"/>
      <protection locked="true" hidden="false"/>
    </xf>
    <xf numFmtId="164" fontId="37" fillId="27"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false" applyAlignment="true" applyProtection="false">
      <alignment horizontal="general" vertical="bottom" textRotation="0" wrapText="false" indent="0" shrinkToFit="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9"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30" borderId="0" applyFont="true" applyBorder="false" applyAlignment="true" applyProtection="false">
      <alignment horizontal="general" vertical="bottom" textRotation="0" wrapText="false" indent="0" shrinkToFit="false"/>
    </xf>
    <xf numFmtId="164" fontId="0" fillId="30" borderId="0" applyFont="true" applyBorder="false" applyAlignment="true" applyProtection="false">
      <alignment horizontal="general" vertical="bottom" textRotation="0" wrapText="false" indent="0" shrinkToFit="false"/>
    </xf>
    <xf numFmtId="164" fontId="0" fillId="30"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31" borderId="0" applyFont="true" applyBorder="true" applyAlignment="true" applyProtection="false">
      <alignment horizontal="left" vertical="center" textRotation="0" wrapText="false" indent="1" shrinkToFit="false"/>
    </xf>
    <xf numFmtId="164" fontId="48" fillId="31" borderId="0" applyFont="true" applyBorder="true" applyAlignment="true" applyProtection="false">
      <alignment horizontal="left" vertical="center" textRotation="0" wrapText="false" indent="1" shrinkToFit="false"/>
    </xf>
    <xf numFmtId="164" fontId="48" fillId="31" borderId="0" applyFont="true" applyBorder="true" applyAlignment="true" applyProtection="false">
      <alignment horizontal="left" vertical="center" textRotation="0" wrapText="false" indent="1" shrinkToFit="false"/>
    </xf>
    <xf numFmtId="164" fontId="48" fillId="31"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2" borderId="17" applyFont="true" applyBorder="true" applyAlignment="true" applyProtection="false">
      <alignment horizontal="right" vertical="center" textRotation="0" wrapText="false" indent="0" shrinkToFit="false"/>
    </xf>
    <xf numFmtId="164" fontId="48" fillId="32" borderId="17" applyFont="true" applyBorder="true" applyAlignment="true" applyProtection="false">
      <alignment horizontal="right" vertical="center" textRotation="0" wrapText="false" indent="0" shrinkToFit="false"/>
    </xf>
    <xf numFmtId="164" fontId="48" fillId="32" borderId="17" applyFont="true" applyBorder="true" applyAlignment="true" applyProtection="false">
      <alignment horizontal="right" vertical="center" textRotation="0" wrapText="false" indent="0" shrinkToFit="false"/>
    </xf>
    <xf numFmtId="164" fontId="48" fillId="32"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3" borderId="17" applyFont="true" applyBorder="true" applyAlignment="true" applyProtection="false">
      <alignment horizontal="right" vertical="center" textRotation="0" wrapText="false" indent="0" shrinkToFit="false"/>
    </xf>
    <xf numFmtId="164" fontId="48" fillId="33" borderId="17" applyFont="true" applyBorder="true" applyAlignment="true" applyProtection="false">
      <alignment horizontal="right" vertical="center" textRotation="0" wrapText="false" indent="0" shrinkToFit="false"/>
    </xf>
    <xf numFmtId="164" fontId="48" fillId="33" borderId="17" applyFont="true" applyBorder="true" applyAlignment="true" applyProtection="false">
      <alignment horizontal="right" vertical="center" textRotation="0" wrapText="false" indent="0" shrinkToFit="false"/>
    </xf>
    <xf numFmtId="164" fontId="48" fillId="33" borderId="17" applyFont="true" applyBorder="true" applyAlignment="true" applyProtection="false">
      <alignment horizontal="right" vertical="center" textRotation="0" wrapText="false" indent="0" shrinkToFit="false"/>
    </xf>
    <xf numFmtId="164" fontId="46" fillId="34" borderId="18" applyFont="true" applyBorder="true" applyAlignment="true" applyProtection="false">
      <alignment horizontal="left" vertical="center" textRotation="0" wrapText="false" indent="1" shrinkToFit="false"/>
    </xf>
    <xf numFmtId="164" fontId="46" fillId="34" borderId="18" applyFont="true" applyBorder="true" applyAlignment="true" applyProtection="false">
      <alignment horizontal="left" vertical="center" textRotation="0" wrapText="false" indent="1" shrinkToFit="false"/>
    </xf>
    <xf numFmtId="164" fontId="46" fillId="34" borderId="18" applyFont="true" applyBorder="true" applyAlignment="true" applyProtection="false">
      <alignment horizontal="left" vertical="center" textRotation="0" wrapText="false" indent="1" shrinkToFit="false"/>
    </xf>
    <xf numFmtId="164" fontId="46" fillId="34"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31" borderId="0" applyFont="true" applyBorder="true" applyAlignment="true" applyProtection="false">
      <alignment horizontal="left" vertical="center" textRotation="0" wrapText="false" indent="1" shrinkToFit="false"/>
    </xf>
    <xf numFmtId="164" fontId="46" fillId="31" borderId="0" applyFont="true" applyBorder="true" applyAlignment="true" applyProtection="false">
      <alignment horizontal="left" vertical="center" textRotation="0" wrapText="false" indent="1" shrinkToFit="false"/>
    </xf>
    <xf numFmtId="164" fontId="46" fillId="31" borderId="0" applyFont="true" applyBorder="true" applyAlignment="true" applyProtection="false">
      <alignment horizontal="left" vertical="center" textRotation="0" wrapText="false" indent="1" shrinkToFit="false"/>
    </xf>
    <xf numFmtId="164" fontId="46" fillId="31"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31" borderId="0" applyFont="true" applyBorder="true" applyAlignment="true" applyProtection="false">
      <alignment horizontal="left" vertical="center" textRotation="0" wrapText="false" indent="1" shrinkToFit="false"/>
    </xf>
    <xf numFmtId="164" fontId="49" fillId="31" borderId="0" applyFont="true" applyBorder="true" applyAlignment="true" applyProtection="false">
      <alignment horizontal="left" vertical="center" textRotation="0" wrapText="false" indent="1" shrinkToFit="false"/>
    </xf>
    <xf numFmtId="164" fontId="49" fillId="31" borderId="0" applyFont="true" applyBorder="true" applyAlignment="true" applyProtection="false">
      <alignment horizontal="left" vertical="center" textRotation="0" wrapText="false" indent="1" shrinkToFit="false"/>
    </xf>
    <xf numFmtId="164" fontId="49" fillId="31" borderId="0" applyFont="true" applyBorder="true" applyAlignment="true" applyProtection="false">
      <alignment horizontal="left" vertical="center" textRotation="0" wrapText="false" indent="1" shrinkToFit="false"/>
    </xf>
    <xf numFmtId="164" fontId="48" fillId="35" borderId="17" applyFont="true" applyBorder="true" applyAlignment="true" applyProtection="false">
      <alignment horizontal="general" vertical="center" textRotation="0" wrapText="false" indent="0" shrinkToFit="false"/>
    </xf>
    <xf numFmtId="164" fontId="48" fillId="35" borderId="17" applyFont="true" applyBorder="true" applyAlignment="true" applyProtection="false">
      <alignment horizontal="general" vertical="center" textRotation="0" wrapText="false" indent="0" shrinkToFit="false"/>
    </xf>
    <xf numFmtId="164" fontId="48" fillId="35" borderId="17" applyFont="true" applyBorder="true" applyAlignment="true" applyProtection="false">
      <alignment horizontal="general" vertical="center" textRotation="0" wrapText="false" indent="0" shrinkToFit="false"/>
    </xf>
    <xf numFmtId="164" fontId="48" fillId="35" borderId="17" applyFont="true" applyBorder="true" applyAlignment="true" applyProtection="false">
      <alignment horizontal="general" vertical="center" textRotation="0" wrapText="false" indent="0" shrinkToFit="false"/>
    </xf>
    <xf numFmtId="164" fontId="50" fillId="35" borderId="17" applyFont="true" applyBorder="true" applyAlignment="true" applyProtection="false">
      <alignment horizontal="general" vertical="center" textRotation="0" wrapText="false" indent="0" shrinkToFit="false"/>
    </xf>
    <xf numFmtId="164" fontId="50" fillId="35" borderId="17" applyFont="true" applyBorder="true" applyAlignment="true" applyProtection="false">
      <alignment horizontal="general" vertical="center" textRotation="0" wrapText="false" indent="0" shrinkToFit="false"/>
    </xf>
    <xf numFmtId="164" fontId="50" fillId="35" borderId="17" applyFont="true" applyBorder="true" applyAlignment="true" applyProtection="false">
      <alignment horizontal="general" vertical="center" textRotation="0" wrapText="false" indent="0" shrinkToFit="false"/>
    </xf>
    <xf numFmtId="164" fontId="50" fillId="35"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5" borderId="0" applyFont="true" applyBorder="true" applyAlignment="true" applyProtection="false">
      <alignment horizontal="right" vertical="center" textRotation="0" wrapText="false" indent="0" shrinkToFit="false"/>
    </xf>
    <xf numFmtId="164" fontId="50" fillId="35" borderId="17" applyFont="true" applyBorder="true" applyAlignment="true" applyProtection="false">
      <alignment horizontal="right" vertical="center" textRotation="0" wrapText="false" indent="0" shrinkToFit="false"/>
    </xf>
    <xf numFmtId="164" fontId="50" fillId="35" borderId="17" applyFont="true" applyBorder="true" applyAlignment="true" applyProtection="false">
      <alignment horizontal="right" vertical="center" textRotation="0" wrapText="false" indent="0" shrinkToFit="false"/>
    </xf>
    <xf numFmtId="164" fontId="50" fillId="35" borderId="17" applyFont="true" applyBorder="true" applyAlignment="true" applyProtection="false">
      <alignment horizontal="right" vertical="center" textRotation="0" wrapText="false" indent="0" shrinkToFit="false"/>
    </xf>
    <xf numFmtId="164" fontId="50" fillId="35"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5" borderId="17" applyFont="true" applyBorder="true" applyAlignment="true" applyProtection="false">
      <alignment horizontal="right" vertical="center" textRotation="0" wrapText="false" indent="0" shrinkToFit="false"/>
    </xf>
    <xf numFmtId="164" fontId="53" fillId="35" borderId="17" applyFont="true" applyBorder="true" applyAlignment="true" applyProtection="false">
      <alignment horizontal="right" vertical="center" textRotation="0" wrapText="false" indent="0" shrinkToFit="false"/>
    </xf>
    <xf numFmtId="164" fontId="53" fillId="35" borderId="17" applyFont="true" applyBorder="true" applyAlignment="true" applyProtection="false">
      <alignment horizontal="right" vertical="center" textRotation="0" wrapText="false" indent="0" shrinkToFit="false"/>
    </xf>
    <xf numFmtId="164" fontId="53" fillId="35"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64" fontId="0" fillId="36" borderId="21" applyFont="true" applyBorder="true" applyAlignment="true" applyProtection="false">
      <alignment horizontal="general" vertical="bottom" textRotation="0" wrapText="false" indent="0" shrinkToFit="false"/>
    </xf>
    <xf numFmtId="164" fontId="0" fillId="37" borderId="0" applyFont="true" applyBorder="false" applyAlignment="true" applyProtection="false">
      <alignment horizontal="general" vertical="bottom" textRotation="0" wrapText="false" indent="0" shrinkToFit="false"/>
    </xf>
    <xf numFmtId="194" fontId="54" fillId="0" borderId="22"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0" fillId="38"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0" fillId="39" borderId="21" applyFont="true" applyBorder="tru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342">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81" applyFont="false" applyBorder="false" applyAlignment="false" applyProtection="false">
      <alignment horizontal="general" vertical="bottom" textRotation="0" wrapText="false" indent="0" shrinkToFit="false"/>
      <protection locked="true" hidden="false"/>
    </xf>
    <xf numFmtId="164" fontId="13" fillId="4" borderId="23" xfId="981" applyFont="true" applyBorder="true" applyAlignment="true" applyProtection="false">
      <alignment horizontal="general" vertical="center" textRotation="0" wrapText="false" indent="0" shrinkToFit="false"/>
      <protection locked="true" hidden="false"/>
    </xf>
    <xf numFmtId="164" fontId="13" fillId="4" borderId="24" xfId="981" applyFont="true" applyBorder="true" applyAlignment="true" applyProtection="false">
      <alignment horizontal="general" vertical="center" textRotation="0" wrapText="false" indent="0" shrinkToFit="false"/>
      <protection locked="true" hidden="false"/>
    </xf>
    <xf numFmtId="164" fontId="15" fillId="4" borderId="8" xfId="981" applyFont="true" applyBorder="true" applyAlignment="true" applyProtection="false">
      <alignment horizontal="right" vertical="center" textRotation="0" wrapText="false" indent="0" shrinkToFit="false"/>
      <protection locked="true" hidden="false"/>
    </xf>
    <xf numFmtId="164" fontId="62" fillId="0" borderId="0" xfId="981" applyFont="true" applyBorder="false" applyAlignment="false" applyProtection="false">
      <alignment horizontal="general" vertical="bottom" textRotation="0" wrapText="false" indent="0" shrinkToFit="false"/>
      <protection locked="true" hidden="false"/>
    </xf>
    <xf numFmtId="164" fontId="13" fillId="4" borderId="25" xfId="981" applyFont="true" applyBorder="true" applyAlignment="true" applyProtection="false">
      <alignment horizontal="general" vertical="center" textRotation="0" wrapText="false" indent="0" shrinkToFit="false"/>
      <protection locked="true" hidden="false"/>
    </xf>
    <xf numFmtId="164" fontId="13" fillId="4" borderId="0" xfId="981" applyFont="true" applyBorder="true" applyAlignment="true" applyProtection="false">
      <alignment horizontal="general" vertical="center" textRotation="0" wrapText="false" indent="0" shrinkToFit="false"/>
      <protection locked="true" hidden="false"/>
    </xf>
    <xf numFmtId="171" fontId="15" fillId="4" borderId="26" xfId="309" applyFont="true" applyBorder="true" applyAlignment="true" applyProtection="true">
      <alignment horizontal="right" vertical="bottom" textRotation="0" wrapText="false" indent="0" shrinkToFit="false"/>
      <protection locked="true" hidden="false"/>
    </xf>
    <xf numFmtId="164" fontId="13" fillId="4" borderId="27" xfId="981" applyFont="true" applyBorder="true" applyAlignment="true" applyProtection="false">
      <alignment horizontal="general" vertical="center" textRotation="0" wrapText="false" indent="0" shrinkToFit="false"/>
      <protection locked="true" hidden="false"/>
    </xf>
    <xf numFmtId="164" fontId="13" fillId="4" borderId="16" xfId="981" applyFont="true" applyBorder="true" applyAlignment="true" applyProtection="false">
      <alignment horizontal="general" vertical="center" textRotation="0" wrapText="false" indent="0" shrinkToFit="false"/>
      <protection locked="true" hidden="false"/>
    </xf>
    <xf numFmtId="171" fontId="15" fillId="4" borderId="28" xfId="309" applyFont="true" applyBorder="true" applyAlignment="true" applyProtection="true">
      <alignment horizontal="right" vertical="bottom" textRotation="0" wrapText="false" indent="0" shrinkToFit="false"/>
      <protection locked="true" hidden="false"/>
    </xf>
    <xf numFmtId="164" fontId="63" fillId="40" borderId="2" xfId="981" applyFont="true" applyBorder="true" applyAlignment="true" applyProtection="false">
      <alignment horizontal="center" vertical="center" textRotation="0" wrapText="false" indent="0" shrinkToFit="false"/>
      <protection locked="true" hidden="false"/>
    </xf>
    <xf numFmtId="164" fontId="64" fillId="0" borderId="0" xfId="981" applyFont="true" applyBorder="true" applyAlignment="true" applyProtection="false">
      <alignment horizontal="center" vertical="center" textRotation="0" wrapText="false" indent="0" shrinkToFit="false"/>
      <protection locked="true" hidden="false"/>
    </xf>
    <xf numFmtId="164" fontId="65" fillId="41" borderId="2" xfId="981" applyFont="true" applyBorder="true" applyAlignment="true" applyProtection="false">
      <alignment horizontal="center" vertical="center" textRotation="0" wrapText="false" indent="0" shrinkToFit="false"/>
      <protection locked="true" hidden="false"/>
    </xf>
    <xf numFmtId="164" fontId="13" fillId="0" borderId="0" xfId="981" applyFont="true" applyBorder="true" applyAlignment="true" applyProtection="false">
      <alignment horizontal="general" vertical="bottom" textRotation="0" wrapText="false" indent="0" shrinkToFit="false"/>
      <protection locked="true" hidden="false"/>
    </xf>
    <xf numFmtId="164" fontId="15" fillId="0" borderId="0" xfId="981" applyFont="true" applyBorder="true" applyAlignment="true" applyProtection="false">
      <alignment horizontal="general" vertical="bottom" textRotation="0" wrapText="false" indent="0" shrinkToFit="false"/>
      <protection locked="true" hidden="false"/>
    </xf>
    <xf numFmtId="164" fontId="8" fillId="0" borderId="0" xfId="981" applyFont="false" applyBorder="true" applyAlignment="true" applyProtection="false">
      <alignment horizontal="general" vertical="bottom" textRotation="0" wrapText="false" indent="0" shrinkToFit="false"/>
      <protection locked="true" hidden="false"/>
    </xf>
    <xf numFmtId="164" fontId="32" fillId="0" borderId="20" xfId="981" applyFont="true" applyBorder="true" applyAlignment="true" applyProtection="false">
      <alignment horizontal="general" vertical="center" textRotation="0" wrapText="false" indent="0" shrinkToFit="false"/>
      <protection locked="true" hidden="false"/>
    </xf>
    <xf numFmtId="164" fontId="13" fillId="41" borderId="2" xfId="981" applyFont="true" applyBorder="true" applyAlignment="true" applyProtection="false">
      <alignment horizontal="center" vertical="center" textRotation="0" wrapText="false" indent="0" shrinkToFit="false"/>
      <protection locked="true" hidden="false"/>
    </xf>
    <xf numFmtId="164" fontId="63" fillId="0" borderId="0" xfId="981" applyFont="true" applyBorder="true" applyAlignment="true" applyProtection="false">
      <alignment horizontal="center" vertical="center" textRotation="0" wrapText="false" indent="0" shrinkToFit="false"/>
      <protection locked="true" hidden="false"/>
    </xf>
    <xf numFmtId="164" fontId="13" fillId="0" borderId="0" xfId="981" applyFont="true" applyBorder="true" applyAlignment="true" applyProtection="false">
      <alignment horizontal="center" vertical="center" textRotation="0" wrapText="false" indent="0" shrinkToFit="false"/>
      <protection locked="true" hidden="false"/>
    </xf>
    <xf numFmtId="164" fontId="32" fillId="0" borderId="0" xfId="981" applyFont="true" applyBorder="true" applyAlignment="true" applyProtection="false">
      <alignment horizontal="general" vertical="center" textRotation="0" wrapText="false" indent="0" shrinkToFit="false"/>
      <protection locked="true" hidden="false"/>
    </xf>
    <xf numFmtId="164" fontId="63" fillId="40" borderId="2" xfId="981" applyFont="true" applyBorder="true" applyAlignment="true" applyProtection="false">
      <alignment horizontal="center" vertical="center" textRotation="0" wrapText="true" indent="0" shrinkToFit="false"/>
      <protection locked="true" hidden="false"/>
    </xf>
    <xf numFmtId="164" fontId="32" fillId="41" borderId="2" xfId="981" applyFont="true" applyBorder="true" applyAlignment="true" applyProtection="false">
      <alignment horizontal="general" vertical="center" textRotation="0" wrapText="true" indent="0" shrinkToFit="false"/>
      <protection locked="true" hidden="false"/>
    </xf>
    <xf numFmtId="164" fontId="33" fillId="41" borderId="2" xfId="981" applyFont="true" applyBorder="true" applyAlignment="true" applyProtection="false">
      <alignment horizontal="general" vertical="center" textRotation="0" wrapText="true" indent="0" shrinkToFit="false"/>
      <protection locked="true" hidden="false"/>
    </xf>
    <xf numFmtId="164" fontId="15" fillId="0" borderId="0" xfId="981" applyFont="true" applyBorder="true" applyAlignment="true" applyProtection="false">
      <alignment horizontal="center" vertical="center" textRotation="0" wrapText="false" indent="0" shrinkToFit="false"/>
      <protection locked="true" hidden="false"/>
    </xf>
    <xf numFmtId="164" fontId="8" fillId="0" borderId="0" xfId="981" applyFont="false" applyBorder="true" applyAlignment="true" applyProtection="false">
      <alignment horizontal="center" vertical="center" textRotation="0" wrapText="false" indent="0" shrinkToFit="false"/>
      <protection locked="true" hidden="false"/>
    </xf>
    <xf numFmtId="164" fontId="13" fillId="0" borderId="0" xfId="981" applyFont="true" applyBorder="true" applyAlignment="true" applyProtection="false">
      <alignment horizontal="left" vertical="center" textRotation="0" wrapText="false" indent="0" shrinkToFit="false"/>
      <protection locked="true" hidden="false"/>
    </xf>
    <xf numFmtId="164" fontId="8" fillId="40" borderId="0" xfId="981" applyFont="false" applyBorder="false" applyAlignment="false" applyProtection="false">
      <alignment horizontal="general" vertical="bottom" textRotation="0" wrapText="false" indent="0" shrinkToFit="false"/>
      <protection locked="true" hidden="false"/>
    </xf>
    <xf numFmtId="164" fontId="8" fillId="0" borderId="0" xfId="971" applyFont="false" applyBorder="false" applyAlignment="false" applyProtection="false">
      <alignment horizontal="general" vertical="bottom" textRotation="0" wrapText="false" indent="0" shrinkToFit="false"/>
      <protection locked="true" hidden="false"/>
    </xf>
    <xf numFmtId="164" fontId="8" fillId="0" borderId="0" xfId="971" applyFont="false" applyBorder="false" applyAlignment="true" applyProtection="false">
      <alignment horizontal="center" vertical="bottom" textRotation="0" wrapText="false" indent="0" shrinkToFit="false"/>
      <protection locked="true" hidden="false"/>
    </xf>
    <xf numFmtId="164" fontId="15" fillId="4" borderId="23" xfId="983" applyFont="true" applyBorder="true" applyAlignment="true" applyProtection="false">
      <alignment horizontal="right" vertical="center" textRotation="0" wrapText="false" indent="0" shrinkToFit="false"/>
      <protection locked="true" hidden="false"/>
    </xf>
    <xf numFmtId="164" fontId="15" fillId="4" borderId="24" xfId="983" applyFont="true" applyBorder="true" applyAlignment="true" applyProtection="false">
      <alignment horizontal="right" vertical="center" textRotation="0" wrapText="false" indent="0" shrinkToFit="false"/>
      <protection locked="true" hidden="false"/>
    </xf>
    <xf numFmtId="196" fontId="15" fillId="4" borderId="8" xfId="983" applyFont="true" applyBorder="true" applyAlignment="true" applyProtection="false">
      <alignment horizontal="right" vertical="center" textRotation="0" wrapText="false" indent="0" shrinkToFit="false"/>
      <protection locked="true" hidden="false"/>
    </xf>
    <xf numFmtId="164" fontId="15" fillId="4" borderId="25" xfId="983" applyFont="true" applyBorder="true" applyAlignment="true" applyProtection="false">
      <alignment horizontal="right" vertical="center" textRotation="0" wrapText="false" indent="0" shrinkToFit="false"/>
      <protection locked="true" hidden="false"/>
    </xf>
    <xf numFmtId="164" fontId="15" fillId="4" borderId="0" xfId="983" applyFont="true" applyBorder="true" applyAlignment="true" applyProtection="false">
      <alignment horizontal="right" vertical="center" textRotation="0" wrapText="false" indent="0" shrinkToFit="false"/>
      <protection locked="true" hidden="false"/>
    </xf>
    <xf numFmtId="171" fontId="15" fillId="4" borderId="26" xfId="983" applyFont="true" applyBorder="true" applyAlignment="true" applyProtection="false">
      <alignment horizontal="right" vertical="center" textRotation="0" wrapText="false" indent="0" shrinkToFit="false"/>
      <protection locked="true" hidden="false"/>
    </xf>
    <xf numFmtId="164" fontId="15" fillId="4" borderId="27" xfId="983" applyFont="true" applyBorder="true" applyAlignment="true" applyProtection="false">
      <alignment horizontal="right" vertical="center" textRotation="0" wrapText="false" indent="0" shrinkToFit="false"/>
      <protection locked="true" hidden="false"/>
    </xf>
    <xf numFmtId="164" fontId="15" fillId="4" borderId="16" xfId="983" applyFont="true" applyBorder="true" applyAlignment="true" applyProtection="false">
      <alignment horizontal="right" vertical="center" textRotation="0" wrapText="false" indent="0" shrinkToFit="false"/>
      <protection locked="true" hidden="false"/>
    </xf>
    <xf numFmtId="196" fontId="15" fillId="4" borderId="28" xfId="983" applyFont="true" applyBorder="true" applyAlignment="true" applyProtection="false">
      <alignment horizontal="right" vertical="center" textRotation="0" wrapText="false" indent="0" shrinkToFit="false"/>
      <protection locked="true" hidden="false"/>
    </xf>
    <xf numFmtId="164" fontId="8" fillId="0" borderId="0" xfId="971" applyFont="false" applyBorder="false" applyAlignment="true" applyProtection="false">
      <alignment horizontal="left" vertical="bottom" textRotation="0" wrapText="false" indent="2" shrinkToFit="false"/>
      <protection locked="true" hidden="false"/>
    </xf>
    <xf numFmtId="164" fontId="15" fillId="0" borderId="0" xfId="971"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40" borderId="8" xfId="0" applyFont="true" applyBorder="true" applyAlignment="true" applyProtection="false">
      <alignment horizontal="left" vertical="top" textRotation="0" wrapText="true" indent="0" shrinkToFit="false"/>
      <protection locked="true" hidden="false"/>
    </xf>
    <xf numFmtId="164" fontId="40" fillId="40" borderId="2" xfId="0" applyFont="true" applyBorder="true" applyAlignment="true" applyProtection="false">
      <alignment horizontal="left" vertical="top" textRotation="0" wrapText="true" indent="0" shrinkToFit="false"/>
      <protection locked="true" hidden="false"/>
    </xf>
    <xf numFmtId="164" fontId="40" fillId="40" borderId="29" xfId="0" applyFont="true" applyBorder="true" applyAlignment="true" applyProtection="false">
      <alignment horizontal="left" vertical="top" textRotation="0" wrapText="true" indent="0" shrinkToFit="false"/>
      <protection locked="true" hidden="false"/>
    </xf>
    <xf numFmtId="164" fontId="0" fillId="42" borderId="30"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1" xfId="0" applyFont="true" applyBorder="true" applyAlignment="true" applyProtection="false">
      <alignment horizontal="left" vertical="center" textRotation="0" wrapText="false" indent="0" shrinkToFit="false"/>
      <protection locked="true" hidden="false"/>
    </xf>
    <xf numFmtId="164" fontId="40" fillId="24" borderId="31" xfId="0" applyFont="true" applyBorder="true" applyAlignment="true" applyProtection="false">
      <alignment horizontal="left" vertical="top" textRotation="0" wrapText="true" indent="0" shrinkToFit="false"/>
      <protection locked="true" hidden="false"/>
    </xf>
    <xf numFmtId="164" fontId="0" fillId="24" borderId="32" xfId="0" applyFont="false" applyBorder="true" applyAlignment="true" applyProtection="false">
      <alignment horizontal="left" vertical="top" textRotation="0" wrapText="false" indent="0" shrinkToFit="false"/>
      <protection locked="true" hidden="false"/>
    </xf>
    <xf numFmtId="197" fontId="17" fillId="24" borderId="31" xfId="0" applyFont="true" applyBorder="true" applyAlignment="true" applyProtection="false">
      <alignment horizontal="left" vertical="center" textRotation="0" wrapText="true" indent="0" shrinkToFit="false"/>
      <protection locked="true" hidden="false"/>
    </xf>
    <xf numFmtId="164" fontId="8" fillId="0" borderId="0" xfId="982" applyFont="false" applyBorder="false" applyAlignment="false" applyProtection="false">
      <alignment horizontal="general" vertical="bottom" textRotation="0" wrapText="false" indent="0" shrinkToFit="false"/>
      <protection locked="true" hidden="false"/>
    </xf>
    <xf numFmtId="164" fontId="13" fillId="4" borderId="23" xfId="982" applyFont="true" applyBorder="true" applyAlignment="true" applyProtection="false">
      <alignment horizontal="general"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96" fontId="15" fillId="4" borderId="8" xfId="982" applyFont="true" applyBorder="true" applyAlignment="true" applyProtection="false">
      <alignment horizontal="right" vertical="center" textRotation="0" wrapText="false" indent="0" shrinkToFit="false"/>
      <protection locked="true" hidden="false"/>
    </xf>
    <xf numFmtId="164" fontId="13" fillId="4" borderId="25" xfId="982" applyFont="true" applyBorder="true" applyAlignment="true" applyProtection="false">
      <alignment horizontal="general" vertical="center" textRotation="0" wrapText="false" indent="0" shrinkToFit="false"/>
      <protection locked="true" hidden="false"/>
    </xf>
    <xf numFmtId="164" fontId="13" fillId="4" borderId="0" xfId="982" applyFont="true" applyBorder="true" applyAlignment="true" applyProtection="false">
      <alignment horizontal="general" vertical="center" textRotation="0" wrapText="false" indent="0" shrinkToFit="false"/>
      <protection locked="true" hidden="false"/>
    </xf>
    <xf numFmtId="171" fontId="15" fillId="4" borderId="26" xfId="982" applyFont="true" applyBorder="true" applyAlignment="true" applyProtection="false">
      <alignment horizontal="right" vertical="center" textRotation="0" wrapText="false" indent="0" shrinkToFit="false"/>
      <protection locked="true" hidden="false"/>
    </xf>
    <xf numFmtId="164" fontId="13" fillId="4" borderId="27" xfId="982" applyFont="true" applyBorder="true" applyAlignment="true" applyProtection="false">
      <alignment horizontal="general" vertical="center" textRotation="0" wrapText="false" indent="0" shrinkToFit="false"/>
      <protection locked="true" hidden="false"/>
    </xf>
    <xf numFmtId="164" fontId="13" fillId="4" borderId="16" xfId="982" applyFont="true" applyBorder="true" applyAlignment="true" applyProtection="false">
      <alignment horizontal="general" vertical="center" textRotation="0" wrapText="false" indent="0" shrinkToFit="false"/>
      <protection locked="true" hidden="false"/>
    </xf>
    <xf numFmtId="171" fontId="15" fillId="4" borderId="28" xfId="982" applyFont="true" applyBorder="true" applyAlignment="true" applyProtection="false">
      <alignment horizontal="right" vertical="center" textRotation="0" wrapText="false" indent="0" shrinkToFit="false"/>
      <protection locked="true" hidden="false"/>
    </xf>
    <xf numFmtId="164" fontId="13" fillId="0" borderId="0" xfId="971" applyFont="true" applyBorder="true" applyAlignment="true" applyProtection="false">
      <alignment horizontal="center" vertical="center" textRotation="0" wrapText="true" indent="0" shrinkToFit="false"/>
      <protection locked="true" hidden="false"/>
    </xf>
    <xf numFmtId="164" fontId="15" fillId="0" borderId="0" xfId="971" applyFont="true" applyBorder="true" applyAlignment="true" applyProtection="false">
      <alignment horizontal="center" vertical="center" textRotation="0" wrapText="false" indent="0" shrinkToFit="false"/>
      <protection locked="true" hidden="false"/>
    </xf>
    <xf numFmtId="164" fontId="8" fillId="0" borderId="0" xfId="971" applyFont="false" applyBorder="true" applyAlignment="false" applyProtection="false">
      <alignment horizontal="general" vertical="bottom" textRotation="0" wrapText="false" indent="0" shrinkToFit="false"/>
      <protection locked="true" hidden="false"/>
    </xf>
    <xf numFmtId="164" fontId="8" fillId="0" borderId="1" xfId="971" applyFont="true" applyBorder="true" applyAlignment="true" applyProtection="false">
      <alignment horizontal="center" vertical="top" textRotation="0" wrapText="true" indent="0" shrinkToFit="false"/>
      <protection locked="true" hidden="false"/>
    </xf>
    <xf numFmtId="164" fontId="8" fillId="0" borderId="31" xfId="971" applyFont="true" applyBorder="true" applyAlignment="false" applyProtection="false">
      <alignment horizontal="general" vertical="bottom" textRotation="0" wrapText="false" indent="0" shrinkToFit="false"/>
      <protection locked="true" hidden="false"/>
    </xf>
    <xf numFmtId="164" fontId="13" fillId="0" borderId="7" xfId="971" applyFont="true" applyBorder="true" applyAlignment="true" applyProtection="false">
      <alignment horizontal="center" vertical="center" textRotation="0" wrapText="true" indent="0" shrinkToFit="false"/>
      <protection locked="true" hidden="false"/>
    </xf>
    <xf numFmtId="164" fontId="13" fillId="0" borderId="32" xfId="971" applyFont="true" applyBorder="true" applyAlignment="true" applyProtection="false">
      <alignment horizontal="center" vertical="center" textRotation="0" wrapText="true" indent="0" shrinkToFit="false"/>
      <protection locked="true" hidden="false"/>
    </xf>
    <xf numFmtId="164" fontId="13" fillId="0" borderId="1" xfId="971" applyFont="true" applyBorder="true" applyAlignment="true" applyProtection="false">
      <alignment horizontal="center" vertical="center" textRotation="0" wrapText="true" indent="0" shrinkToFit="false"/>
      <protection locked="true" hidden="false"/>
    </xf>
    <xf numFmtId="164" fontId="75" fillId="0" borderId="1" xfId="971" applyFont="true" applyBorder="true" applyAlignment="true" applyProtection="false">
      <alignment horizontal="center" vertical="top" textRotation="0" wrapText="true" indent="0" shrinkToFit="false"/>
      <protection locked="true" hidden="false"/>
    </xf>
    <xf numFmtId="19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9" fontId="0" fillId="0" borderId="0" xfId="0" applyFont="false" applyBorder="false" applyAlignment="false" applyProtection="false">
      <alignment horizontal="general" vertical="bottom" textRotation="0" wrapText="false" indent="0" shrinkToFit="false"/>
      <protection locked="true" hidden="false"/>
    </xf>
    <xf numFmtId="200"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3" borderId="0" xfId="0" applyFont="false" applyBorder="false" applyAlignment="false" applyProtection="false">
      <alignment horizontal="general" vertical="bottom" textRotation="0" wrapText="false" indent="0" shrinkToFit="false"/>
      <protection locked="true" hidden="false"/>
    </xf>
    <xf numFmtId="164" fontId="76" fillId="43" borderId="0" xfId="0" applyFont="true" applyBorder="true" applyAlignment="true" applyProtection="true">
      <alignment horizontal="center" vertical="center" textRotation="0" wrapText="false" indent="0" shrinkToFit="false"/>
      <protection locked="false" hidden="false"/>
    </xf>
    <xf numFmtId="199" fontId="76" fillId="44" borderId="0" xfId="0" applyFont="true" applyBorder="false" applyAlignment="false" applyProtection="false">
      <alignment horizontal="general" vertical="bottom" textRotation="0" wrapText="false" indent="0" shrinkToFit="false"/>
      <protection locked="true" hidden="false"/>
    </xf>
    <xf numFmtId="164" fontId="77" fillId="43" borderId="0" xfId="0" applyFont="true" applyBorder="true" applyAlignment="true" applyProtection="true">
      <alignment horizontal="center" vertical="center" textRotation="0" wrapText="false" indent="0" shrinkToFit="false"/>
      <protection locked="false" hidden="false"/>
    </xf>
    <xf numFmtId="164" fontId="0" fillId="43" borderId="0" xfId="0" applyFont="false" applyBorder="true" applyAlignment="true" applyProtection="true">
      <alignment horizontal="center" vertical="center" textRotation="0" wrapText="false" indent="0" shrinkToFit="false"/>
      <protection locked="false" hidden="false"/>
    </xf>
    <xf numFmtId="201" fontId="0" fillId="0" borderId="0" xfId="0" applyFont="false" applyBorder="true" applyAlignment="true" applyProtection="false">
      <alignment horizontal="center" vertical="center" textRotation="0" wrapText="false" indent="0" shrinkToFit="false"/>
      <protection locked="true" hidden="false"/>
    </xf>
    <xf numFmtId="164" fontId="0" fillId="43"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200"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3" xfId="0" applyFont="false" applyBorder="true" applyAlignment="true" applyProtection="false">
      <alignment horizontal="general" vertical="bottom" textRotation="9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0" fillId="43" borderId="0" xfId="0" applyFont="false" applyBorder="true" applyAlignment="true" applyProtection="false">
      <alignment horizontal="general" vertical="bottom" textRotation="0" wrapText="false" indent="0" shrinkToFit="false"/>
      <protection locked="true" hidden="false"/>
    </xf>
    <xf numFmtId="198" fontId="0" fillId="0" borderId="0" xfId="0" applyFont="false" applyBorder="true" applyAlignment="true" applyProtection="false">
      <alignment horizontal="center" vertical="bottom" textRotation="0" wrapText="false" indent="0" shrinkToFit="false"/>
      <protection locked="true" hidden="false"/>
    </xf>
    <xf numFmtId="199" fontId="0" fillId="0" borderId="0" xfId="0" applyFont="false" applyBorder="true" applyAlignment="true" applyProtection="false">
      <alignment horizontal="general" vertical="bottom" textRotation="0" wrapText="fals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202"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8" fillId="0" borderId="0" xfId="0" applyFont="true" applyBorder="true" applyAlignment="true" applyProtection="false">
      <alignment horizontal="general" vertical="bottom" textRotation="0" wrapText="false" indent="0" shrinkToFit="false"/>
      <protection locked="true" hidden="false"/>
    </xf>
    <xf numFmtId="198" fontId="78" fillId="0" borderId="0" xfId="0" applyFont="true" applyBorder="true" applyAlignment="true" applyProtection="false">
      <alignment horizontal="center" vertical="bottom" textRotation="0" wrapText="false" indent="0" shrinkToFit="false"/>
      <protection locked="true" hidden="false"/>
    </xf>
    <xf numFmtId="164" fontId="78" fillId="0" borderId="0" xfId="0" applyFont="true" applyBorder="true" applyAlignment="true" applyProtection="false">
      <alignment horizontal="center" vertical="bottom" textRotation="90" wrapText="false" indent="0" shrinkToFit="false"/>
      <protection locked="true" hidden="false"/>
    </xf>
    <xf numFmtId="199" fontId="78" fillId="0" borderId="0" xfId="0" applyFont="true" applyBorder="true" applyAlignment="true" applyProtection="false">
      <alignment horizontal="center" vertical="bottom" textRotation="0" wrapText="false" indent="0" shrinkToFit="false"/>
      <protection locked="true" hidden="false"/>
    </xf>
    <xf numFmtId="164" fontId="79" fillId="0" borderId="0" xfId="0" applyFont="true" applyBorder="true" applyAlignment="true" applyProtection="false">
      <alignment horizontal="center" vertical="bottom" textRotation="90" wrapText="false" indent="0" shrinkToFit="false"/>
      <protection locked="true" hidden="false"/>
    </xf>
    <xf numFmtId="200" fontId="79" fillId="0" borderId="0" xfId="0" applyFont="true" applyBorder="true" applyAlignment="true" applyProtection="false">
      <alignment horizontal="center" vertical="bottom" textRotation="90" wrapText="false" indent="0" shrinkToFit="false"/>
      <protection locked="true" hidden="false"/>
    </xf>
    <xf numFmtId="200" fontId="79" fillId="0" borderId="34" xfId="0" applyFont="true" applyBorder="true" applyAlignment="true" applyProtection="false">
      <alignment horizontal="center" vertical="bottom" textRotation="90" wrapText="false" indent="0" shrinkToFit="false"/>
      <protection locked="true" hidden="false"/>
    </xf>
    <xf numFmtId="203" fontId="80" fillId="0" borderId="0" xfId="0" applyFont="true" applyBorder="false" applyAlignment="true" applyProtection="false">
      <alignment horizontal="center" vertical="bottom" textRotation="90" wrapText="false" indent="0" shrinkToFit="false"/>
      <protection locked="true" hidden="false"/>
    </xf>
    <xf numFmtId="164" fontId="80" fillId="0" borderId="0" xfId="0" applyFont="true" applyBorder="false" applyAlignment="true" applyProtection="false">
      <alignment horizontal="general" vertical="bottom" textRotation="0" wrapText="false" indent="0" shrinkToFit="false"/>
      <protection locked="true" hidden="false"/>
    </xf>
    <xf numFmtId="164" fontId="78" fillId="0" borderId="35" xfId="0" applyFont="true" applyBorder="true" applyAlignment="true" applyProtection="false">
      <alignment horizontal="general" vertical="bottom" textRotation="0" wrapText="false" indent="0" shrinkToFit="false"/>
      <protection locked="true" hidden="false"/>
    </xf>
    <xf numFmtId="197" fontId="78" fillId="0" borderId="35" xfId="0" applyFont="true" applyBorder="true" applyAlignment="true" applyProtection="false">
      <alignment horizontal="center" vertical="bottom" textRotation="0" wrapText="false" indent="0" shrinkToFit="false"/>
      <protection locked="true" hidden="false"/>
    </xf>
    <xf numFmtId="196" fontId="78" fillId="0" borderId="35" xfId="0" applyFont="true" applyBorder="true" applyAlignment="true" applyProtection="false">
      <alignment horizontal="center" vertical="bottom" textRotation="0" wrapText="false" indent="0" shrinkToFit="false"/>
      <protection locked="true" hidden="false"/>
    </xf>
    <xf numFmtId="199" fontId="78" fillId="45" borderId="35" xfId="0" applyFont="true" applyBorder="true" applyAlignment="false" applyProtection="false">
      <alignment horizontal="general" vertical="bottom" textRotation="0" wrapText="false" indent="0" shrinkToFit="false"/>
      <protection locked="true" hidden="false"/>
    </xf>
    <xf numFmtId="200" fontId="78" fillId="0" borderId="35" xfId="0" applyFont="true" applyBorder="true" applyAlignment="true" applyProtection="false">
      <alignment horizontal="center" vertical="bottom" textRotation="0" wrapText="false" indent="0" shrinkToFit="false"/>
      <protection locked="true" hidden="false"/>
    </xf>
    <xf numFmtId="204" fontId="81" fillId="0" borderId="35" xfId="0" applyFont="true" applyBorder="true" applyAlignment="true" applyProtection="false">
      <alignment horizontal="center" vertical="bottom" textRotation="0" wrapText="false" indent="0" shrinkToFit="false"/>
      <protection locked="true" hidden="false"/>
    </xf>
    <xf numFmtId="164" fontId="81" fillId="0" borderId="35" xfId="0" applyFont="true" applyBorder="true" applyAlignment="true" applyProtection="false">
      <alignment horizontal="general" vertical="bottom" textRotation="0" wrapText="false" indent="0" shrinkToFit="false"/>
      <protection locked="true" hidden="false"/>
    </xf>
    <xf numFmtId="164" fontId="0" fillId="0" borderId="35" xfId="0" applyFont="false" applyBorder="true" applyAlignment="true" applyProtection="false">
      <alignment horizontal="general" vertical="bottom" textRotation="0" wrapText="false" indent="0" shrinkToFit="false"/>
      <protection locked="true" hidden="false"/>
    </xf>
    <xf numFmtId="164" fontId="78" fillId="35" borderId="36" xfId="0" applyFont="true" applyBorder="true" applyAlignment="true" applyProtection="true">
      <alignment horizontal="left" vertical="bottom" textRotation="0" wrapText="false" indent="0" shrinkToFit="false"/>
      <protection locked="false" hidden="false"/>
    </xf>
    <xf numFmtId="164" fontId="78" fillId="35" borderId="36" xfId="0" applyFont="true" applyBorder="true" applyAlignment="false" applyProtection="true">
      <alignment horizontal="general" vertical="bottom" textRotation="0" wrapText="false" indent="0" shrinkToFit="false"/>
      <protection locked="false" hidden="false"/>
    </xf>
    <xf numFmtId="197" fontId="78" fillId="35" borderId="36" xfId="0" applyFont="true" applyBorder="true" applyAlignment="true" applyProtection="true">
      <alignment horizontal="center" vertical="bottom" textRotation="0" wrapText="false" indent="0" shrinkToFit="false"/>
      <protection locked="false" hidden="false"/>
    </xf>
    <xf numFmtId="196" fontId="78" fillId="35" borderId="36" xfId="0" applyFont="true" applyBorder="true" applyAlignment="true" applyProtection="true">
      <alignment horizontal="center" vertical="bottom" textRotation="0" wrapText="false" indent="0" shrinkToFit="false"/>
      <protection locked="false" hidden="false"/>
    </xf>
    <xf numFmtId="197" fontId="78" fillId="35" borderId="36" xfId="0" applyFont="true" applyBorder="true" applyAlignment="true" applyProtection="false">
      <alignment horizontal="center" vertical="bottom" textRotation="0" wrapText="false" indent="0" shrinkToFit="false"/>
      <protection locked="true" hidden="false"/>
    </xf>
    <xf numFmtId="199" fontId="78" fillId="35" borderId="36" xfId="0" applyFont="true" applyBorder="true" applyAlignment="false" applyProtection="true">
      <alignment horizontal="general" vertical="bottom" textRotation="0" wrapText="false" indent="0" shrinkToFit="false"/>
      <protection locked="false" hidden="false"/>
    </xf>
    <xf numFmtId="196" fontId="78" fillId="35" borderId="36" xfId="0" applyFont="true" applyBorder="true" applyAlignment="true" applyProtection="false">
      <alignment horizontal="center" vertical="bottom" textRotation="0" wrapText="false" indent="0" shrinkToFit="false"/>
      <protection locked="true" hidden="false"/>
    </xf>
    <xf numFmtId="200" fontId="78" fillId="35" borderId="36" xfId="0" applyFont="true" applyBorder="true" applyAlignment="true" applyProtection="false">
      <alignment horizontal="center" vertical="bottom" textRotation="0" wrapText="false" indent="0" shrinkToFit="false"/>
      <protection locked="true" hidden="false"/>
    </xf>
    <xf numFmtId="205" fontId="80" fillId="46" borderId="36" xfId="0" applyFont="true" applyBorder="true" applyAlignment="true" applyProtection="false">
      <alignment horizontal="center" vertical="bottom" textRotation="0" wrapText="false" indent="0" shrinkToFit="false"/>
      <protection locked="true" hidden="false"/>
    </xf>
    <xf numFmtId="171" fontId="80" fillId="46" borderId="36" xfId="0" applyFont="true" applyBorder="true" applyAlignment="true" applyProtection="false">
      <alignment horizontal="center" vertical="bottom" textRotation="0" wrapText="false" indent="0" shrinkToFit="false"/>
      <protection locked="true" hidden="false"/>
    </xf>
    <xf numFmtId="164" fontId="78" fillId="46" borderId="36" xfId="0" applyFont="true" applyBorder="true" applyAlignment="false" applyProtection="false">
      <alignment horizontal="general" vertical="bottom" textRotation="0" wrapText="false" indent="0" shrinkToFit="false"/>
      <protection locked="true" hidden="false"/>
    </xf>
    <xf numFmtId="164" fontId="78" fillId="35" borderId="36" xfId="0" applyFont="true" applyBorder="true" applyAlignment="false" applyProtection="false">
      <alignment horizontal="general" vertical="bottom" textRotation="0" wrapText="false" indent="0" shrinkToFit="false"/>
      <protection locked="true" hidden="false"/>
    </xf>
    <xf numFmtId="164" fontId="80" fillId="35" borderId="36" xfId="0" applyFont="true" applyBorder="true" applyAlignment="false" applyProtection="false">
      <alignment horizontal="general" vertical="bottom" textRotation="0" wrapText="false" indent="0" shrinkToFit="false"/>
      <protection locked="true" hidden="false"/>
    </xf>
    <xf numFmtId="164" fontId="80" fillId="0" borderId="36" xfId="0" applyFont="true" applyBorder="true" applyAlignment="true" applyProtection="true">
      <alignment horizontal="left" vertical="bottom" textRotation="0" wrapText="false" indent="0" shrinkToFit="false"/>
      <protection locked="false" hidden="false"/>
    </xf>
    <xf numFmtId="164" fontId="80" fillId="0" borderId="36" xfId="0" applyFont="true" applyBorder="true" applyAlignment="true" applyProtection="true">
      <alignment horizontal="left" vertical="bottom" textRotation="0" wrapText="false" indent="1" shrinkToFit="false"/>
      <protection locked="false" hidden="false"/>
    </xf>
    <xf numFmtId="164" fontId="80" fillId="0" borderId="36" xfId="0" applyFont="true" applyBorder="true" applyAlignment="false" applyProtection="true">
      <alignment horizontal="general" vertical="bottom" textRotation="0" wrapText="false" indent="0" shrinkToFit="false"/>
      <protection locked="false" hidden="false"/>
    </xf>
    <xf numFmtId="197" fontId="0" fillId="45" borderId="36" xfId="0" applyFont="true" applyBorder="true" applyAlignment="true" applyProtection="true">
      <alignment horizontal="center" vertical="bottom" textRotation="0" wrapText="false" indent="0" shrinkToFit="false"/>
      <protection locked="false" hidden="false"/>
    </xf>
    <xf numFmtId="196" fontId="0" fillId="45" borderId="36" xfId="0" applyFont="true" applyBorder="true" applyAlignment="true" applyProtection="true">
      <alignment horizontal="center" vertical="bottom" textRotation="0" wrapText="false" indent="0" shrinkToFit="false"/>
      <protection locked="false" hidden="false"/>
    </xf>
    <xf numFmtId="197" fontId="0" fillId="0" borderId="36" xfId="0" applyFont="true" applyBorder="true" applyAlignment="true" applyProtection="false">
      <alignment horizontal="center" vertical="bottom" textRotation="0" wrapText="false" indent="0" shrinkToFit="false"/>
      <protection locked="true" hidden="false"/>
    </xf>
    <xf numFmtId="199" fontId="0" fillId="45" borderId="36" xfId="0" applyFont="true" applyBorder="true" applyAlignment="false" applyProtection="true">
      <alignment horizontal="general" vertical="bottom" textRotation="0" wrapText="false" indent="0" shrinkToFit="false"/>
      <protection locked="false" hidden="false"/>
    </xf>
    <xf numFmtId="196" fontId="0" fillId="0" borderId="36" xfId="0" applyFont="true" applyBorder="true" applyAlignment="true" applyProtection="false">
      <alignment horizontal="center" vertical="bottom" textRotation="0" wrapText="false" indent="0" shrinkToFit="false"/>
      <protection locked="true" hidden="false"/>
    </xf>
    <xf numFmtId="200" fontId="80" fillId="0" borderId="36" xfId="0" applyFont="true" applyBorder="true" applyAlignment="true" applyProtection="false">
      <alignment horizontal="center" vertical="bottom" textRotation="0" wrapText="false" indent="0" shrinkToFit="false"/>
      <protection locked="true" hidden="false"/>
    </xf>
    <xf numFmtId="205" fontId="0" fillId="46" borderId="36" xfId="0" applyFont="true" applyBorder="true" applyAlignment="true" applyProtection="false">
      <alignment horizontal="center" vertical="bottom" textRotation="0" wrapText="false" indent="0" shrinkToFit="false"/>
      <protection locked="true" hidden="false"/>
    </xf>
    <xf numFmtId="171" fontId="0" fillId="46" borderId="36" xfId="0" applyFont="true" applyBorder="true" applyAlignment="true" applyProtection="false">
      <alignment horizontal="center" vertical="bottom" textRotation="0" wrapText="false" indent="0" shrinkToFit="false"/>
      <protection locked="true" hidden="false"/>
    </xf>
    <xf numFmtId="171" fontId="0" fillId="0" borderId="36" xfId="0" applyFont="true" applyBorder="true" applyAlignment="true" applyProtection="false">
      <alignment horizontal="center" vertical="bottom" textRotation="0" wrapText="false" indent="0" shrinkToFit="false"/>
      <protection locked="true" hidden="false"/>
    </xf>
    <xf numFmtId="164" fontId="80" fillId="0" borderId="36"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true" applyProtection="true">
      <alignment horizontal="left" vertical="bottom" textRotation="0" wrapText="false" indent="0" shrinkToFit="false"/>
      <protection locked="false" hidden="false"/>
    </xf>
    <xf numFmtId="164" fontId="0" fillId="0" borderId="36" xfId="0" applyFont="true" applyBorder="true" applyAlignment="false" applyProtection="true">
      <alignment horizontal="general" vertical="bottom" textRotation="0" wrapText="false" indent="0" shrinkToFit="false"/>
      <protection locked="false" hidden="false"/>
    </xf>
    <xf numFmtId="197" fontId="0" fillId="45" borderId="36" xfId="0" applyFont="false" applyBorder="true" applyAlignment="true" applyProtection="true">
      <alignment horizontal="center" vertical="bottom" textRotation="0" wrapText="false" indent="0" shrinkToFit="false"/>
      <protection locked="false" hidden="false"/>
    </xf>
    <xf numFmtId="164" fontId="0" fillId="45" borderId="36" xfId="0" applyFont="false" applyBorder="true" applyAlignment="true" applyProtection="true">
      <alignment horizontal="center" vertical="bottom" textRotation="0" wrapText="false" indent="0" shrinkToFit="false"/>
      <protection locked="false" hidden="false"/>
    </xf>
    <xf numFmtId="199" fontId="0" fillId="45" borderId="36" xfId="0" applyFont="false" applyBorder="true" applyAlignment="false" applyProtection="true">
      <alignment horizontal="general" vertical="bottom" textRotation="0" wrapText="false" indent="0" shrinkToFit="false"/>
      <protection locked="false" hidden="false"/>
    </xf>
    <xf numFmtId="171" fontId="0" fillId="43" borderId="36" xfId="0" applyFont="true" applyBorder="true" applyAlignment="true" applyProtection="false">
      <alignment horizontal="center" vertical="bottom" textRotation="0" wrapText="false" indent="0" shrinkToFit="false"/>
      <protection locked="true" hidden="false"/>
    </xf>
    <xf numFmtId="205" fontId="0" fillId="0" borderId="36" xfId="0" applyFont="true" applyBorder="true" applyAlignment="true" applyProtection="false">
      <alignment horizontal="center" vertical="bottom" textRotation="0" wrapText="false" indent="0" shrinkToFit="false"/>
      <protection locked="true" hidden="false"/>
    </xf>
    <xf numFmtId="164" fontId="0" fillId="46" borderId="36"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true">
      <alignment horizontal="general" vertical="bottom" textRotation="0" wrapText="false" indent="0" shrinkToFit="false"/>
      <protection locked="false" hidden="false"/>
    </xf>
    <xf numFmtId="198" fontId="0" fillId="0" borderId="36" xfId="0" applyFont="false" applyBorder="true" applyAlignment="true" applyProtection="true">
      <alignment horizontal="center" vertical="bottom" textRotation="0" wrapText="false" indent="0" shrinkToFit="false"/>
      <protection locked="false" hidden="false"/>
    </xf>
    <xf numFmtId="164" fontId="0" fillId="0" borderId="36" xfId="0" applyFont="false" applyBorder="true" applyAlignment="true" applyProtection="true">
      <alignment horizontal="center" vertical="bottom" textRotation="0" wrapText="false" indent="0" shrinkToFit="false"/>
      <protection locked="false" hidden="false"/>
    </xf>
    <xf numFmtId="199" fontId="0" fillId="0" borderId="36" xfId="0" applyFont="false" applyBorder="true" applyAlignment="false" applyProtection="true">
      <alignment horizontal="general" vertical="bottom" textRotation="0" wrapText="false" indent="0" shrinkToFit="false"/>
      <protection locked="false" hidden="false"/>
    </xf>
    <xf numFmtId="205" fontId="80" fillId="0" borderId="36" xfId="0" applyFont="true" applyBorder="true" applyAlignment="true" applyProtection="false">
      <alignment horizontal="center" vertical="bottom" textRotation="0" wrapText="false" indent="0" shrinkToFit="false"/>
      <protection locked="true" hidden="false"/>
    </xf>
    <xf numFmtId="171" fontId="80" fillId="0" borderId="36"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true">
      <alignment horizontal="left" vertical="bottom" textRotation="0" wrapText="false" indent="2" shrinkToFit="false"/>
      <protection locked="false" hidden="false"/>
    </xf>
    <xf numFmtId="164" fontId="79" fillId="45" borderId="36"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0" fillId="46" borderId="36" xfId="0" applyFont="fals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true" applyProtection="true">
      <alignment horizontal="left" vertical="bottom" textRotation="0" wrapText="false" indent="0" shrinkToFit="false"/>
      <protection locked="false" hidden="false"/>
    </xf>
    <xf numFmtId="197" fontId="0" fillId="0" borderId="36" xfId="0" applyFont="false" applyBorder="true" applyAlignment="true" applyProtection="true">
      <alignment horizontal="center" vertical="bottom" textRotation="0" wrapText="false" indent="0" shrinkToFit="false"/>
      <protection locked="false" hidden="false"/>
    </xf>
    <xf numFmtId="164" fontId="80" fillId="46" borderId="36" xfId="0" applyFont="true" applyBorder="true" applyAlignment="false" applyProtection="false">
      <alignment horizontal="general" vertical="bottom" textRotation="0" wrapText="false" indent="0" shrinkToFit="false"/>
      <protection locked="true" hidden="false"/>
    </xf>
    <xf numFmtId="164" fontId="80" fillId="0" borderId="37" xfId="0" applyFont="true" applyBorder="true" applyAlignment="true" applyProtection="true">
      <alignment horizontal="left" vertical="bottom" textRotation="0" wrapText="false" indent="0" shrinkToFit="false"/>
      <protection locked="false" hidden="false"/>
    </xf>
    <xf numFmtId="164" fontId="80" fillId="0" borderId="37" xfId="0" applyFont="true" applyBorder="true" applyAlignment="true" applyProtection="true">
      <alignment horizontal="left" vertical="bottom" textRotation="0" wrapText="false" indent="1" shrinkToFit="false"/>
      <protection locked="false" hidden="false"/>
    </xf>
    <xf numFmtId="164" fontId="80" fillId="0" borderId="37" xfId="0" applyFont="true" applyBorder="true" applyAlignment="false" applyProtection="true">
      <alignment horizontal="general" vertical="bottom" textRotation="0" wrapText="false" indent="0" shrinkToFit="false"/>
      <protection locked="false" hidden="false"/>
    </xf>
    <xf numFmtId="197" fontId="0" fillId="45" borderId="37" xfId="0" applyFont="true" applyBorder="true" applyAlignment="true" applyProtection="true">
      <alignment horizontal="center" vertical="bottom" textRotation="0" wrapText="false" indent="0" shrinkToFit="false"/>
      <protection locked="false" hidden="false"/>
    </xf>
    <xf numFmtId="164" fontId="0" fillId="45" borderId="37" xfId="0" applyFont="true" applyBorder="true" applyAlignment="true" applyProtection="true">
      <alignment horizontal="center" vertical="bottom" textRotation="0" wrapText="false" indent="0" shrinkToFit="false"/>
      <protection locked="false" hidden="false"/>
    </xf>
    <xf numFmtId="197" fontId="0" fillId="0" borderId="37" xfId="0" applyFont="true" applyBorder="true" applyAlignment="true" applyProtection="false">
      <alignment horizontal="center" vertical="bottom" textRotation="0" wrapText="false" indent="0" shrinkToFit="false"/>
      <protection locked="true" hidden="false"/>
    </xf>
    <xf numFmtId="199" fontId="80" fillId="45" borderId="37" xfId="0" applyFont="true" applyBorder="true" applyAlignment="false" applyProtection="true">
      <alignment horizontal="general" vertical="bottom" textRotation="0" wrapText="false" indent="0" shrinkToFit="false"/>
      <protection locked="false" hidden="false"/>
    </xf>
    <xf numFmtId="196" fontId="0" fillId="0" borderId="37" xfId="0" applyFont="true" applyBorder="true" applyAlignment="true" applyProtection="false">
      <alignment horizontal="center" vertical="bottom" textRotation="0" wrapText="false" indent="0" shrinkToFit="false"/>
      <protection locked="true" hidden="false"/>
    </xf>
    <xf numFmtId="200" fontId="80" fillId="0" borderId="37" xfId="0" applyFont="true" applyBorder="true" applyAlignment="true" applyProtection="false">
      <alignment horizontal="center" vertical="bottom" textRotation="0" wrapText="false" indent="0" shrinkToFit="false"/>
      <protection locked="true" hidden="false"/>
    </xf>
    <xf numFmtId="171" fontId="0" fillId="0" borderId="37"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46" borderId="37" xfId="0" applyFont="tru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left" vertical="bottom" textRotation="0" wrapText="false" indent="0" shrinkToFit="false"/>
      <protection locked="true" hidden="false"/>
    </xf>
    <xf numFmtId="198" fontId="0" fillId="0" borderId="38" xfId="0" applyFont="false" applyBorder="true" applyAlignment="true" applyProtection="false">
      <alignment horizontal="center"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99" fontId="0" fillId="0" borderId="38" xfId="0" applyFont="false" applyBorder="true" applyAlignment="false" applyProtection="false">
      <alignment horizontal="general" vertical="bottom" textRotation="0" wrapText="false" indent="0" shrinkToFit="false"/>
      <protection locked="true" hidden="false"/>
    </xf>
    <xf numFmtId="200" fontId="0" fillId="0" borderId="38"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99" fontId="0" fillId="0" borderId="39" xfId="0" applyFont="false" applyBorder="true" applyAlignment="false" applyProtection="false">
      <alignment horizontal="general" vertical="bottom" textRotation="0" wrapText="false" indent="0" shrinkToFit="false"/>
      <protection locked="true" hidden="false"/>
    </xf>
    <xf numFmtId="164" fontId="78" fillId="0" borderId="0" xfId="0" applyFont="true" applyBorder="false" applyAlignment="true" applyProtection="false">
      <alignment horizontal="left" vertical="bottom" textRotation="0" wrapText="false" indent="0" shrinkToFit="false"/>
      <protection locked="true" hidden="false"/>
    </xf>
    <xf numFmtId="164" fontId="78" fillId="0" borderId="0" xfId="0" applyFont="true" applyBorder="false" applyAlignment="false" applyProtection="false">
      <alignment horizontal="general" vertical="bottom" textRotation="0" wrapText="false" indent="0" shrinkToFit="false"/>
      <protection locked="true" hidden="false"/>
    </xf>
    <xf numFmtId="198" fontId="78" fillId="0" borderId="0" xfId="0" applyFont="true" applyBorder="false" applyAlignment="true" applyProtection="false">
      <alignment horizontal="center" vertical="bottom" textRotation="0" wrapText="false" indent="0" shrinkToFit="false"/>
      <protection locked="true" hidden="false"/>
    </xf>
    <xf numFmtId="164" fontId="78" fillId="0" borderId="0" xfId="0" applyFont="true" applyBorder="false" applyAlignment="true" applyProtection="false">
      <alignment horizontal="center" vertical="bottom" textRotation="0" wrapText="false" indent="0" shrinkToFit="false"/>
      <protection locked="true" hidden="false"/>
    </xf>
    <xf numFmtId="199" fontId="78" fillId="0" borderId="0" xfId="0" applyFont="true" applyBorder="false" applyAlignment="false" applyProtection="false">
      <alignment horizontal="general" vertical="bottom" textRotation="0" wrapText="false" indent="0" shrinkToFit="false"/>
      <protection locked="true" hidden="false"/>
    </xf>
    <xf numFmtId="200" fontId="78" fillId="0" borderId="0" xfId="0" applyFont="true" applyBorder="false" applyAlignment="true" applyProtection="false">
      <alignment horizontal="center" vertical="bottom" textRotation="0" wrapText="false" indent="0" shrinkToFit="false"/>
      <protection locked="true" hidden="false"/>
    </xf>
    <xf numFmtId="164" fontId="80" fillId="0" borderId="0" xfId="0" applyFont="true" applyBorder="false" applyAlignment="true" applyProtection="false">
      <alignment horizontal="left" vertical="bottom" textRotation="0" wrapText="false" indent="0"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98" fontId="80" fillId="0" borderId="0" xfId="0" applyFont="true" applyBorder="false" applyAlignment="true" applyProtection="false">
      <alignment horizontal="center" vertical="bottom" textRotation="0" wrapText="false" indent="0" shrinkToFit="false"/>
      <protection locked="true" hidden="false"/>
    </xf>
    <xf numFmtId="164" fontId="80" fillId="0" borderId="0" xfId="0" applyFont="true" applyBorder="false" applyAlignment="true" applyProtection="false">
      <alignment horizontal="center" vertical="bottom" textRotation="0" wrapText="false" indent="0" shrinkToFit="false"/>
      <protection locked="true" hidden="false"/>
    </xf>
    <xf numFmtId="199" fontId="80" fillId="0" borderId="0" xfId="0" applyFont="true" applyBorder="false" applyAlignment="false" applyProtection="false">
      <alignment horizontal="general" vertical="bottom" textRotation="0" wrapText="false" indent="0" shrinkToFit="false"/>
      <protection locked="true" hidden="false"/>
    </xf>
    <xf numFmtId="200" fontId="80" fillId="0" borderId="0" xfId="0" applyFont="true" applyBorder="false" applyAlignment="true" applyProtection="false">
      <alignment horizontal="center" vertical="bottom" textRotation="0" wrapText="false" indent="0" shrinkToFit="false"/>
      <protection locked="true" hidden="false"/>
    </xf>
    <xf numFmtId="164" fontId="82" fillId="0" borderId="0" xfId="0" applyFont="true" applyBorder="false" applyAlignment="true" applyProtection="false">
      <alignment horizontal="left" vertical="bottom" textRotation="0" wrapText="false" indent="0" shrinkToFit="false"/>
      <protection locked="true" hidden="false"/>
    </xf>
    <xf numFmtId="164" fontId="80"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0" fillId="0" borderId="0" xfId="0" applyFont="true" applyBorder="false" applyAlignment="true" applyProtection="false">
      <alignment horizontal="left" vertical="bottom" textRotation="0" wrapText="false" indent="2" shrinkToFit="false"/>
      <protection locked="true" hidden="false"/>
    </xf>
    <xf numFmtId="164" fontId="80" fillId="0" borderId="0" xfId="0" applyFont="true" applyBorder="false" applyAlignment="true" applyProtection="false">
      <alignment horizontal="right" vertical="bottom" textRotation="0" wrapText="false" indent="0" shrinkToFit="false"/>
      <protection locked="true" hidden="false"/>
    </xf>
    <xf numFmtId="171" fontId="0" fillId="0" borderId="40" xfId="0" applyFont="false" applyBorder="true" applyAlignment="false" applyProtection="false">
      <alignment horizontal="general" vertical="bottom" textRotation="0" wrapText="false" indent="0" shrinkToFit="false"/>
      <protection locked="true" hidden="false"/>
    </xf>
    <xf numFmtId="171" fontId="0" fillId="0" borderId="39" xfId="0" applyFont="false" applyBorder="true" applyAlignment="false" applyProtection="false">
      <alignment horizontal="general" vertical="bottom" textRotation="0" wrapText="false" indent="0" shrinkToFit="false"/>
      <protection locked="true" hidden="false"/>
    </xf>
    <xf numFmtId="171" fontId="0" fillId="0" borderId="41" xfId="0" applyFont="false" applyBorder="true" applyAlignment="false" applyProtection="false">
      <alignment horizontal="general" vertical="bottom" textRotation="0" wrapText="false" indent="0" shrinkToFit="false"/>
      <protection locked="true" hidden="false"/>
    </xf>
    <xf numFmtId="196" fontId="65" fillId="4" borderId="42" xfId="971" applyFont="true" applyBorder="true" applyAlignment="true" applyProtection="false">
      <alignment horizontal="center" vertical="center" textRotation="0" wrapText="false" indent="0" shrinkToFit="false"/>
      <protection locked="true" hidden="false"/>
    </xf>
    <xf numFmtId="196" fontId="15" fillId="4" borderId="43" xfId="971" applyFont="true" applyBorder="true" applyAlignment="true" applyProtection="false">
      <alignment horizontal="right" vertical="bottom" textRotation="0" wrapText="true" indent="0" shrinkToFit="false"/>
      <protection locked="true" hidden="false"/>
    </xf>
    <xf numFmtId="171" fontId="15" fillId="4" borderId="44" xfId="971" applyFont="true" applyBorder="true" applyAlignment="true" applyProtection="false">
      <alignment horizontal="right" vertical="bottom" textRotation="0" wrapText="true" indent="0" shrinkToFit="false"/>
      <protection locked="true" hidden="false"/>
    </xf>
    <xf numFmtId="196" fontId="15" fillId="4" borderId="45" xfId="971" applyFont="true" applyBorder="true" applyAlignment="true" applyProtection="false">
      <alignment horizontal="right" vertical="bottom" textRotation="0" wrapText="true" indent="0" shrinkToFit="false"/>
      <protection locked="true" hidden="false"/>
    </xf>
    <xf numFmtId="164" fontId="15" fillId="0" borderId="0" xfId="971" applyFont="true" applyBorder="true" applyAlignment="true" applyProtection="false">
      <alignment horizontal="right" vertical="bottom" textRotation="0" wrapText="true" indent="0" shrinkToFit="false"/>
      <protection locked="true" hidden="false"/>
    </xf>
    <xf numFmtId="164" fontId="83" fillId="40" borderId="46" xfId="971" applyFont="true" applyBorder="true" applyAlignment="true" applyProtection="true">
      <alignment horizontal="center" vertical="center" textRotation="0" wrapText="true" indent="0" shrinkToFit="false"/>
      <protection locked="false" hidden="false"/>
    </xf>
    <xf numFmtId="164" fontId="84" fillId="40" borderId="46" xfId="971" applyFont="true" applyBorder="true" applyAlignment="true" applyProtection="true">
      <alignment horizontal="center" vertical="center" textRotation="0" wrapText="true" indent="0" shrinkToFit="false"/>
      <protection locked="false" hidden="false"/>
    </xf>
    <xf numFmtId="164" fontId="84" fillId="40" borderId="30" xfId="971" applyFont="true" applyBorder="true" applyAlignment="true" applyProtection="true">
      <alignment horizontal="center" vertical="center" textRotation="0" wrapText="true" indent="0" shrinkToFit="false"/>
      <protection locked="false" hidden="false"/>
    </xf>
    <xf numFmtId="164" fontId="15" fillId="41" borderId="1" xfId="971" applyFont="true" applyBorder="true" applyAlignment="true" applyProtection="false">
      <alignment horizontal="general" vertical="center" textRotation="0" wrapText="true" indent="0" shrinkToFit="false"/>
      <protection locked="true" hidden="false"/>
    </xf>
    <xf numFmtId="164" fontId="15" fillId="41" borderId="31" xfId="971" applyFont="true" applyBorder="true" applyAlignment="true" applyProtection="true">
      <alignment horizontal="general" vertical="center" textRotation="0" wrapText="true" indent="0" shrinkToFit="false"/>
      <protection locked="false" hidden="false"/>
    </xf>
    <xf numFmtId="206" fontId="15" fillId="41" borderId="31" xfId="971" applyFont="true" applyBorder="true" applyAlignment="true" applyProtection="true">
      <alignment horizontal="general" vertical="center" textRotation="0" wrapText="true" indent="0" shrinkToFit="false"/>
      <protection locked="false" hidden="false"/>
    </xf>
    <xf numFmtId="184" fontId="15" fillId="41" borderId="31" xfId="971" applyFont="true" applyBorder="true" applyAlignment="true" applyProtection="true">
      <alignment horizontal="general" vertical="center" textRotation="0" wrapText="true" indent="0" shrinkToFit="false"/>
      <protection locked="false" hidden="false"/>
    </xf>
    <xf numFmtId="171" fontId="15" fillId="41" borderId="31" xfId="971" applyFont="true" applyBorder="true" applyAlignment="true" applyProtection="true">
      <alignment horizontal="general" vertical="center" textRotation="0" wrapText="true" indent="0" shrinkToFit="false"/>
      <protection locked="false" hidden="false"/>
    </xf>
    <xf numFmtId="207" fontId="15" fillId="41" borderId="47" xfId="971" applyFont="true" applyBorder="true" applyAlignment="true" applyProtection="true">
      <alignment horizontal="general" vertical="center" textRotation="0" wrapText="true" indent="0" shrinkToFit="false"/>
      <protection locked="false" hidden="false"/>
    </xf>
    <xf numFmtId="164" fontId="15" fillId="41" borderId="1" xfId="971" applyFont="true" applyBorder="true" applyAlignment="true" applyProtection="true">
      <alignment horizontal="general" vertical="center" textRotation="0" wrapText="true" indent="0" shrinkToFit="false"/>
      <protection locked="false" hidden="false"/>
    </xf>
    <xf numFmtId="164" fontId="15" fillId="41" borderId="7" xfId="971" applyFont="true" applyBorder="true" applyAlignment="true" applyProtection="false">
      <alignment horizontal="general" vertical="center" textRotation="0" wrapText="true" indent="0" shrinkToFit="false"/>
      <protection locked="true" hidden="false"/>
    </xf>
    <xf numFmtId="164" fontId="15" fillId="41" borderId="32" xfId="971" applyFont="true" applyBorder="true" applyAlignment="true" applyProtection="true">
      <alignment horizontal="right" vertical="center" textRotation="0" wrapText="true" indent="0" shrinkToFit="false"/>
      <protection locked="false" hidden="false"/>
    </xf>
    <xf numFmtId="207" fontId="15" fillId="41" borderId="31" xfId="971" applyFont="true" applyBorder="true" applyAlignment="true" applyProtection="true">
      <alignment horizontal="center" vertical="center" textRotation="0" wrapText="true" indent="0" shrinkToFit="false"/>
      <protection locked="false" hidden="false"/>
    </xf>
    <xf numFmtId="207" fontId="15" fillId="41" borderId="31" xfId="971" applyFont="true" applyBorder="true" applyAlignment="true" applyProtection="true">
      <alignment horizontal="general" vertical="center" textRotation="0" wrapText="true" indent="0" shrinkToFit="false"/>
      <protection locked="false" hidden="false"/>
    </xf>
    <xf numFmtId="164" fontId="15" fillId="0" borderId="0" xfId="971" applyFont="true" applyBorder="true" applyAlignment="true" applyProtection="false">
      <alignment horizontal="general" vertical="center" textRotation="0" wrapText="true" indent="0" shrinkToFit="false"/>
      <protection locked="true" hidden="false"/>
    </xf>
    <xf numFmtId="164" fontId="15" fillId="0" borderId="0" xfId="971" applyFont="true" applyBorder="true" applyAlignment="true" applyProtection="true">
      <alignment horizontal="right" vertical="center" textRotation="0" wrapText="true" indent="0" shrinkToFit="false"/>
      <protection locked="false" hidden="false"/>
    </xf>
    <xf numFmtId="206" fontId="15" fillId="0" borderId="0" xfId="971" applyFont="true" applyBorder="true" applyAlignment="true" applyProtection="true">
      <alignment horizontal="general" vertical="center" textRotation="0" wrapText="true" indent="0" shrinkToFit="false"/>
      <protection locked="false" hidden="false"/>
    </xf>
    <xf numFmtId="164" fontId="32" fillId="40" borderId="48" xfId="971" applyFont="true" applyBorder="true" applyAlignment="true" applyProtection="true">
      <alignment horizontal="center" vertical="center" textRotation="0" wrapText="true" indent="0" shrinkToFit="false"/>
      <protection locked="false" hidden="false"/>
    </xf>
    <xf numFmtId="164" fontId="15" fillId="41" borderId="22" xfId="971" applyFont="true" applyBorder="true" applyAlignment="true" applyProtection="false">
      <alignment horizontal="general" vertical="center" textRotation="0" wrapText="true" indent="0" shrinkToFit="false"/>
      <protection locked="true" hidden="false"/>
    </xf>
    <xf numFmtId="164" fontId="15" fillId="41" borderId="32" xfId="971" applyFont="true" applyBorder="true" applyAlignment="true" applyProtection="true">
      <alignment horizontal="general" vertical="center" textRotation="0" wrapText="true" indent="0" shrinkToFit="false"/>
      <protection locked="false" hidden="false"/>
    </xf>
    <xf numFmtId="164" fontId="15" fillId="41" borderId="47" xfId="971" applyFont="true" applyBorder="true" applyAlignment="true" applyProtection="true">
      <alignment horizontal="general" vertical="center" textRotation="0" wrapText="true" indent="0" shrinkToFit="false"/>
      <protection locked="false" hidden="false"/>
    </xf>
    <xf numFmtId="164" fontId="15" fillId="41" borderId="22" xfId="971" applyFont="true" applyBorder="true" applyAlignment="true" applyProtection="true">
      <alignment horizontal="general" vertical="center" textRotation="0" wrapText="true" indent="0" shrinkToFit="false"/>
      <protection locked="false" hidden="false"/>
    </xf>
    <xf numFmtId="164" fontId="15" fillId="41" borderId="49" xfId="971" applyFont="true" applyBorder="true" applyAlignment="true" applyProtection="false">
      <alignment horizontal="general" vertical="center" textRotation="0" wrapText="true" indent="0" shrinkToFit="false"/>
      <protection locked="true" hidden="false"/>
    </xf>
    <xf numFmtId="164" fontId="8" fillId="0" borderId="0" xfId="985" applyFont="false" applyBorder="false" applyAlignment="false" applyProtection="false">
      <alignment horizontal="general" vertical="bottom" textRotation="0" wrapText="false" indent="0" shrinkToFit="false"/>
      <protection locked="true" hidden="false"/>
    </xf>
    <xf numFmtId="164" fontId="13" fillId="4" borderId="23" xfId="984" applyFont="true" applyBorder="true" applyAlignment="true" applyProtection="false">
      <alignment horizontal="general" vertical="center" textRotation="0" wrapText="false" indent="0" shrinkToFit="false"/>
      <protection locked="true" hidden="false"/>
    </xf>
    <xf numFmtId="196" fontId="15" fillId="4" borderId="50" xfId="984" applyFont="true" applyBorder="true" applyAlignment="true" applyProtection="false">
      <alignment horizontal="right" vertical="center" textRotation="0" wrapText="false" indent="0" shrinkToFit="false"/>
      <protection locked="true" hidden="false"/>
    </xf>
    <xf numFmtId="164" fontId="8" fillId="0" borderId="0" xfId="986" applyFont="false" applyBorder="false" applyAlignment="true" applyProtection="false">
      <alignment horizontal="center" vertical="center" textRotation="0" wrapText="false" indent="0" shrinkToFit="false"/>
      <protection locked="true" hidden="false"/>
    </xf>
    <xf numFmtId="164" fontId="13" fillId="4" borderId="25" xfId="984" applyFont="true" applyBorder="true" applyAlignment="true" applyProtection="false">
      <alignment horizontal="general" vertical="center" textRotation="0" wrapText="false" indent="0" shrinkToFit="false"/>
      <protection locked="true" hidden="false"/>
    </xf>
    <xf numFmtId="171" fontId="15" fillId="4" borderId="6" xfId="984" applyFont="true" applyBorder="true" applyAlignment="true" applyProtection="false">
      <alignment horizontal="right" vertical="center" textRotation="0" wrapText="false" indent="0" shrinkToFit="false"/>
      <protection locked="true" hidden="false"/>
    </xf>
    <xf numFmtId="164" fontId="13" fillId="4" borderId="27" xfId="984" applyFont="true" applyBorder="true" applyAlignment="true" applyProtection="false">
      <alignment horizontal="general" vertical="center" textRotation="0" wrapText="false" indent="0" shrinkToFit="false"/>
      <protection locked="true" hidden="false"/>
    </xf>
    <xf numFmtId="171" fontId="15" fillId="4" borderId="51" xfId="984" applyFont="true" applyBorder="true" applyAlignment="true" applyProtection="false">
      <alignment horizontal="right" vertical="center" textRotation="0" wrapText="false" indent="0" shrinkToFit="false"/>
      <protection locked="true" hidden="false"/>
    </xf>
    <xf numFmtId="164" fontId="13" fillId="40" borderId="0" xfId="985" applyFont="true" applyBorder="true" applyAlignment="false" applyProtection="false">
      <alignment horizontal="general" vertical="bottom" textRotation="0" wrapText="false" indent="0" shrinkToFit="false"/>
      <protection locked="true" hidden="false"/>
    </xf>
    <xf numFmtId="164" fontId="8" fillId="40" borderId="0" xfId="985" applyFont="false" applyBorder="true" applyAlignment="false" applyProtection="false">
      <alignment horizontal="general" vertical="bottom" textRotation="0" wrapText="false" indent="0" shrinkToFit="false"/>
      <protection locked="true" hidden="false"/>
    </xf>
    <xf numFmtId="164" fontId="8" fillId="0" borderId="0" xfId="985" applyFont="false" applyBorder="true" applyAlignment="false" applyProtection="false">
      <alignment horizontal="general" vertical="bottom" textRotation="0" wrapText="false" indent="0" shrinkToFit="false"/>
      <protection locked="true" hidden="false"/>
    </xf>
    <xf numFmtId="164" fontId="32" fillId="47" borderId="2" xfId="980" applyFont="true" applyBorder="true" applyAlignment="true" applyProtection="false">
      <alignment horizontal="center" vertical="center" textRotation="0" wrapText="false" indent="0" shrinkToFit="false"/>
      <protection locked="true" hidden="false"/>
    </xf>
    <xf numFmtId="164" fontId="32" fillId="48" borderId="2" xfId="980" applyFont="true" applyBorder="true" applyAlignment="true" applyProtection="false">
      <alignment horizontal="center" vertical="center" textRotation="0" wrapText="false" indent="0" shrinkToFit="false"/>
      <protection locked="true" hidden="false"/>
    </xf>
    <xf numFmtId="164" fontId="32" fillId="0" borderId="26" xfId="985" applyFont="true" applyBorder="true" applyAlignment="true" applyProtection="false">
      <alignment horizontal="general" vertical="top" textRotation="0" wrapText="true" indent="0" shrinkToFit="false"/>
      <protection locked="true" hidden="false"/>
    </xf>
    <xf numFmtId="164" fontId="33" fillId="0" borderId="26" xfId="985" applyFont="true" applyBorder="true" applyAlignment="true" applyProtection="false">
      <alignment horizontal="general" vertical="top" textRotation="0" wrapText="true" indent="0" shrinkToFit="false"/>
      <protection locked="true" hidden="false"/>
    </xf>
    <xf numFmtId="164" fontId="33" fillId="0" borderId="6" xfId="985" applyFont="true" applyBorder="true" applyAlignment="true" applyProtection="false">
      <alignment horizontal="left" vertical="top" textRotation="0" wrapText="true" indent="0" shrinkToFit="false"/>
      <protection locked="true" hidden="false"/>
    </xf>
    <xf numFmtId="164" fontId="33" fillId="0" borderId="52" xfId="985" applyFont="true" applyBorder="true" applyAlignment="true" applyProtection="false">
      <alignment horizontal="left" vertical="top" textRotation="0" wrapText="true" indent="0" shrinkToFit="false"/>
      <protection locked="true" hidden="false"/>
    </xf>
    <xf numFmtId="164" fontId="33" fillId="0" borderId="53" xfId="985" applyFont="true" applyBorder="true" applyAlignment="true" applyProtection="false">
      <alignment horizontal="left" vertical="top" textRotation="0" wrapText="true" indent="0" shrinkToFit="false"/>
      <protection locked="true" hidden="false"/>
    </xf>
    <xf numFmtId="164" fontId="13" fillId="0" borderId="0" xfId="985" applyFont="true" applyBorder="true" applyAlignment="false" applyProtection="false">
      <alignment horizontal="general" vertical="bottom" textRotation="0" wrapText="false" indent="0" shrinkToFit="false"/>
      <protection locked="true" hidden="false"/>
    </xf>
    <xf numFmtId="196" fontId="13" fillId="4" borderId="2" xfId="983" applyFont="true" applyBorder="true" applyAlignment="true" applyProtection="false">
      <alignment horizontal="center" vertical="center" textRotation="0" wrapText="false" indent="0" shrinkToFit="false"/>
      <protection locked="true" hidden="false"/>
    </xf>
    <xf numFmtId="164" fontId="15" fillId="40" borderId="2" xfId="0" applyFont="true" applyBorder="true" applyAlignment="true" applyProtection="false">
      <alignment horizontal="center" vertical="center" textRotation="0" wrapText="true" indent="0" shrinkToFit="false"/>
      <protection locked="true" hidden="false"/>
    </xf>
    <xf numFmtId="164" fontId="15" fillId="40" borderId="54" xfId="0" applyFont="true" applyBorder="true" applyAlignment="true" applyProtection="false">
      <alignment horizontal="center" vertical="center" textRotation="0" wrapText="true" indent="0" shrinkToFit="false"/>
      <protection locked="true" hidden="false"/>
    </xf>
    <xf numFmtId="164" fontId="33" fillId="0" borderId="0" xfId="971" applyFont="true" applyBorder="true" applyAlignment="true" applyProtection="false">
      <alignment horizontal="left" vertical="center" textRotation="0" wrapText="false" indent="0" shrinkToFit="false"/>
      <protection locked="true" hidden="false"/>
    </xf>
    <xf numFmtId="164" fontId="8" fillId="0" borderId="0" xfId="971" applyFont="false" applyBorder="true" applyAlignment="true" applyProtection="false">
      <alignment horizontal="left" vertical="center" textRotation="0" wrapText="false" indent="0" shrinkToFit="false"/>
      <protection locked="true" hidden="false"/>
    </xf>
    <xf numFmtId="164" fontId="8" fillId="0" borderId="0" xfId="971" applyFont="false" applyBorder="true" applyAlignment="true" applyProtection="false">
      <alignment horizontal="general" vertical="center" textRotation="0" wrapText="false" indent="0" shrinkToFit="false"/>
      <protection locked="true" hidden="false"/>
    </xf>
    <xf numFmtId="164" fontId="0" fillId="41" borderId="55" xfId="0" applyFont="false" applyBorder="true" applyAlignment="true" applyProtection="false">
      <alignment horizontal="center" vertical="center" textRotation="0" wrapText="true" indent="0" shrinkToFit="false"/>
      <protection locked="true" hidden="false"/>
    </xf>
    <xf numFmtId="164" fontId="8" fillId="41" borderId="55" xfId="0" applyFont="true" applyBorder="true" applyAlignment="true" applyProtection="false">
      <alignment horizontal="justify" vertical="center" textRotation="0" wrapText="true" indent="0" shrinkToFit="false"/>
      <protection locked="true" hidden="false"/>
    </xf>
    <xf numFmtId="164" fontId="8" fillId="41" borderId="55" xfId="0" applyFont="true" applyBorder="true" applyAlignment="true" applyProtection="false">
      <alignment horizontal="center" vertical="center" textRotation="0" wrapText="true" indent="0" shrinkToFit="false"/>
      <protection locked="true" hidden="false"/>
    </xf>
    <xf numFmtId="171" fontId="0" fillId="41" borderId="55" xfId="0" applyFont="false" applyBorder="true" applyAlignment="true" applyProtection="false">
      <alignment horizontal="center" vertical="center" textRotation="0" wrapText="true" indent="0" shrinkToFit="false"/>
      <protection locked="true" hidden="false"/>
    </xf>
    <xf numFmtId="171" fontId="8" fillId="41" borderId="55" xfId="0" applyFont="true" applyBorder="true" applyAlignment="true" applyProtection="false">
      <alignment horizontal="center" vertical="center" textRotation="0" wrapText="true" indent="0" shrinkToFit="false"/>
      <protection locked="true" hidden="false"/>
    </xf>
    <xf numFmtId="164" fontId="15" fillId="41" borderId="55" xfId="0" applyFont="true" applyBorder="true" applyAlignment="true" applyProtection="false">
      <alignment horizontal="center" vertical="center" textRotation="0" wrapText="true" indent="0" shrinkToFit="false"/>
      <protection locked="true" hidden="false"/>
    </xf>
    <xf numFmtId="164" fontId="15" fillId="41" borderId="55" xfId="0" applyFont="true" applyBorder="true" applyAlignment="true" applyProtection="false">
      <alignment horizontal="justify" vertical="center" textRotation="0" wrapText="true" indent="0" shrinkToFit="false"/>
      <protection locked="true" hidden="false"/>
    </xf>
    <xf numFmtId="164" fontId="33" fillId="0" borderId="0" xfId="971" applyFont="true" applyBorder="true" applyAlignment="true" applyProtection="false">
      <alignment horizontal="left" vertical="bottom" textRotation="0" wrapText="false" indent="0" shrinkToFit="false"/>
      <protection locked="true" hidden="false"/>
    </xf>
    <xf numFmtId="164" fontId="8" fillId="0" borderId="0" xfId="971"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0" borderId="1" xfId="971" applyFont="false" applyBorder="true" applyAlignment="false" applyProtection="false">
      <alignment horizontal="general" vertical="bottom" textRotation="0" wrapText="false" indent="0" shrinkToFit="false"/>
      <protection locked="true" hidden="false"/>
    </xf>
    <xf numFmtId="164" fontId="0" fillId="41" borderId="1" xfId="0" applyFont="false" applyBorder="true" applyAlignment="true" applyProtection="false">
      <alignment horizontal="center" vertical="center" textRotation="0" wrapText="true" indent="0" shrinkToFit="false"/>
      <protection locked="true" hidden="false"/>
    </xf>
    <xf numFmtId="164" fontId="8" fillId="41" borderId="1" xfId="0" applyFont="true" applyBorder="true" applyAlignment="true" applyProtection="false">
      <alignment horizontal="justify" vertical="center" textRotation="0" wrapText="true" indent="0" shrinkToFit="false"/>
      <protection locked="true" hidden="false"/>
    </xf>
    <xf numFmtId="164" fontId="8" fillId="41" borderId="1" xfId="0" applyFont="true" applyBorder="true" applyAlignment="true" applyProtection="false">
      <alignment horizontal="center" vertical="center" textRotation="0" wrapText="true" indent="0" shrinkToFit="false"/>
      <protection locked="true" hidden="false"/>
    </xf>
    <xf numFmtId="171" fontId="0" fillId="41" borderId="1" xfId="0" applyFont="false" applyBorder="true" applyAlignment="true" applyProtection="false">
      <alignment horizontal="center" vertical="center" textRotation="0" wrapText="true" indent="0" shrinkToFit="false"/>
      <protection locked="true" hidden="false"/>
    </xf>
    <xf numFmtId="171" fontId="8" fillId="41" borderId="1" xfId="0" applyFont="true" applyBorder="true" applyAlignment="true" applyProtection="false">
      <alignment horizontal="center" vertical="center" textRotation="0" wrapText="true" indent="0" shrinkToFit="false"/>
      <protection locked="true" hidden="false"/>
    </xf>
    <xf numFmtId="164" fontId="15" fillId="41" borderId="1" xfId="0" applyFont="true" applyBorder="true" applyAlignment="true" applyProtection="false">
      <alignment horizontal="center" vertical="center" textRotation="0" wrapText="true" indent="0" shrinkToFit="false"/>
      <protection locked="true" hidden="false"/>
    </xf>
    <xf numFmtId="164" fontId="8" fillId="41" borderId="1" xfId="0" applyFont="true" applyBorder="true" applyAlignment="true" applyProtection="false">
      <alignment horizontal="general" vertical="center" textRotation="0" wrapText="true" indent="0" shrinkToFit="false"/>
      <protection locked="true" hidden="false"/>
    </xf>
    <xf numFmtId="171" fontId="15" fillId="41" borderId="1" xfId="0" applyFont="true" applyBorder="true" applyAlignment="true" applyProtection="false">
      <alignment horizontal="center" vertical="center" textRotation="0" wrapText="true" indent="0" shrinkToFit="false"/>
      <protection locked="true" hidden="false"/>
    </xf>
    <xf numFmtId="164" fontId="15" fillId="41" borderId="1" xfId="0" applyFont="true" applyBorder="true" applyAlignment="true" applyProtection="false">
      <alignment horizontal="justify" vertical="center" textRotation="0" wrapText="true" indent="0" shrinkToFit="false"/>
      <protection locked="true" hidden="false"/>
    </xf>
    <xf numFmtId="164" fontId="85" fillId="0" borderId="0" xfId="985" applyFont="true" applyBorder="true" applyAlignment="false" applyProtection="false">
      <alignment horizontal="general" vertical="bottom" textRotation="0" wrapText="false" indent="0" shrinkToFit="false"/>
      <protection locked="true" hidden="false"/>
    </xf>
    <xf numFmtId="196" fontId="13" fillId="4" borderId="54" xfId="983" applyFont="true" applyBorder="true" applyAlignment="true" applyProtection="false">
      <alignment horizontal="center" vertical="center" textRotation="0" wrapText="false" indent="0" shrinkToFit="false"/>
      <protection locked="true" hidden="false"/>
    </xf>
    <xf numFmtId="164" fontId="15" fillId="40" borderId="8" xfId="0" applyFont="true" applyBorder="true" applyAlignment="true" applyProtection="false">
      <alignment horizontal="center" vertical="bottom" textRotation="0" wrapText="true" indent="0" shrinkToFit="false"/>
      <protection locked="true" hidden="false"/>
    </xf>
    <xf numFmtId="164" fontId="86" fillId="40" borderId="8" xfId="0" applyFont="true" applyBorder="true" applyAlignment="true" applyProtection="false">
      <alignment horizontal="center" vertical="center" textRotation="0" wrapText="true" indent="0" shrinkToFit="false"/>
      <protection locked="true" hidden="false"/>
    </xf>
    <xf numFmtId="164" fontId="86" fillId="40" borderId="50" xfId="0" applyFont="true" applyBorder="true" applyAlignment="true" applyProtection="false">
      <alignment horizontal="center" vertical="center" textRotation="0" wrapText="true" indent="0" shrinkToFit="false"/>
      <protection locked="true" hidden="false"/>
    </xf>
    <xf numFmtId="164" fontId="33" fillId="41" borderId="1" xfId="0" applyFont="true" applyBorder="true" applyAlignment="true" applyProtection="false">
      <alignment horizontal="center" vertical="center" textRotation="0" wrapText="false" indent="0" shrinkToFit="false"/>
      <protection locked="true" hidden="false"/>
    </xf>
    <xf numFmtId="164" fontId="33" fillId="41" borderId="1" xfId="0" applyFont="true" applyBorder="true" applyAlignment="true" applyProtection="false">
      <alignment horizontal="left" vertical="center" textRotation="0" wrapText="true" indent="0" shrinkToFit="false"/>
      <protection locked="true" hidden="false"/>
    </xf>
    <xf numFmtId="171" fontId="33" fillId="41" borderId="1" xfId="0" applyFont="true" applyBorder="true" applyAlignment="true" applyProtection="false">
      <alignment horizontal="center" vertical="center" textRotation="0" wrapText="false" indent="0" shrinkToFit="false"/>
      <protection locked="true" hidden="false"/>
    </xf>
    <xf numFmtId="208" fontId="33" fillId="41" borderId="1" xfId="0" applyFont="true" applyBorder="true" applyAlignment="true" applyProtection="false">
      <alignment horizontal="center" vertical="center" textRotation="0" wrapText="false" indent="0" shrinkToFit="false"/>
      <protection locked="true" hidden="false"/>
    </xf>
    <xf numFmtId="164" fontId="32" fillId="41" borderId="1" xfId="0" applyFont="true" applyBorder="true" applyAlignment="true" applyProtection="false">
      <alignment horizontal="center" vertical="center" textRotation="0" wrapText="true" indent="0" shrinkToFit="false"/>
      <protection locked="true" hidden="false"/>
    </xf>
    <xf numFmtId="164" fontId="32" fillId="41" borderId="1" xfId="0" applyFont="true" applyBorder="true" applyAlignment="true" applyProtection="false">
      <alignment horizontal="center" vertical="center" textRotation="0" wrapText="false" indent="0" shrinkToFit="false"/>
      <protection locked="true" hidden="false"/>
    </xf>
    <xf numFmtId="208" fontId="32" fillId="41" borderId="1" xfId="0" applyFont="true" applyBorder="true" applyAlignment="true" applyProtection="false">
      <alignment horizontal="center" vertical="center" textRotation="0" wrapText="false" indent="0" shrinkToFit="false"/>
      <protection locked="true" hidden="false"/>
    </xf>
    <xf numFmtId="171" fontId="32" fillId="41"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40" borderId="8" xfId="0" applyFont="true" applyBorder="true" applyAlignment="true" applyProtection="false">
      <alignment horizontal="center" vertical="top" textRotation="0" wrapText="true" indent="0" shrinkToFit="false"/>
      <protection locked="true" hidden="false"/>
    </xf>
    <xf numFmtId="164" fontId="15" fillId="49" borderId="2" xfId="0" applyFont="true" applyBorder="true" applyAlignment="true" applyProtection="false">
      <alignment horizontal="left" vertical="top" textRotation="0" wrapText="false" indent="0" shrinkToFit="false"/>
      <protection locked="true" hidden="false"/>
    </xf>
    <xf numFmtId="209" fontId="40" fillId="0" borderId="24" xfId="0" applyFont="true" applyBorder="true" applyAlignment="true" applyProtection="false">
      <alignment horizontal="center" vertical="top" textRotation="0" wrapText="false" indent="0" shrinkToFit="false"/>
      <protection locked="true" hidden="false"/>
    </xf>
    <xf numFmtId="164" fontId="40" fillId="0" borderId="24" xfId="0" applyFont="true" applyBorder="true" applyAlignment="true" applyProtection="false">
      <alignment horizontal="center" vertical="top" textRotation="0" wrapText="false" indent="0" shrinkToFit="false"/>
      <protection locked="true" hidden="false"/>
    </xf>
    <xf numFmtId="164" fontId="87" fillId="50" borderId="2" xfId="0" applyFont="true" applyBorder="true" applyAlignment="true" applyProtection="false">
      <alignment horizontal="left" vertical="top" textRotation="0" wrapText="false" indent="0" shrinkToFit="false"/>
      <protection locked="true" hidden="false"/>
    </xf>
    <xf numFmtId="209"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41" borderId="1" xfId="0" applyFont="true" applyBorder="true" applyAlignment="true" applyProtection="false">
      <alignment horizontal="center" vertical="center" textRotation="0" wrapText="false" indent="0" shrinkToFit="false"/>
      <protection locked="true" hidden="false"/>
    </xf>
    <xf numFmtId="196" fontId="13" fillId="4" borderId="42" xfId="982" applyFont="true" applyBorder="true" applyAlignment="true" applyProtection="false">
      <alignment horizontal="center" vertical="center" textRotation="0" wrapText="false" indent="0" shrinkToFit="false"/>
      <protection locked="true" hidden="false"/>
    </xf>
    <xf numFmtId="164" fontId="40" fillId="40" borderId="2" xfId="0" applyFont="true" applyBorder="true" applyAlignment="true" applyProtection="false">
      <alignment horizontal="center" vertical="top" textRotation="0" wrapText="true" indent="0" shrinkToFit="false"/>
      <protection locked="true" hidden="false"/>
    </xf>
    <xf numFmtId="196" fontId="13" fillId="4" borderId="2" xfId="982" applyFont="true" applyBorder="true" applyAlignment="true" applyProtection="false">
      <alignment horizontal="center" vertical="center" textRotation="0" wrapText="false" indent="0" shrinkToFit="false"/>
      <protection locked="true" hidden="false"/>
    </xf>
    <xf numFmtId="164" fontId="8" fillId="40" borderId="56" xfId="0" applyFont="true" applyBorder="true" applyAlignment="true" applyProtection="false">
      <alignment horizontal="center" vertical="bottom" textRotation="0" wrapText="false" indent="0" shrinkToFit="false"/>
      <protection locked="true" hidden="false"/>
    </xf>
    <xf numFmtId="164" fontId="8" fillId="48" borderId="57" xfId="971" applyFont="true" applyBorder="true" applyAlignment="true" applyProtection="false">
      <alignment horizontal="center" vertical="bottom" textRotation="0" wrapText="false" indent="0" shrinkToFit="false"/>
      <protection locked="true" hidden="false"/>
    </xf>
    <xf numFmtId="164" fontId="8" fillId="51" borderId="56" xfId="0" applyFont="true" applyBorder="true" applyAlignment="true" applyProtection="false">
      <alignment horizontal="center" vertical="bottom" textRotation="0" wrapText="false" indent="0" shrinkToFit="false"/>
      <protection locked="true" hidden="false"/>
    </xf>
    <xf numFmtId="164" fontId="88" fillId="52" borderId="58" xfId="0" applyFont="true" applyBorder="true" applyAlignment="true" applyProtection="false">
      <alignment horizontal="general" vertical="center" textRotation="0" wrapText="true" indent="0" shrinkToFit="false"/>
      <protection locked="true" hidden="false"/>
    </xf>
    <xf numFmtId="164" fontId="88" fillId="52" borderId="59" xfId="0" applyFont="true" applyBorder="true" applyAlignment="true" applyProtection="false">
      <alignment horizontal="general" vertical="center" textRotation="0" wrapText="true" indent="0" shrinkToFit="false"/>
      <protection locked="true" hidden="false"/>
    </xf>
    <xf numFmtId="164" fontId="88" fillId="52" borderId="60" xfId="0" applyFont="true" applyBorder="true" applyAlignment="true" applyProtection="false">
      <alignment horizontal="general" vertical="center" textRotation="0" wrapText="true" indent="0" shrinkToFit="false"/>
      <protection locked="true" hidden="false"/>
    </xf>
    <xf numFmtId="164" fontId="88" fillId="52" borderId="61" xfId="0" applyFont="true" applyBorder="true" applyAlignment="true" applyProtection="false">
      <alignment horizontal="general" vertical="center" textRotation="0" wrapText="true" indent="0" shrinkToFit="false"/>
      <protection locked="true" hidden="false"/>
    </xf>
    <xf numFmtId="164" fontId="88" fillId="52" borderId="62" xfId="0" applyFont="true" applyBorder="true" applyAlignment="true" applyProtection="false">
      <alignment horizontal="general" vertical="center" textRotation="0" wrapText="true" indent="0" shrinkToFit="false"/>
      <protection locked="true" hidden="false"/>
    </xf>
    <xf numFmtId="164" fontId="88" fillId="52" borderId="63" xfId="0" applyFont="true" applyBorder="true" applyAlignment="true" applyProtection="false">
      <alignment horizontal="general" vertical="center" textRotation="0" wrapText="true" indent="0" shrinkToFit="false"/>
      <protection locked="true" hidden="false"/>
    </xf>
    <xf numFmtId="164" fontId="88" fillId="52" borderId="64" xfId="0" applyFont="true" applyBorder="true" applyAlignment="true" applyProtection="false">
      <alignment horizontal="general" vertical="center" textRotation="0" wrapText="true" indent="0" shrinkToFit="false"/>
      <protection locked="true" hidden="false"/>
    </xf>
    <xf numFmtId="164" fontId="89" fillId="53" borderId="65" xfId="0" applyFont="true" applyBorder="true" applyAlignment="true" applyProtection="false">
      <alignment horizontal="general" vertical="center" textRotation="0" wrapText="true" indent="0" shrinkToFit="false"/>
      <protection locked="true" hidden="false"/>
    </xf>
    <xf numFmtId="171" fontId="89" fillId="53" borderId="62" xfId="0" applyFont="true" applyBorder="true" applyAlignment="true" applyProtection="false">
      <alignment horizontal="general" vertical="center" textRotation="0" wrapText="true" indent="0" shrinkToFit="false"/>
      <protection locked="true" hidden="false"/>
    </xf>
    <xf numFmtId="171" fontId="89" fillId="53" borderId="60" xfId="0" applyFont="true" applyBorder="true" applyAlignment="true" applyProtection="false">
      <alignment horizontal="general" vertical="center" textRotation="0" wrapText="true" indent="0" shrinkToFit="false"/>
      <protection locked="true" hidden="false"/>
    </xf>
    <xf numFmtId="171" fontId="89" fillId="53" borderId="61" xfId="0" applyFont="true" applyBorder="true" applyAlignment="true" applyProtection="false">
      <alignment horizontal="general" vertical="center" textRotation="0" wrapText="true" indent="0" shrinkToFit="false"/>
      <protection locked="true" hidden="false"/>
    </xf>
    <xf numFmtId="164" fontId="90" fillId="53" borderId="61" xfId="0" applyFont="true" applyBorder="true" applyAlignment="true" applyProtection="false">
      <alignment horizontal="general" vertical="center" textRotation="0" wrapText="true" indent="0" shrinkToFit="false"/>
      <protection locked="true" hidden="false"/>
    </xf>
    <xf numFmtId="196" fontId="89" fillId="53" borderId="62" xfId="0" applyFont="true" applyBorder="true" applyAlignment="true" applyProtection="false">
      <alignment horizontal="right" vertical="center" textRotation="0" wrapText="true" indent="0" shrinkToFit="false"/>
      <protection locked="true" hidden="false"/>
    </xf>
    <xf numFmtId="171" fontId="89" fillId="53" borderId="63" xfId="0" applyFont="true" applyBorder="true" applyAlignment="true" applyProtection="false">
      <alignment horizontal="general" vertical="center" textRotation="0" wrapText="true" indent="0" shrinkToFit="false"/>
      <protection locked="true" hidden="false"/>
    </xf>
    <xf numFmtId="196" fontId="89" fillId="53" borderId="61" xfId="0" applyFont="true" applyBorder="true" applyAlignment="true" applyProtection="false">
      <alignment horizontal="right" vertical="center" textRotation="0" wrapText="true" indent="0" shrinkToFit="false"/>
      <protection locked="true" hidden="false"/>
    </xf>
    <xf numFmtId="196" fontId="89" fillId="53" borderId="64" xfId="0" applyFont="true" applyBorder="true" applyAlignment="true" applyProtection="false">
      <alignment horizontal="right" vertical="center" textRotation="0" wrapText="true" indent="0" shrinkToFit="false"/>
      <protection locked="true" hidden="false"/>
    </xf>
    <xf numFmtId="164" fontId="6" fillId="43" borderId="65" xfId="0" applyFont="true" applyBorder="true" applyAlignment="true" applyProtection="false">
      <alignment horizontal="general" vertical="center" textRotation="0" wrapText="true" indent="0" shrinkToFit="false"/>
      <protection locked="true" hidden="false"/>
    </xf>
    <xf numFmtId="171" fontId="6" fillId="43" borderId="62" xfId="0" applyFont="true" applyBorder="true" applyAlignment="true" applyProtection="false">
      <alignment horizontal="general" vertical="center" textRotation="0" wrapText="true" indent="0" shrinkToFit="false"/>
      <protection locked="true" hidden="false"/>
    </xf>
    <xf numFmtId="171" fontId="6" fillId="43" borderId="60" xfId="0" applyFont="true" applyBorder="true" applyAlignment="true" applyProtection="false">
      <alignment horizontal="general" vertical="center" textRotation="0" wrapText="true" indent="0" shrinkToFit="false"/>
      <protection locked="true" hidden="false"/>
    </xf>
    <xf numFmtId="171" fontId="6" fillId="43" borderId="61" xfId="0" applyFont="true" applyBorder="true" applyAlignment="true" applyProtection="false">
      <alignment horizontal="general" vertical="center" textRotation="0" wrapText="true" indent="0" shrinkToFit="false"/>
      <protection locked="true" hidden="false"/>
    </xf>
    <xf numFmtId="164" fontId="90" fillId="43" borderId="61" xfId="0" applyFont="true" applyBorder="true" applyAlignment="true" applyProtection="false">
      <alignment horizontal="general" vertical="center" textRotation="0" wrapText="true" indent="0" shrinkToFit="false"/>
      <protection locked="true" hidden="false"/>
    </xf>
    <xf numFmtId="164" fontId="6" fillId="43" borderId="61" xfId="0" applyFont="true" applyBorder="true" applyAlignment="true" applyProtection="false">
      <alignment horizontal="general" vertical="center" textRotation="0" wrapText="true" indent="0" shrinkToFit="false"/>
      <protection locked="true" hidden="false"/>
    </xf>
    <xf numFmtId="164" fontId="6" fillId="43" borderId="62" xfId="0" applyFont="true" applyBorder="true" applyAlignment="true" applyProtection="false">
      <alignment horizontal="right" vertical="center" textRotation="0" wrapText="true" indent="0" shrinkToFit="false"/>
      <protection locked="true" hidden="false"/>
    </xf>
    <xf numFmtId="171" fontId="6" fillId="43" borderId="63" xfId="0" applyFont="true" applyBorder="true" applyAlignment="true" applyProtection="false">
      <alignment horizontal="general" vertical="center" textRotation="0" wrapText="true" indent="0" shrinkToFit="false"/>
      <protection locked="true" hidden="false"/>
    </xf>
    <xf numFmtId="164" fontId="6" fillId="43" borderId="61" xfId="0" applyFont="true" applyBorder="true" applyAlignment="true" applyProtection="false">
      <alignment horizontal="right" vertical="center" textRotation="0" wrapText="true" indent="0" shrinkToFit="false"/>
      <protection locked="true" hidden="false"/>
    </xf>
    <xf numFmtId="196" fontId="6" fillId="43" borderId="64" xfId="0" applyFont="true" applyBorder="true" applyAlignment="true" applyProtection="false">
      <alignment horizontal="right" vertical="center" textRotation="0" wrapText="true" indent="0" shrinkToFit="false"/>
      <protection locked="true" hidden="false"/>
    </xf>
    <xf numFmtId="164" fontId="6" fillId="43" borderId="66" xfId="0" applyFont="true" applyBorder="true" applyAlignment="true" applyProtection="false">
      <alignment horizontal="general" vertical="center" textRotation="0" wrapText="true" indent="0" shrinkToFit="false"/>
      <protection locked="true" hidden="false"/>
    </xf>
    <xf numFmtId="171" fontId="6" fillId="43" borderId="67" xfId="0" applyFont="true" applyBorder="true" applyAlignment="true" applyProtection="false">
      <alignment horizontal="general" vertical="center" textRotation="0" wrapText="true" indent="0" shrinkToFit="false"/>
      <protection locked="true" hidden="false"/>
    </xf>
    <xf numFmtId="171" fontId="6" fillId="43" borderId="68" xfId="0" applyFont="true" applyBorder="true" applyAlignment="true" applyProtection="false">
      <alignment horizontal="general" vertical="center" textRotation="0" wrapText="true" indent="0" shrinkToFit="false"/>
      <protection locked="true" hidden="false"/>
    </xf>
    <xf numFmtId="171" fontId="6" fillId="43" borderId="69" xfId="0" applyFont="true" applyBorder="true" applyAlignment="true" applyProtection="false">
      <alignment horizontal="general" vertical="center" textRotation="0" wrapText="true" indent="0" shrinkToFit="false"/>
      <protection locked="true" hidden="false"/>
    </xf>
    <xf numFmtId="164" fontId="6" fillId="43" borderId="69" xfId="0" applyFont="true" applyBorder="true" applyAlignment="true" applyProtection="false">
      <alignment horizontal="general" vertical="center" textRotation="0" wrapText="true" indent="0" shrinkToFit="false"/>
      <protection locked="true" hidden="false"/>
    </xf>
    <xf numFmtId="164" fontId="90" fillId="43" borderId="69" xfId="0" applyFont="true" applyBorder="true" applyAlignment="true" applyProtection="false">
      <alignment horizontal="general" vertical="center" textRotation="0" wrapText="true" indent="0" shrinkToFit="false"/>
      <protection locked="true" hidden="false"/>
    </xf>
    <xf numFmtId="164" fontId="6" fillId="43" borderId="67" xfId="0" applyFont="true" applyBorder="true" applyAlignment="true" applyProtection="false">
      <alignment horizontal="right" vertical="center" textRotation="0" wrapText="true" indent="0" shrinkToFit="false"/>
      <protection locked="true" hidden="false"/>
    </xf>
    <xf numFmtId="171" fontId="6" fillId="43" borderId="70" xfId="0" applyFont="true" applyBorder="true" applyAlignment="true" applyProtection="false">
      <alignment horizontal="general" vertical="center" textRotation="0" wrapText="true" indent="0" shrinkToFit="false"/>
      <protection locked="true" hidden="false"/>
    </xf>
    <xf numFmtId="164" fontId="6" fillId="43" borderId="69" xfId="0" applyFont="true" applyBorder="true" applyAlignment="true" applyProtection="false">
      <alignment horizontal="right" vertical="center" textRotation="0" wrapText="true" indent="0" shrinkToFit="false"/>
      <protection locked="true" hidden="false"/>
    </xf>
    <xf numFmtId="196" fontId="6" fillId="43" borderId="71"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8">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oliday" xfId="902"/>
    <cellStyle name="Hyperlink 2" xfId="903"/>
    <cellStyle name="Hyperlink 2 2" xfId="904"/>
    <cellStyle name="Hyperlink 5" xfId="905"/>
    <cellStyle name="Hyperlink_1 - Fiche descriptive" xfId="906"/>
    <cellStyle name="Input" xfId="907"/>
    <cellStyle name="Insatisfaisant 2" xfId="908"/>
    <cellStyle name="item" xfId="909"/>
    <cellStyle name="item 2" xfId="910"/>
    <cellStyle name="item 2 2" xfId="911"/>
    <cellStyle name="item 3" xfId="912"/>
    <cellStyle name="item_1 - Fiche descriptive" xfId="913"/>
    <cellStyle name="keuros" xfId="914"/>
    <cellStyle name="l1" xfId="915"/>
    <cellStyle name="l1 2" xfId="916"/>
    <cellStyle name="l1_1 - Fiche descriptive" xfId="917"/>
    <cellStyle name="l2" xfId="918"/>
    <cellStyle name="l3" xfId="919"/>
    <cellStyle name="l4" xfId="920"/>
    <cellStyle name="l4 2" xfId="921"/>
    <cellStyle name="l4 2 2" xfId="922"/>
    <cellStyle name="l4_1 - Fiche descriptive" xfId="923"/>
    <cellStyle name="l5" xfId="924"/>
    <cellStyle name="l5 2" xfId="925"/>
    <cellStyle name="l5 2 2" xfId="926"/>
    <cellStyle name="l5_1 - Fiche descriptive" xfId="927"/>
    <cellStyle name="Lien hypertexte 2" xfId="928"/>
    <cellStyle name="Lien hypertexte 2 2" xfId="929"/>
    <cellStyle name="Lien hypertexte 3" xfId="930"/>
    <cellStyle name="Lien hypertexte 3 2" xfId="931"/>
    <cellStyle name="Lien hypertexte 4" xfId="932"/>
    <cellStyle name="Lien hypertexte 5" xfId="933"/>
    <cellStyle name="Lien hypertexte 6" xfId="934"/>
    <cellStyle name="Lienhypertexte" xfId="935"/>
    <cellStyle name="Lienhypertexte 2" xfId="936"/>
    <cellStyle name="Linked Cell" xfId="937"/>
    <cellStyle name="Masqué" xfId="938"/>
    <cellStyle name="Masqué 2" xfId="939"/>
    <cellStyle name="Masqué 2 2" xfId="940"/>
    <cellStyle name="Masqué 3" xfId="941"/>
    <cellStyle name="Masqué 3 2" xfId="942"/>
    <cellStyle name="Masqué 4" xfId="943"/>
    <cellStyle name="Masqué_1 - Fiche descriptive" xfId="944"/>
    <cellStyle name="Milestone" xfId="945"/>
    <cellStyle name="money" xfId="946"/>
    <cellStyle name="money 2" xfId="947"/>
    <cellStyle name="money 2 2" xfId="948"/>
    <cellStyle name="money 3" xfId="949"/>
    <cellStyle name="money_1 - Fiche descriptive" xfId="950"/>
    <cellStyle name="Neutral 6" xfId="951"/>
    <cellStyle name="Neutre 2" xfId="952"/>
    <cellStyle name="NEW_equipement" xfId="953"/>
    <cellStyle name="Niveau_1" xfId="954"/>
    <cellStyle name="Noeud" xfId="955"/>
    <cellStyle name="Nom Doc" xfId="956"/>
    <cellStyle name="nombre" xfId="957"/>
    <cellStyle name="nombre 2" xfId="958"/>
    <cellStyle name="nombre_1 - Fiche descriptive" xfId="959"/>
    <cellStyle name="Noms" xfId="960"/>
    <cellStyle name="Non défini" xfId="961"/>
    <cellStyle name="Non défini 2" xfId="962"/>
    <cellStyle name="Non défini 2 2" xfId="963"/>
    <cellStyle name="Non défini_1 - Fiche descriptive" xfId="964"/>
    <cellStyle name="Non modifiable" xfId="965"/>
    <cellStyle name="Non modifiable 2" xfId="966"/>
    <cellStyle name="Non modifiable 2 2" xfId="967"/>
    <cellStyle name="Non modifiable 3" xfId="968"/>
    <cellStyle name="Non modifiable 3 2" xfId="969"/>
    <cellStyle name="Non modifiable 4" xfId="970"/>
    <cellStyle name="Normal 2" xfId="971"/>
    <cellStyle name="Normal 2 2" xfId="972"/>
    <cellStyle name="Normal 2 2 2" xfId="973"/>
    <cellStyle name="Normal 2 3" xfId="974"/>
    <cellStyle name="Normal 3" xfId="975"/>
    <cellStyle name="Normal 3 2" xfId="976"/>
    <cellStyle name="Normal 4" xfId="977"/>
    <cellStyle name="Normal 5" xfId="978"/>
    <cellStyle name="Normal 97" xfId="979"/>
    <cellStyle name="Normal_2 - Evènements clés 2" xfId="980"/>
    <cellStyle name="Normal_87201044-MGPR-GRP-EN-Draft002-Project_reporting_template_b_20110121" xfId="981"/>
    <cellStyle name="Normal_87201044-MGPR-GRP-EN-Draft002-Project_reporting_template_b_20110121 2" xfId="982"/>
    <cellStyle name="Normal_Maquette_TDB4" xfId="983"/>
    <cellStyle name="Normal_Maquette_TDB4 2" xfId="984"/>
    <cellStyle name="Normal_Project reporting template-87201044-MGPR-GRP-EN- 2" xfId="985"/>
    <cellStyle name="Normal_Solution_Monitoring_Dashboard_File 2" xfId="986"/>
    <cellStyle name="Note 7" xfId="987"/>
    <cellStyle name="obsolete" xfId="988"/>
    <cellStyle name="one" xfId="989"/>
    <cellStyle name="Output" xfId="990"/>
    <cellStyle name="pepin" xfId="991"/>
    <cellStyle name="pepin 2" xfId="992"/>
    <cellStyle name="pepin_1 - Fiche descriptive" xfId="993"/>
    <cellStyle name="Percent_ARRC-654-PRP V2.1 ARRC Programme Review Pack" xfId="994"/>
    <cellStyle name="Pound" xfId="995"/>
    <cellStyle name="Pound 2" xfId="996"/>
    <cellStyle name="Pound 2 2" xfId="997"/>
    <cellStyle name="Pound 3" xfId="998"/>
    <cellStyle name="Pound12" xfId="999"/>
    <cellStyle name="Pound_1 - Fiche descriptive" xfId="1000"/>
    <cellStyle name="Pourcentage 2" xfId="1001"/>
    <cellStyle name="Pourcentage 2 2" xfId="1002"/>
    <cellStyle name="Pourcentage 3" xfId="1003"/>
    <cellStyle name="Pourcentage 4" xfId="1004"/>
    <cellStyle name="Pourcentage 5" xfId="1005"/>
    <cellStyle name="Pourcentage 5 2" xfId="1006"/>
    <cellStyle name="Pourcentage entier" xfId="1007"/>
    <cellStyle name="PSChar" xfId="1008"/>
    <cellStyle name="PSChar 2" xfId="1009"/>
    <cellStyle name="PSChar 2 2" xfId="1010"/>
    <cellStyle name="PSDate" xfId="1011"/>
    <cellStyle name="PSDate 2" xfId="1012"/>
    <cellStyle name="PSDate 2 2" xfId="1013"/>
    <cellStyle name="PSDec" xfId="1014"/>
    <cellStyle name="PSDec 2" xfId="1015"/>
    <cellStyle name="PSDec 2 2" xfId="1016"/>
    <cellStyle name="PSHeading" xfId="1017"/>
    <cellStyle name="PSHeading 2" xfId="1018"/>
    <cellStyle name="PSHeading 2 2" xfId="1019"/>
    <cellStyle name="PSHeading_1 - Fiche descriptive" xfId="1020"/>
    <cellStyle name="PSInt" xfId="1021"/>
    <cellStyle name="PSInt 2" xfId="1022"/>
    <cellStyle name="PSInt 2 2" xfId="1023"/>
    <cellStyle name="PSSpacer" xfId="1024"/>
    <cellStyle name="PSSpacer 2" xfId="1025"/>
    <cellStyle name="PSSpacer 2 2" xfId="1026"/>
    <cellStyle name="Qty" xfId="1027"/>
    <cellStyle name="Qty 2" xfId="1028"/>
    <cellStyle name="Qty 2 2" xfId="1029"/>
    <cellStyle name="Qty 3" xfId="1030"/>
    <cellStyle name="Qty_1 - Fiche descriptive" xfId="1031"/>
    <cellStyle name="Réduction" xfId="1032"/>
    <cellStyle name="SAPBEXaggData" xfId="1033"/>
    <cellStyle name="SAPBEXaggData 2" xfId="1034"/>
    <cellStyle name="SAPBEXaggData 2 2" xfId="1035"/>
    <cellStyle name="SAPBEXaggData_1 - Fiche descriptive" xfId="1036"/>
    <cellStyle name="SAPBEXaggDataEmph" xfId="1037"/>
    <cellStyle name="SAPBEXaggDataEmph 2" xfId="1038"/>
    <cellStyle name="SAPBEXaggDataEmph 2 2" xfId="1039"/>
    <cellStyle name="SAPBEXaggDataEmph_1 - Fiche descriptive" xfId="1040"/>
    <cellStyle name="SAPBEXaggItem" xfId="1041"/>
    <cellStyle name="SAPBEXaggItem 2" xfId="1042"/>
    <cellStyle name="SAPBEXaggItem 2 2" xfId="1043"/>
    <cellStyle name="SAPBEXaggItem_1 - Fiche descriptive" xfId="1044"/>
    <cellStyle name="SAPBEXchaText" xfId="1045"/>
    <cellStyle name="SAPBEXchaText 2" xfId="1046"/>
    <cellStyle name="SAPBEXchaText 2 2" xfId="1047"/>
    <cellStyle name="SAPBEXchaText_1 - Fiche descriptive" xfId="1048"/>
    <cellStyle name="SAPBEXexcBad7" xfId="1049"/>
    <cellStyle name="SAPBEXexcBad7 2" xfId="1050"/>
    <cellStyle name="SAPBEXexcBad7 2 2" xfId="1051"/>
    <cellStyle name="SAPBEXexcBad7_1 - Fiche descriptive" xfId="1052"/>
    <cellStyle name="SAPBEXexcBad8" xfId="1053"/>
    <cellStyle name="SAPBEXexcBad8 2" xfId="1054"/>
    <cellStyle name="SAPBEXexcBad8 2 2" xfId="1055"/>
    <cellStyle name="SAPBEXexcBad8_1 - Fiche descriptive" xfId="1056"/>
    <cellStyle name="SAPBEXexcBad9" xfId="1057"/>
    <cellStyle name="SAPBEXexcBad9 2" xfId="1058"/>
    <cellStyle name="SAPBEXexcBad9 2 2" xfId="1059"/>
    <cellStyle name="SAPBEXexcBad9_1 - Fiche descriptive" xfId="1060"/>
    <cellStyle name="SAPBEXexcCritical4" xfId="1061"/>
    <cellStyle name="SAPBEXexcCritical4 2" xfId="1062"/>
    <cellStyle name="SAPBEXexcCritical4 2 2" xfId="1063"/>
    <cellStyle name="SAPBEXexcCritical4_1 - Fiche descriptive" xfId="1064"/>
    <cellStyle name="SAPBEXexcCritical5" xfId="1065"/>
    <cellStyle name="SAPBEXexcCritical5 2" xfId="1066"/>
    <cellStyle name="SAPBEXexcCritical5 2 2" xfId="1067"/>
    <cellStyle name="SAPBEXexcCritical5_1 - Fiche descriptive" xfId="1068"/>
    <cellStyle name="SAPBEXexcCritical6" xfId="1069"/>
    <cellStyle name="SAPBEXexcCritical6 2" xfId="1070"/>
    <cellStyle name="SAPBEXexcCritical6 2 2" xfId="1071"/>
    <cellStyle name="SAPBEXexcCritical6_1 - Fiche descriptive" xfId="1072"/>
    <cellStyle name="SAPBEXexcGood1" xfId="1073"/>
    <cellStyle name="SAPBEXexcGood1 2" xfId="1074"/>
    <cellStyle name="SAPBEXexcGood1 2 2" xfId="1075"/>
    <cellStyle name="SAPBEXexcGood1_1 - Fiche descriptive" xfId="1076"/>
    <cellStyle name="SAPBEXexcGood2" xfId="1077"/>
    <cellStyle name="SAPBEXexcGood2 2" xfId="1078"/>
    <cellStyle name="SAPBEXexcGood2 2 2" xfId="1079"/>
    <cellStyle name="SAPBEXexcGood2_1 - Fiche descriptive" xfId="1080"/>
    <cellStyle name="SAPBEXexcGood3" xfId="1081"/>
    <cellStyle name="SAPBEXexcGood3 2" xfId="1082"/>
    <cellStyle name="SAPBEXexcGood3 2 2" xfId="1083"/>
    <cellStyle name="SAPBEXexcGood3_1 - Fiche descriptive" xfId="1084"/>
    <cellStyle name="SAPBEXfilterDrill" xfId="1085"/>
    <cellStyle name="SAPBEXfilterDrill 2" xfId="1086"/>
    <cellStyle name="SAPBEXfilterDrill 2 2" xfId="1087"/>
    <cellStyle name="SAPBEXfilterDrill_1 - Fiche descriptive" xfId="1088"/>
    <cellStyle name="SAPBEXfilterItem" xfId="1089"/>
    <cellStyle name="SAPBEXfilterItem 2" xfId="1090"/>
    <cellStyle name="SAPBEXfilterItem 2 2" xfId="1091"/>
    <cellStyle name="SAPBEXfilterItem_1 - Fiche descriptive" xfId="1092"/>
    <cellStyle name="SAPBEXfilterText" xfId="1093"/>
    <cellStyle name="SAPBEXfilterText 2" xfId="1094"/>
    <cellStyle name="SAPBEXfilterText 2 2" xfId="1095"/>
    <cellStyle name="SAPBEXfilterText_1 - Fiche descriptive" xfId="1096"/>
    <cellStyle name="SAPBEXformats" xfId="1097"/>
    <cellStyle name="SAPBEXformats 2" xfId="1098"/>
    <cellStyle name="SAPBEXformats 2 2" xfId="1099"/>
    <cellStyle name="SAPBEXformats_1 - Fiche descriptive" xfId="1100"/>
    <cellStyle name="SAPBEXheaderItem" xfId="1101"/>
    <cellStyle name="SAPBEXheaderItem 2" xfId="1102"/>
    <cellStyle name="SAPBEXheaderItem 2 2" xfId="1103"/>
    <cellStyle name="SAPBEXheaderItem_1 - Fiche descriptive" xfId="1104"/>
    <cellStyle name="SAPBEXheaderText" xfId="1105"/>
    <cellStyle name="SAPBEXheaderText 2" xfId="1106"/>
    <cellStyle name="SAPBEXheaderText 2 2" xfId="1107"/>
    <cellStyle name="SAPBEXheaderText_1 - Fiche descriptive" xfId="1108"/>
    <cellStyle name="SAPBEXresData" xfId="1109"/>
    <cellStyle name="SAPBEXresData 2" xfId="1110"/>
    <cellStyle name="SAPBEXresData 2 2" xfId="1111"/>
    <cellStyle name="SAPBEXresData_1 - Fiche descriptive" xfId="1112"/>
    <cellStyle name="SAPBEXresDataEmph" xfId="1113"/>
    <cellStyle name="SAPBEXresDataEmph 2" xfId="1114"/>
    <cellStyle name="SAPBEXresDataEmph 2 2" xfId="1115"/>
    <cellStyle name="SAPBEXresDataEmph_1 - Fiche descriptive" xfId="1116"/>
    <cellStyle name="SAPBEXresItem" xfId="1117"/>
    <cellStyle name="SAPBEXresItem 2" xfId="1118"/>
    <cellStyle name="SAPBEXresItem 2 2" xfId="1119"/>
    <cellStyle name="SAPBEXresItem_1 - Fiche descriptive" xfId="1120"/>
    <cellStyle name="SAPBEXstdData" xfId="1121"/>
    <cellStyle name="SAPBEXstdDataEmph" xfId="1122"/>
    <cellStyle name="SAPBEXstdDataEmph 2" xfId="1123"/>
    <cellStyle name="SAPBEXstdDataEmph 2 2" xfId="1124"/>
    <cellStyle name="SAPBEXstdDataEmph_1 - Fiche descriptive" xfId="1125"/>
    <cellStyle name="SAPBEXstdItem" xfId="1126"/>
    <cellStyle name="SAPBEXstdItem 2" xfId="1127"/>
    <cellStyle name="SAPBEXstdItem 2 2" xfId="1128"/>
    <cellStyle name="SAPBEXstdItem_1 - Fiche descriptive" xfId="1129"/>
    <cellStyle name="SAPBEXtitle" xfId="1130"/>
    <cellStyle name="SAPBEXtitle 2" xfId="1131"/>
    <cellStyle name="SAPBEXtitle 2 2" xfId="1132"/>
    <cellStyle name="SAPBEXtitle_1 - Fiche descriptive" xfId="1133"/>
    <cellStyle name="SAPBEXundefined" xfId="1134"/>
    <cellStyle name="SAPBEXundefined 2" xfId="1135"/>
    <cellStyle name="SAPBEXundefined 2 2" xfId="1136"/>
    <cellStyle name="SAPBEXundefined_1 - Fiche descriptive" xfId="1137"/>
    <cellStyle name="Satisfaisant 2" xfId="1138"/>
    <cellStyle name="Sortie 2" xfId="1139"/>
    <cellStyle name="StationEach" xfId="1140"/>
    <cellStyle name="StationTot" xfId="1141"/>
    <cellStyle name="Style 1" xfId="1142"/>
    <cellStyle name="Style 1 2" xfId="1143"/>
    <cellStyle name="StyleJour" xfId="1144"/>
    <cellStyle name="StyleJour 2" xfId="1145"/>
    <cellStyle name="StyleJour 2 2" xfId="1146"/>
    <cellStyle name="StyleJour 3" xfId="1147"/>
    <cellStyle name="StyleJour_1 - Fiche descriptive" xfId="1148"/>
    <cellStyle name="styleTitreHorizontal" xfId="1149"/>
    <cellStyle name="styleTitreHorizontal 2" xfId="1150"/>
    <cellStyle name="styleTitreHorizontal_1 - Fiche descriptive" xfId="1151"/>
    <cellStyle name="styleTitreVertical" xfId="1152"/>
    <cellStyle name="styleTitreVertical 2" xfId="1153"/>
    <cellStyle name="styleTitreVertical_1 - Fiche descriptive" xfId="1154"/>
    <cellStyle name="SubTot" xfId="1155"/>
    <cellStyle name="Subtoteqsheet" xfId="1156"/>
    <cellStyle name="Subtoteqsheet 2" xfId="1157"/>
    <cellStyle name="Task_Completed" xfId="1158"/>
    <cellStyle name="Task_Scheduled" xfId="1159"/>
    <cellStyle name="temp" xfId="1160"/>
    <cellStyle name="Times" xfId="1161"/>
    <cellStyle name="Title" xfId="1162"/>
    <cellStyle name="Titre 1" xfId="1163"/>
    <cellStyle name="titre ital 32" xfId="1164"/>
    <cellStyle name="TitreSérie" xfId="1165"/>
    <cellStyle name="TitreSérie 2" xfId="1166"/>
    <cellStyle name="TitreSérie 3" xfId="1167"/>
    <cellStyle name="TitreSérie 3 2" xfId="1168"/>
    <cellStyle name="TitreSérie 4" xfId="1169"/>
    <cellStyle name="TitreSérie 5" xfId="1170"/>
    <cellStyle name="TitreSérie_1 - Fiche descriptive" xfId="1171"/>
    <cellStyle name="Today" xfId="1172"/>
    <cellStyle name="TypeDonnée" xfId="1173"/>
    <cellStyle name="TypeDonnée 2" xfId="1174"/>
    <cellStyle name="TypeDonnée 2 2" xfId="1175"/>
    <cellStyle name="TypeDonnée 3" xfId="1176"/>
    <cellStyle name="TypeDonnée 3 2" xfId="1177"/>
    <cellStyle name="TypeDonnée 4" xfId="1178"/>
    <cellStyle name="TypeDonnée_1 - Fiche descriptive" xfId="1179"/>
    <cellStyle name="Variation" xfId="1180"/>
    <cellStyle name="Variation 2" xfId="1181"/>
    <cellStyle name="Variation 2 2" xfId="1182"/>
    <cellStyle name="Variation 3" xfId="1183"/>
    <cellStyle name="Variation 3 2" xfId="1184"/>
    <cellStyle name="Variation 4" xfId="1185"/>
    <cellStyle name="Variation_1 - Fiche descriptive" xfId="1186"/>
    <cellStyle name="Vérification 2" xfId="1187"/>
    <cellStyle name="Warning Text" xfId="1188"/>
    <cellStyle name="Weekend" xfId="1189"/>
    <cellStyle name="Обычный_2.1 GANTT" xfId="1190"/>
    <cellStyle name="標準_Application List with Client Dependencies DSL" xfId="1191"/>
  </cellStyles>
  <dxfs count="9">
    <dxf>
      <font>
        <name val="Arial"/>
        <charset val="1"/>
        <family val="0"/>
      </font>
      <fill>
        <patternFill>
          <bgColor rgb="FFFFE0E0"/>
        </patternFill>
      </fill>
    </dxf>
    <dxf>
      <font>
        <name val="Arial"/>
        <charset val="1"/>
        <family val="0"/>
      </font>
      <fill>
        <patternFill>
          <bgColor rgb="FFEFEFEF"/>
        </patternFill>
      </fill>
      <border diagonalUp="false" diagonalDown="false">
        <left/>
        <right/>
        <top style="hair"/>
        <bottom style="hair"/>
        <diagonal/>
      </border>
    </dxf>
    <dxf>
      <font>
        <name val="Arial"/>
        <charset val="1"/>
        <family val="0"/>
      </font>
      <fill>
        <patternFill>
          <bgColor rgb="FFF4F5F9"/>
        </patternFill>
      </fill>
    </dxf>
    <dxf>
      <font>
        <name val="Arial"/>
        <charset val="1"/>
        <family val="0"/>
      </font>
      <fill>
        <patternFill>
          <bgColor rgb="FF007FFF"/>
        </patternFill>
      </fill>
      <border diagonalUp="false" diagonalDown="false">
        <left/>
        <right/>
        <top style="hair"/>
        <bottom style="hair"/>
        <diagonal/>
      </border>
    </dxf>
    <dxf>
      <font>
        <name val="Arial"/>
        <charset val="1"/>
        <family val="0"/>
      </font>
      <fill>
        <patternFill>
          <bgColor rgb="FFBFDFFF"/>
        </patternFill>
      </fill>
    </dxf>
    <dxf>
      <font>
        <name val="Arial"/>
        <charset val="1"/>
        <family val="0"/>
      </font>
      <fill>
        <patternFill>
          <bgColor rgb="FF7F0000"/>
        </patternFill>
      </fill>
    </dxf>
    <dxf>
      <font>
        <name val="Arial"/>
        <charset val="1"/>
        <family val="0"/>
      </font>
      <fill>
        <patternFill>
          <bgColor rgb="FFCCFFCC"/>
        </patternFill>
      </fill>
    </dxf>
    <dxf>
      <font>
        <name val="Arial"/>
        <charset val="1"/>
        <family val="0"/>
      </font>
      <fill>
        <patternFill>
          <bgColor rgb="FFFFCC99"/>
        </patternFill>
      </fill>
    </dxf>
    <dxf>
      <font>
        <name val="Arial"/>
        <charset val="1"/>
        <family val="0"/>
        <b val="1"/>
        <i val="0"/>
      </font>
      <fill>
        <patternFill>
          <bgColor rgb="FFDFDFDF"/>
        </patternFill>
      </fill>
    </dxf>
  </dxfs>
  <colors>
    <indexedColors>
      <rgbColor rgb="FF000000"/>
      <rgbColor rgb="FFFFFFFF"/>
      <rgbColor rgb="FFFF0000"/>
      <rgbColor rgb="FF00FF00"/>
      <rgbColor rgb="FF0000FF"/>
      <rgbColor rgb="FFFFFFB0"/>
      <rgbColor rgb="FFFF00FF"/>
      <rgbColor rgb="FF00FFFF"/>
      <rgbColor rgb="FF7F0000"/>
      <rgbColor rgb="FFB7DEE8"/>
      <rgbColor rgb="FF000080"/>
      <rgbColor rgb="FF729FCF"/>
      <rgbColor rgb="FF800080"/>
      <rgbColor rgb="FF007A4D"/>
      <rgbColor rgb="FFC1C0C2"/>
      <rgbColor rgb="FF808080"/>
      <rgbColor rgb="FF95B3DA"/>
      <rgbColor rgb="FFB1BBCC"/>
      <rgbColor rgb="FFFFFFCC"/>
      <rgbColor rgb="FFCCFFFF"/>
      <rgbColor rgb="FFDFDFDF"/>
      <rgbColor rgb="FFFF8080"/>
      <rgbColor rgb="FF0066CC"/>
      <rgbColor rgb="FFCCCCFF"/>
      <rgbColor rgb="FFF4F5F9"/>
      <rgbColor rgb="FFFFE0E0"/>
      <rgbColor rgb="FFFAC090"/>
      <rgbColor rgb="FF80B3FF"/>
      <rgbColor rgb="FFBFDFFF"/>
      <rgbColor rgb="FFE0E0E0"/>
      <rgbColor rgb="FF007FFF"/>
      <rgbColor rgb="FFEFEFEF"/>
      <rgbColor rgb="FF00CCFF"/>
      <rgbColor rgb="FFEFFFDF"/>
      <rgbColor rgb="FFCCFFCC"/>
      <rgbColor rgb="FFFFFF99"/>
      <rgbColor rgb="FF99CCFF"/>
      <rgbColor rgb="FFFF99CC"/>
      <rgbColor rgb="FFCC99FF"/>
      <rgbColor rgb="FFFFCC99"/>
      <rgbColor rgb="FF3366FF"/>
      <rgbColor rgb="FF33CCCC"/>
      <rgbColor rgb="FF99CC00"/>
      <rgbColor rgb="FFFFCC00"/>
      <rgbColor rgb="FFFF8D00"/>
      <rgbColor rgb="FFBFBFBF"/>
      <rgbColor rgb="FF666699"/>
      <rgbColor rgb="FF969696"/>
      <rgbColor rgb="FF003366"/>
      <rgbColor rgb="FF339966"/>
      <rgbColor rgb="FFE1E5E8"/>
      <rgbColor rgb="FFD7E4BC"/>
      <rgbColor rgb="FFBF240A"/>
      <rgbColor rgb="FFC5C6C3"/>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663840</xdr:colOff>
      <xdr:row>2</xdr:row>
      <xdr:rowOff>41400</xdr:rowOff>
    </xdr:to>
    <xdr:sp>
      <xdr:nvSpPr>
        <xdr:cNvPr id="0" name="Text Box 7"/>
        <xdr:cNvSpPr/>
      </xdr:nvSpPr>
      <xdr:spPr>
        <a:xfrm>
          <a:off x="352800" y="95040"/>
          <a:ext cx="7891560" cy="329040"/>
        </a:xfrm>
        <a:prstGeom prst="rect">
          <a:avLst/>
        </a:prstGeom>
        <a:noFill/>
        <a:ln w="0">
          <a:noFill/>
        </a:ln>
      </xdr:spPr>
      <xdr:style>
        <a:lnRef idx="0"/>
        <a:fillRef idx="0"/>
        <a:effectRef idx="0"/>
        <a:fontRef idx="minor"/>
      </xdr:style>
      <xdr:txBody>
        <a:bodyPr lIns="36720" rIns="36720" tIns="32040" bIns="0" anchor="t">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245520</xdr:colOff>
      <xdr:row>12</xdr:row>
      <xdr:rowOff>816840</xdr:rowOff>
    </xdr:to>
    <xdr:sp>
      <xdr:nvSpPr>
        <xdr:cNvPr id="1" name="Rectangle à coins arrondis 5"/>
        <xdr:cNvSpPr/>
      </xdr:nvSpPr>
      <xdr:spPr>
        <a:xfrm>
          <a:off x="13137840" y="3492720"/>
          <a:ext cx="2892960" cy="554760"/>
        </a:xfrm>
        <a:prstGeom prst="wedgeRoundRectCallout">
          <a:avLst>
            <a:gd name="adj1" fmla="val -126096"/>
            <a:gd name="adj2" fmla="val -191362"/>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183600</xdr:colOff>
      <xdr:row>13</xdr:row>
      <xdr:rowOff>516600</xdr:rowOff>
    </xdr:to>
    <xdr:sp>
      <xdr:nvSpPr>
        <xdr:cNvPr id="2" name="Rectangle à coins arrondis 6"/>
        <xdr:cNvSpPr/>
      </xdr:nvSpPr>
      <xdr:spPr>
        <a:xfrm>
          <a:off x="13075920" y="4454640"/>
          <a:ext cx="2892960" cy="550080"/>
        </a:xfrm>
        <a:prstGeom prst="wedgeRoundRectCallout">
          <a:avLst>
            <a:gd name="adj1" fmla="val -122587"/>
            <a:gd name="adj2" fmla="val -161575"/>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278640</xdr:colOff>
      <xdr:row>10</xdr:row>
      <xdr:rowOff>707040</xdr:rowOff>
    </xdr:to>
    <xdr:sp>
      <xdr:nvSpPr>
        <xdr:cNvPr id="3" name="Rectangle à coins arrondis 7"/>
        <xdr:cNvSpPr/>
      </xdr:nvSpPr>
      <xdr:spPr>
        <a:xfrm>
          <a:off x="13170960" y="2466720"/>
          <a:ext cx="2892960" cy="554760"/>
        </a:xfrm>
        <a:prstGeom prst="wedgeRoundRectCallout">
          <a:avLst>
            <a:gd name="adj1" fmla="val -127850"/>
            <a:gd name="adj2" fmla="val -148809"/>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204840</xdr:colOff>
      <xdr:row>9</xdr:row>
      <xdr:rowOff>109080</xdr:rowOff>
    </xdr:to>
    <xdr:sp>
      <xdr:nvSpPr>
        <xdr:cNvPr id="4" name="Rectangle à coins arrondis 8"/>
        <xdr:cNvSpPr/>
      </xdr:nvSpPr>
      <xdr:spPr>
        <a:xfrm>
          <a:off x="13097160" y="1726920"/>
          <a:ext cx="2892960" cy="557640"/>
        </a:xfrm>
        <a:prstGeom prst="wedgeRoundRectCallout">
          <a:avLst>
            <a:gd name="adj1" fmla="val -126096"/>
            <a:gd name="adj2" fmla="val -136043"/>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262080</xdr:colOff>
      <xdr:row>8</xdr:row>
      <xdr:rowOff>126360</xdr:rowOff>
    </xdr:to>
    <xdr:sp>
      <xdr:nvSpPr>
        <xdr:cNvPr id="5" name="Rectangle à coins arrondis 9"/>
        <xdr:cNvSpPr/>
      </xdr:nvSpPr>
      <xdr:spPr>
        <a:xfrm>
          <a:off x="13154400" y="1346040"/>
          <a:ext cx="2892960" cy="262080"/>
        </a:xfrm>
        <a:prstGeom prst="wedgeRoundRectCallout">
          <a:avLst>
            <a:gd name="adj1" fmla="val -126973"/>
            <a:gd name="adj2" fmla="val -229003"/>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30960</xdr:colOff>
      <xdr:row>5</xdr:row>
      <xdr:rowOff>7200</xdr:rowOff>
    </xdr:to>
    <xdr:sp>
      <xdr:nvSpPr>
        <xdr:cNvPr id="6" name="Rectangle à coins arrondis 10"/>
        <xdr:cNvSpPr/>
      </xdr:nvSpPr>
      <xdr:spPr>
        <a:xfrm>
          <a:off x="16394760" y="559080"/>
          <a:ext cx="3459960" cy="434880"/>
        </a:xfrm>
        <a:prstGeom prst="wedgeRoundRectCallout">
          <a:avLst>
            <a:gd name="adj1" fmla="val -210455"/>
            <a:gd name="adj2" fmla="val -102880"/>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102600</xdr:colOff>
      <xdr:row>8</xdr:row>
      <xdr:rowOff>76680</xdr:rowOff>
    </xdr:to>
    <xdr:sp>
      <xdr:nvSpPr>
        <xdr:cNvPr id="7" name="Rectangle à coins arrondis 11"/>
        <xdr:cNvSpPr/>
      </xdr:nvSpPr>
      <xdr:spPr>
        <a:xfrm>
          <a:off x="16392600" y="1094040"/>
          <a:ext cx="3533760" cy="464400"/>
        </a:xfrm>
        <a:prstGeom prst="wedgeRoundRectCallout">
          <a:avLst>
            <a:gd name="adj1" fmla="val -206771"/>
            <a:gd name="adj2" fmla="val -176683"/>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685800</xdr:colOff>
      <xdr:row>2</xdr:row>
      <xdr:rowOff>54720</xdr:rowOff>
    </xdr:to>
    <xdr:sp>
      <xdr:nvSpPr>
        <xdr:cNvPr id="8" name="Rectangle à coins arrondis 12"/>
        <xdr:cNvSpPr/>
      </xdr:nvSpPr>
      <xdr:spPr>
        <a:xfrm>
          <a:off x="16416360" y="47520"/>
          <a:ext cx="3285720" cy="389880"/>
        </a:xfrm>
        <a:prstGeom prst="wedgeRoundRectCallout">
          <a:avLst>
            <a:gd name="adj1" fmla="val -218094"/>
            <a:gd name="adj2" fmla="val -27260"/>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12</xdr:row>
      <xdr:rowOff>107280</xdr:rowOff>
    </xdr:from>
    <xdr:to>
      <xdr:col>18</xdr:col>
      <xdr:colOff>233640</xdr:colOff>
      <xdr:row>28</xdr:row>
      <xdr:rowOff>157320</xdr:rowOff>
    </xdr:to>
    <xdr:sp>
      <xdr:nvSpPr>
        <xdr:cNvPr id="102" name="Rectangle à coins arrondis 1"/>
        <xdr:cNvSpPr/>
      </xdr:nvSpPr>
      <xdr:spPr>
        <a:xfrm>
          <a:off x="17942760" y="2210760"/>
          <a:ext cx="3309840" cy="2651040"/>
        </a:xfrm>
        <a:prstGeom prst="wedgeRoundRectCallout">
          <a:avLst>
            <a:gd name="adj1" fmla="val -166825"/>
            <a:gd name="adj2" fmla="val -11898"/>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186120</xdr:colOff>
      <xdr:row>8</xdr:row>
      <xdr:rowOff>19080</xdr:rowOff>
    </xdr:to>
    <xdr:sp>
      <xdr:nvSpPr>
        <xdr:cNvPr id="103" name="Rectangle à coins arrondis 1"/>
        <xdr:cNvSpPr/>
      </xdr:nvSpPr>
      <xdr:spPr>
        <a:xfrm>
          <a:off x="15914880" y="326160"/>
          <a:ext cx="3309480" cy="1140480"/>
        </a:xfrm>
        <a:prstGeom prst="wedgeRoundRectCallout">
          <a:avLst>
            <a:gd name="adj1" fmla="val -166825"/>
            <a:gd name="adj2" fmla="val -11898"/>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650160</xdr:colOff>
      <xdr:row>41</xdr:row>
      <xdr:rowOff>150120</xdr:rowOff>
    </xdr:to>
    <xdr:sp>
      <xdr:nvSpPr>
        <xdr:cNvPr id="104" name="Rectangle à coins arrondis 1"/>
        <xdr:cNvSpPr/>
      </xdr:nvSpPr>
      <xdr:spPr>
        <a:xfrm>
          <a:off x="4007160" y="6685560"/>
          <a:ext cx="3328560" cy="820800"/>
        </a:xfrm>
        <a:prstGeom prst="wedgeRoundRectCallout">
          <a:avLst>
            <a:gd name="adj1" fmla="val -9411"/>
            <a:gd name="adj2" fmla="val -260054"/>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231120</xdr:colOff>
      <xdr:row>42</xdr:row>
      <xdr:rowOff>52560</xdr:rowOff>
    </xdr:to>
    <xdr:sp>
      <xdr:nvSpPr>
        <xdr:cNvPr id="105" name="Rectangle à coins arrondis 2"/>
        <xdr:cNvSpPr/>
      </xdr:nvSpPr>
      <xdr:spPr>
        <a:xfrm>
          <a:off x="9191880" y="6754680"/>
          <a:ext cx="3354840" cy="821880"/>
        </a:xfrm>
        <a:prstGeom prst="wedgeRoundRectCallout">
          <a:avLst>
            <a:gd name="adj1" fmla="val -9411"/>
            <a:gd name="adj2" fmla="val -260054"/>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252720</xdr:colOff>
      <xdr:row>40</xdr:row>
      <xdr:rowOff>157320</xdr:rowOff>
    </xdr:to>
    <xdr:sp>
      <xdr:nvSpPr>
        <xdr:cNvPr id="106" name="Rectangle à coins arrondis 3"/>
        <xdr:cNvSpPr/>
      </xdr:nvSpPr>
      <xdr:spPr>
        <a:xfrm>
          <a:off x="13696560" y="6525360"/>
          <a:ext cx="3309840" cy="820440"/>
        </a:xfrm>
        <a:prstGeom prst="wedgeRoundRectCallout">
          <a:avLst>
            <a:gd name="adj1" fmla="val -64924"/>
            <a:gd name="adj2" fmla="val -251358"/>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238320</xdr:colOff>
      <xdr:row>13</xdr:row>
      <xdr:rowOff>95400</xdr:rowOff>
    </xdr:to>
    <xdr:sp>
      <xdr:nvSpPr>
        <xdr:cNvPr id="107" name="Rectangle à coins arrondis 4"/>
        <xdr:cNvSpPr/>
      </xdr:nvSpPr>
      <xdr:spPr>
        <a:xfrm>
          <a:off x="14490000" y="1863720"/>
          <a:ext cx="3309840" cy="840600"/>
        </a:xfrm>
        <a:prstGeom prst="wedgeRoundRectCallout">
          <a:avLst>
            <a:gd name="adj1" fmla="val -76711"/>
            <a:gd name="adj2" fmla="val -254256"/>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42840</xdr:colOff>
      <xdr:row>10</xdr:row>
      <xdr:rowOff>1054800</xdr:rowOff>
    </xdr:to>
    <xdr:sp>
      <xdr:nvSpPr>
        <xdr:cNvPr id="108" name="Rectangle à coins arrondis 1"/>
        <xdr:cNvSpPr/>
      </xdr:nvSpPr>
      <xdr:spPr>
        <a:xfrm>
          <a:off x="17150760" y="2899080"/>
          <a:ext cx="3355560" cy="816840"/>
        </a:xfrm>
        <a:prstGeom prst="wedgeRoundRectCallout">
          <a:avLst>
            <a:gd name="adj1" fmla="val -107129"/>
            <a:gd name="adj2" fmla="val -206430"/>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1375200</xdr:colOff>
      <xdr:row>2</xdr:row>
      <xdr:rowOff>176760</xdr:rowOff>
    </xdr:to>
    <xdr:sp>
      <xdr:nvSpPr>
        <xdr:cNvPr id="9" name="Text Box 34"/>
        <xdr:cNvSpPr/>
      </xdr:nvSpPr>
      <xdr:spPr>
        <a:xfrm>
          <a:off x="525240" y="0"/>
          <a:ext cx="10938600" cy="510120"/>
        </a:xfrm>
        <a:prstGeom prst="rect">
          <a:avLst/>
        </a:prstGeom>
        <a:noFill/>
        <a:ln w="0">
          <a:noFill/>
        </a:ln>
      </xdr:spPr>
      <xdr:style>
        <a:lnRef idx="0"/>
        <a:fillRef idx="0"/>
        <a:effectRef idx="0"/>
        <a:fontRef idx="minor"/>
      </xdr:style>
      <xdr:txBody>
        <a:bodyPr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42840</xdr:colOff>
      <xdr:row>8</xdr:row>
      <xdr:rowOff>316800</xdr:rowOff>
    </xdr:to>
    <xdr:sp>
      <xdr:nvSpPr>
        <xdr:cNvPr id="10" name="Rectangle à coins arrondis 2"/>
        <xdr:cNvSpPr/>
      </xdr:nvSpPr>
      <xdr:spPr>
        <a:xfrm>
          <a:off x="17095320" y="969120"/>
          <a:ext cx="2892600" cy="1742040"/>
        </a:xfrm>
        <a:prstGeom prst="wedgeRoundRectCallout">
          <a:avLst>
            <a:gd name="adj1" fmla="val -77412"/>
            <a:gd name="adj2" fmla="val 10445"/>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703800</xdr:colOff>
      <xdr:row>2</xdr:row>
      <xdr:rowOff>59040</xdr:rowOff>
    </xdr:to>
    <xdr:sp>
      <xdr:nvSpPr>
        <xdr:cNvPr id="11" name="Text Box 2"/>
        <xdr:cNvSpPr/>
      </xdr:nvSpPr>
      <xdr:spPr>
        <a:xfrm>
          <a:off x="347760" y="71280"/>
          <a:ext cx="6934320" cy="370440"/>
        </a:xfrm>
        <a:prstGeom prst="rect">
          <a:avLst/>
        </a:prstGeom>
        <a:noFill/>
        <a:ln w="0">
          <a:noFill/>
        </a:ln>
      </xdr:spPr>
      <xdr:style>
        <a:lnRef idx="0"/>
        <a:fillRef idx="0"/>
        <a:effectRef idx="0"/>
        <a:fontRef idx="minor"/>
      </xdr:style>
      <xdr:txBody>
        <a:bodyPr lIns="45720" rIns="45720" tIns="36720" bIns="0" anchor="t">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90360</xdr:colOff>
      <xdr:row>13</xdr:row>
      <xdr:rowOff>163080</xdr:rowOff>
    </xdr:to>
    <xdr:sp>
      <xdr:nvSpPr>
        <xdr:cNvPr id="12" name="Rectangle 20"/>
        <xdr:cNvSpPr/>
      </xdr:nvSpPr>
      <xdr:spPr>
        <a:xfrm>
          <a:off x="3454560" y="1841400"/>
          <a:ext cx="1598760" cy="5713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671040</xdr:colOff>
      <xdr:row>25</xdr:row>
      <xdr:rowOff>122400</xdr:rowOff>
    </xdr:to>
    <xdr:sp>
      <xdr:nvSpPr>
        <xdr:cNvPr id="13" name="Rectangle 21"/>
        <xdr:cNvSpPr/>
      </xdr:nvSpPr>
      <xdr:spPr>
        <a:xfrm>
          <a:off x="1532520" y="3922200"/>
          <a:ext cx="1678320" cy="50724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a:t>
          </a:r>
          <a:endParaRPr b="0" lang="fr-FR" sz="1100" spc="-1" strike="noStrike">
            <a:latin typeface="Times New Roman"/>
          </a:endParaRPr>
        </a:p>
        <a:p>
          <a:pPr algn="ctr">
            <a:lnSpc>
              <a:spcPct val="100000"/>
            </a:lnSpc>
          </a:pPr>
          <a:r>
            <a:rPr b="0" lang="fr-FR" sz="1100" spc="-1" strike="noStrike">
              <a:solidFill>
                <a:srgbClr val="c9211e"/>
              </a:solidFill>
              <a:latin typeface="Calibri"/>
            </a:rPr>
            <a:t>Doc / Développement</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272160</xdr:colOff>
      <xdr:row>25</xdr:row>
      <xdr:rowOff>122400</xdr:rowOff>
    </xdr:to>
    <xdr:sp>
      <xdr:nvSpPr>
        <xdr:cNvPr id="14" name="Rectangle 22"/>
        <xdr:cNvSpPr/>
      </xdr:nvSpPr>
      <xdr:spPr>
        <a:xfrm>
          <a:off x="4292280" y="3922200"/>
          <a:ext cx="1750680" cy="50724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138960</xdr:colOff>
      <xdr:row>25</xdr:row>
      <xdr:rowOff>122400</xdr:rowOff>
    </xdr:to>
    <xdr:sp>
      <xdr:nvSpPr>
        <xdr:cNvPr id="15" name="Rectangle 23"/>
        <xdr:cNvSpPr/>
      </xdr:nvSpPr>
      <xdr:spPr>
        <a:xfrm>
          <a:off x="6589800" y="3922200"/>
          <a:ext cx="1743120" cy="50724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650520</xdr:colOff>
      <xdr:row>14</xdr:row>
      <xdr:rowOff>-360</xdr:rowOff>
    </xdr:from>
    <xdr:to>
      <xdr:col>6</xdr:col>
      <xdr:colOff>101160</xdr:colOff>
      <xdr:row>22</xdr:row>
      <xdr:rowOff>124200</xdr:rowOff>
    </xdr:to>
    <xdr:sp>
      <xdr:nvSpPr>
        <xdr:cNvPr id="16" name="Connecteur en angle 24"/>
        <xdr:cNvSpPr/>
      </xdr:nvSpPr>
      <xdr:spPr>
        <a:xfrm flipH="1" flipV="1" rot="5400000">
          <a:off x="2570400" y="2231640"/>
          <a:ext cx="1496160" cy="187380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108000</xdr:colOff>
      <xdr:row>14</xdr:row>
      <xdr:rowOff>-360</xdr:rowOff>
    </xdr:from>
    <xdr:to>
      <xdr:col>7</xdr:col>
      <xdr:colOff>213120</xdr:colOff>
      <xdr:row>22</xdr:row>
      <xdr:rowOff>124200</xdr:rowOff>
    </xdr:to>
    <xdr:sp>
      <xdr:nvSpPr>
        <xdr:cNvPr id="17" name="Connecteur en angle 25"/>
        <xdr:cNvSpPr/>
      </xdr:nvSpPr>
      <xdr:spPr>
        <a:xfrm flipV="1" rot="16200000">
          <a:off x="3971520" y="2712240"/>
          <a:ext cx="1496160" cy="91296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108000</xdr:colOff>
      <xdr:row>14</xdr:row>
      <xdr:rowOff>-360</xdr:rowOff>
    </xdr:from>
    <xdr:to>
      <xdr:col>10</xdr:col>
      <xdr:colOff>79560</xdr:colOff>
      <xdr:row>22</xdr:row>
      <xdr:rowOff>124200</xdr:rowOff>
    </xdr:to>
    <xdr:sp>
      <xdr:nvSpPr>
        <xdr:cNvPr id="18" name="Connecteur en angle 26"/>
        <xdr:cNvSpPr/>
      </xdr:nvSpPr>
      <xdr:spPr>
        <a:xfrm flipV="1" rot="16200000">
          <a:off x="5116320" y="1567440"/>
          <a:ext cx="1496160" cy="320256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1</xdr:col>
      <xdr:colOff>434880</xdr:colOff>
      <xdr:row>10</xdr:row>
      <xdr:rowOff>115200</xdr:rowOff>
    </xdr:from>
    <xdr:to>
      <xdr:col>3</xdr:col>
      <xdr:colOff>562320</xdr:colOff>
      <xdr:row>13</xdr:row>
      <xdr:rowOff>171000</xdr:rowOff>
    </xdr:to>
    <xdr:sp>
      <xdr:nvSpPr>
        <xdr:cNvPr id="19" name="Rectangle 27"/>
        <xdr:cNvSpPr/>
      </xdr:nvSpPr>
      <xdr:spPr>
        <a:xfrm>
          <a:off x="551520" y="1850400"/>
          <a:ext cx="1742760" cy="570240"/>
        </a:xfrm>
        <a:prstGeom prst="rect">
          <a:avLst/>
        </a:prstGeom>
        <a:solidFill>
          <a:srgbClr val="4f81bd"/>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29400"/>
          <a:ext cx="1156320" cy="4320"/>
        </a:xfrm>
        <a:prstGeom prst="line">
          <a:avLst/>
        </a:prstGeom>
        <a:ln w="0">
          <a:solidFill>
            <a:srgbClr val="4a7ebb"/>
          </a:solidFill>
        </a:ln>
      </xdr:spPr>
      <xdr:style>
        <a:lnRef idx="0"/>
        <a:fillRef idx="0"/>
        <a:effectRef idx="0"/>
        <a:fontRef idx="minor"/>
      </xdr:style>
    </xdr:sp>
    <xdr:clientData/>
  </xdr:twoCellAnchor>
  <xdr:twoCellAnchor editAs="twoCell">
    <xdr:from>
      <xdr:col>5</xdr:col>
      <xdr:colOff>626400</xdr:colOff>
      <xdr:row>6</xdr:row>
      <xdr:rowOff>0</xdr:rowOff>
    </xdr:from>
    <xdr:to>
      <xdr:col>7</xdr:col>
      <xdr:colOff>662040</xdr:colOff>
      <xdr:row>9</xdr:row>
      <xdr:rowOff>56880</xdr:rowOff>
    </xdr:to>
    <xdr:sp>
      <xdr:nvSpPr>
        <xdr:cNvPr id="21" name="ZoneTexte 39"/>
        <xdr:cNvSpPr/>
      </xdr:nvSpPr>
      <xdr:spPr>
        <a:xfrm>
          <a:off x="3974040" y="1049400"/>
          <a:ext cx="165096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734400</xdr:colOff>
      <xdr:row>2</xdr:row>
      <xdr:rowOff>36000</xdr:rowOff>
    </xdr:to>
    <xdr:sp>
      <xdr:nvSpPr>
        <xdr:cNvPr id="22" name="Text Box 2"/>
        <xdr:cNvSpPr/>
      </xdr:nvSpPr>
      <xdr:spPr>
        <a:xfrm>
          <a:off x="203040" y="48240"/>
          <a:ext cx="7109640" cy="370440"/>
        </a:xfrm>
        <a:prstGeom prst="rect">
          <a:avLst/>
        </a:prstGeom>
        <a:noFill/>
        <a:ln w="0">
          <a:noFill/>
        </a:ln>
      </xdr:spPr>
      <xdr:style>
        <a:lnRef idx="0"/>
        <a:fillRef idx="0"/>
        <a:effectRef idx="0"/>
        <a:fontRef idx="minor"/>
      </xdr:style>
      <xdr:txBody>
        <a:bodyPr lIns="45720" rIns="45720" tIns="36720" bIns="0" anchor="t">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47160</xdr:colOff>
      <xdr:row>12</xdr:row>
      <xdr:rowOff>92160</xdr:rowOff>
    </xdr:from>
    <xdr:to>
      <xdr:col>6</xdr:col>
      <xdr:colOff>538200</xdr:colOff>
      <xdr:row>15</xdr:row>
      <xdr:rowOff>31680</xdr:rowOff>
    </xdr:to>
    <xdr:sp>
      <xdr:nvSpPr>
        <xdr:cNvPr id="23" name="Connecteur en angle 6"/>
        <xdr:cNvSpPr/>
      </xdr:nvSpPr>
      <xdr:spPr>
        <a:xfrm flipH="1" flipV="1" rot="5400000">
          <a:off x="3767400" y="1796760"/>
          <a:ext cx="551520" cy="129852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49320</xdr:colOff>
      <xdr:row>17</xdr:row>
      <xdr:rowOff>67320</xdr:rowOff>
    </xdr:from>
    <xdr:to>
      <xdr:col>5</xdr:col>
      <xdr:colOff>249120</xdr:colOff>
      <xdr:row>41</xdr:row>
      <xdr:rowOff>157680</xdr:rowOff>
    </xdr:to>
    <xdr:sp>
      <xdr:nvSpPr>
        <xdr:cNvPr id="24" name="Connecteur en angle 5"/>
        <xdr:cNvSpPr/>
      </xdr:nvSpPr>
      <xdr:spPr>
        <a:xfrm rot="10800000">
          <a:off x="3396600" y="3197880"/>
          <a:ext cx="199800" cy="468540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4</xdr:col>
      <xdr:colOff>236520</xdr:colOff>
      <xdr:row>15</xdr:row>
      <xdr:rowOff>36360</xdr:rowOff>
    </xdr:from>
    <xdr:to>
      <xdr:col>5</xdr:col>
      <xdr:colOff>636840</xdr:colOff>
      <xdr:row>17</xdr:row>
      <xdr:rowOff>34560</xdr:rowOff>
    </xdr:to>
    <xdr:sp>
      <xdr:nvSpPr>
        <xdr:cNvPr id="25" name="Rectangle 3"/>
        <xdr:cNvSpPr/>
      </xdr:nvSpPr>
      <xdr:spPr>
        <a:xfrm>
          <a:off x="2776320" y="2726640"/>
          <a:ext cx="1208160" cy="43884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266400</xdr:colOff>
      <xdr:row>17</xdr:row>
      <xdr:rowOff>213120</xdr:rowOff>
    </xdr:from>
    <xdr:to>
      <xdr:col>6</xdr:col>
      <xdr:colOff>667440</xdr:colOff>
      <xdr:row>19</xdr:row>
      <xdr:rowOff>192600</xdr:rowOff>
    </xdr:to>
    <xdr:sp>
      <xdr:nvSpPr>
        <xdr:cNvPr id="26" name="Rectangle 10"/>
        <xdr:cNvSpPr/>
      </xdr:nvSpPr>
      <xdr:spPr>
        <a:xfrm>
          <a:off x="3614040" y="3344040"/>
          <a:ext cx="1208520" cy="42012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Couche 1</a:t>
          </a:r>
          <a:endParaRPr b="0" lang="fr-FR" sz="1100" spc="-1" strike="noStrike">
            <a:latin typeface="Times New Roman"/>
          </a:endParaRPr>
        </a:p>
      </xdr:txBody>
    </xdr:sp>
    <xdr:clientData/>
  </xdr:twoCellAnchor>
  <xdr:twoCellAnchor editAs="twoCell">
    <xdr:from>
      <xdr:col>5</xdr:col>
      <xdr:colOff>55800</xdr:colOff>
      <xdr:row>17</xdr:row>
      <xdr:rowOff>48240</xdr:rowOff>
    </xdr:from>
    <xdr:to>
      <xdr:col>5</xdr:col>
      <xdr:colOff>249840</xdr:colOff>
      <xdr:row>38</xdr:row>
      <xdr:rowOff>45720</xdr:rowOff>
    </xdr:to>
    <xdr:sp>
      <xdr:nvSpPr>
        <xdr:cNvPr id="27" name="Connecteur en angle 4"/>
        <xdr:cNvSpPr/>
      </xdr:nvSpPr>
      <xdr:spPr>
        <a:xfrm rot="10800000">
          <a:off x="3403080" y="3179160"/>
          <a:ext cx="194040" cy="41047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543960</xdr:colOff>
      <xdr:row>10</xdr:row>
      <xdr:rowOff>720</xdr:rowOff>
    </xdr:from>
    <xdr:to>
      <xdr:col>7</xdr:col>
      <xdr:colOff>527760</xdr:colOff>
      <xdr:row>12</xdr:row>
      <xdr:rowOff>87120</xdr:rowOff>
    </xdr:to>
    <xdr:sp>
      <xdr:nvSpPr>
        <xdr:cNvPr id="28" name="Rectangle 2"/>
        <xdr:cNvSpPr/>
      </xdr:nvSpPr>
      <xdr:spPr>
        <a:xfrm>
          <a:off x="3891600" y="1735920"/>
          <a:ext cx="1599120" cy="42948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5</xdr:col>
      <xdr:colOff>266400</xdr:colOff>
      <xdr:row>23</xdr:row>
      <xdr:rowOff>98280</xdr:rowOff>
    </xdr:from>
    <xdr:to>
      <xdr:col>6</xdr:col>
      <xdr:colOff>667440</xdr:colOff>
      <xdr:row>25</xdr:row>
      <xdr:rowOff>96840</xdr:rowOff>
    </xdr:to>
    <xdr:sp>
      <xdr:nvSpPr>
        <xdr:cNvPr id="29" name="Rectangle 11"/>
        <xdr:cNvSpPr/>
      </xdr:nvSpPr>
      <xdr:spPr>
        <a:xfrm>
          <a:off x="3614040" y="4551480"/>
          <a:ext cx="1208520" cy="43920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Couche 3</a:t>
          </a:r>
          <a:endParaRPr b="0" lang="fr-FR" sz="1100" spc="-1" strike="noStrike">
            <a:latin typeface="Times New Roman"/>
          </a:endParaRPr>
        </a:p>
      </xdr:txBody>
    </xdr:sp>
    <xdr:clientData/>
  </xdr:twoCellAnchor>
  <xdr:twoCellAnchor editAs="twoCell">
    <xdr:from>
      <xdr:col>5</xdr:col>
      <xdr:colOff>58320</xdr:colOff>
      <xdr:row>17</xdr:row>
      <xdr:rowOff>54360</xdr:rowOff>
    </xdr:from>
    <xdr:to>
      <xdr:col>5</xdr:col>
      <xdr:colOff>269640</xdr:colOff>
      <xdr:row>34</xdr:row>
      <xdr:rowOff>30600</xdr:rowOff>
    </xdr:to>
    <xdr:sp>
      <xdr:nvSpPr>
        <xdr:cNvPr id="30" name="Connecteur en angle 3"/>
        <xdr:cNvSpPr/>
      </xdr:nvSpPr>
      <xdr:spPr>
        <a:xfrm rot="10800000">
          <a:off x="3405600" y="3184920"/>
          <a:ext cx="211320" cy="34333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266400</xdr:colOff>
      <xdr:row>20</xdr:row>
      <xdr:rowOff>160560</xdr:rowOff>
    </xdr:from>
    <xdr:to>
      <xdr:col>6</xdr:col>
      <xdr:colOff>667440</xdr:colOff>
      <xdr:row>22</xdr:row>
      <xdr:rowOff>149400</xdr:rowOff>
    </xdr:to>
    <xdr:sp>
      <xdr:nvSpPr>
        <xdr:cNvPr id="31" name="Rectangle 12"/>
        <xdr:cNvSpPr/>
      </xdr:nvSpPr>
      <xdr:spPr>
        <a:xfrm>
          <a:off x="3614040" y="3952440"/>
          <a:ext cx="1208520" cy="42984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Couche 2</a:t>
          </a:r>
          <a:endParaRPr b="0" lang="fr-FR" sz="1100" spc="-1" strike="noStrike">
            <a:latin typeface="Times New Roman"/>
          </a:endParaRPr>
        </a:p>
      </xdr:txBody>
    </xdr:sp>
    <xdr:clientData/>
  </xdr:twoCellAnchor>
  <xdr:twoCellAnchor editAs="twoCell">
    <xdr:from>
      <xdr:col>5</xdr:col>
      <xdr:colOff>239760</xdr:colOff>
      <xdr:row>40</xdr:row>
      <xdr:rowOff>129240</xdr:rowOff>
    </xdr:from>
    <xdr:to>
      <xdr:col>7</xdr:col>
      <xdr:colOff>31680</xdr:colOff>
      <xdr:row>43</xdr:row>
      <xdr:rowOff>60120</xdr:rowOff>
    </xdr:to>
    <xdr:sp>
      <xdr:nvSpPr>
        <xdr:cNvPr id="32" name="Rectangle 9"/>
        <xdr:cNvSpPr/>
      </xdr:nvSpPr>
      <xdr:spPr>
        <a:xfrm>
          <a:off x="3587400" y="7692480"/>
          <a:ext cx="1407240" cy="41868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L’interface graphique en JAVA</a:t>
          </a:r>
          <a:endParaRPr b="0" lang="fr-FR" sz="1100" spc="-1" strike="noStrike">
            <a:latin typeface="Times New Roman"/>
          </a:endParaRPr>
        </a:p>
      </xdr:txBody>
    </xdr:sp>
    <xdr:clientData/>
  </xdr:twoCellAnchor>
  <xdr:twoCellAnchor editAs="twoCell">
    <xdr:from>
      <xdr:col>5</xdr:col>
      <xdr:colOff>49680</xdr:colOff>
      <xdr:row>17</xdr:row>
      <xdr:rowOff>47520</xdr:rowOff>
    </xdr:from>
    <xdr:to>
      <xdr:col>5</xdr:col>
      <xdr:colOff>268560</xdr:colOff>
      <xdr:row>18</xdr:row>
      <xdr:rowOff>212760</xdr:rowOff>
    </xdr:to>
    <xdr:sp>
      <xdr:nvSpPr>
        <xdr:cNvPr id="33" name="Connecteur en angle 13"/>
        <xdr:cNvSpPr/>
      </xdr:nvSpPr>
      <xdr:spPr>
        <a:xfrm rot="10800000">
          <a:off x="3397320" y="3178080"/>
          <a:ext cx="218880" cy="38556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246240</xdr:colOff>
      <xdr:row>36</xdr:row>
      <xdr:rowOff>137160</xdr:rowOff>
    </xdr:from>
    <xdr:to>
      <xdr:col>6</xdr:col>
      <xdr:colOff>647280</xdr:colOff>
      <xdr:row>40</xdr:row>
      <xdr:rowOff>9720</xdr:rowOff>
    </xdr:to>
    <xdr:sp>
      <xdr:nvSpPr>
        <xdr:cNvPr id="34" name="Rectangle 8"/>
        <xdr:cNvSpPr/>
      </xdr:nvSpPr>
      <xdr:spPr>
        <a:xfrm>
          <a:off x="3593880" y="7050240"/>
          <a:ext cx="1208520" cy="52272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49680</xdr:colOff>
      <xdr:row>17</xdr:row>
      <xdr:rowOff>47520</xdr:rowOff>
    </xdr:from>
    <xdr:to>
      <xdr:col>5</xdr:col>
      <xdr:colOff>268560</xdr:colOff>
      <xdr:row>24</xdr:row>
      <xdr:rowOff>107640</xdr:rowOff>
    </xdr:to>
    <xdr:sp>
      <xdr:nvSpPr>
        <xdr:cNvPr id="35" name="Connecteur en angle 14"/>
        <xdr:cNvSpPr/>
      </xdr:nvSpPr>
      <xdr:spPr>
        <a:xfrm rot="10800000">
          <a:off x="3397320" y="3178440"/>
          <a:ext cx="218880" cy="16027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259560</xdr:colOff>
      <xdr:row>33</xdr:row>
      <xdr:rowOff>0</xdr:rowOff>
    </xdr:from>
    <xdr:to>
      <xdr:col>6</xdr:col>
      <xdr:colOff>660600</xdr:colOff>
      <xdr:row>35</xdr:row>
      <xdr:rowOff>100080</xdr:rowOff>
    </xdr:to>
    <xdr:sp>
      <xdr:nvSpPr>
        <xdr:cNvPr id="36" name="Rectangle 7"/>
        <xdr:cNvSpPr/>
      </xdr:nvSpPr>
      <xdr:spPr>
        <a:xfrm>
          <a:off x="3607200" y="6425280"/>
          <a:ext cx="1208520" cy="42516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Programme d’analyse Java</a:t>
          </a:r>
          <a:endParaRPr b="0" lang="fr-FR" sz="1100" spc="-1" strike="noStrike">
            <a:latin typeface="Times New Roman"/>
          </a:endParaRPr>
        </a:p>
      </xdr:txBody>
    </xdr:sp>
    <xdr:clientData/>
  </xdr:twoCellAnchor>
  <xdr:twoCellAnchor editAs="twoCell">
    <xdr:from>
      <xdr:col>5</xdr:col>
      <xdr:colOff>49680</xdr:colOff>
      <xdr:row>17</xdr:row>
      <xdr:rowOff>47520</xdr:rowOff>
    </xdr:from>
    <xdr:to>
      <xdr:col>5</xdr:col>
      <xdr:colOff>268560</xdr:colOff>
      <xdr:row>21</xdr:row>
      <xdr:rowOff>160200</xdr:rowOff>
    </xdr:to>
    <xdr:sp>
      <xdr:nvSpPr>
        <xdr:cNvPr id="37" name="Connecteur en angle 15"/>
        <xdr:cNvSpPr/>
      </xdr:nvSpPr>
      <xdr:spPr>
        <a:xfrm rot="10800000">
          <a:off x="3397320" y="3178440"/>
          <a:ext cx="218880" cy="9943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58680</xdr:colOff>
      <xdr:row>17</xdr:row>
      <xdr:rowOff>54720</xdr:rowOff>
    </xdr:from>
    <xdr:to>
      <xdr:col>5</xdr:col>
      <xdr:colOff>270000</xdr:colOff>
      <xdr:row>30</xdr:row>
      <xdr:rowOff>92520</xdr:rowOff>
    </xdr:to>
    <xdr:sp>
      <xdr:nvSpPr>
        <xdr:cNvPr id="38" name="Connecteur en angle 2"/>
        <xdr:cNvSpPr/>
      </xdr:nvSpPr>
      <xdr:spPr>
        <a:xfrm rot="10800000">
          <a:off x="3405960" y="3185640"/>
          <a:ext cx="211320" cy="28447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2</xdr:col>
      <xdr:colOff>69120</xdr:colOff>
      <xdr:row>15</xdr:row>
      <xdr:rowOff>51840</xdr:rowOff>
    </xdr:from>
    <xdr:to>
      <xdr:col>3</xdr:col>
      <xdr:colOff>470160</xdr:colOff>
      <xdr:row>17</xdr:row>
      <xdr:rowOff>49680</xdr:rowOff>
    </xdr:to>
    <xdr:sp>
      <xdr:nvSpPr>
        <xdr:cNvPr id="39" name="Rectangle 17"/>
        <xdr:cNvSpPr/>
      </xdr:nvSpPr>
      <xdr:spPr>
        <a:xfrm>
          <a:off x="993600" y="2742120"/>
          <a:ext cx="1208520" cy="43848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5</xdr:col>
      <xdr:colOff>59040</xdr:colOff>
      <xdr:row>17</xdr:row>
      <xdr:rowOff>54720</xdr:rowOff>
    </xdr:from>
    <xdr:to>
      <xdr:col>5</xdr:col>
      <xdr:colOff>270360</xdr:colOff>
      <xdr:row>27</xdr:row>
      <xdr:rowOff>128880</xdr:rowOff>
    </xdr:to>
    <xdr:sp>
      <xdr:nvSpPr>
        <xdr:cNvPr id="40" name="Connecteur en angle 1"/>
        <xdr:cNvSpPr/>
      </xdr:nvSpPr>
      <xdr:spPr>
        <a:xfrm rot="10800000">
          <a:off x="3406320" y="3185280"/>
          <a:ext cx="211320" cy="22777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3</xdr:col>
      <xdr:colOff>95040</xdr:colOff>
      <xdr:row>17</xdr:row>
      <xdr:rowOff>215640</xdr:rowOff>
    </xdr:from>
    <xdr:to>
      <xdr:col>4</xdr:col>
      <xdr:colOff>754560</xdr:colOff>
      <xdr:row>19</xdr:row>
      <xdr:rowOff>195120</xdr:rowOff>
    </xdr:to>
    <xdr:sp>
      <xdr:nvSpPr>
        <xdr:cNvPr id="41" name="Rectangle 18"/>
        <xdr:cNvSpPr/>
      </xdr:nvSpPr>
      <xdr:spPr>
        <a:xfrm>
          <a:off x="1827000" y="3346560"/>
          <a:ext cx="1467360" cy="42012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La capture du besoin</a:t>
          </a:r>
          <a:endParaRPr b="0" lang="fr-FR" sz="1100" spc="-1" strike="noStrike">
            <a:latin typeface="Times New Roman"/>
          </a:endParaRPr>
        </a:p>
      </xdr:txBody>
    </xdr:sp>
    <xdr:clientData/>
  </xdr:twoCellAnchor>
  <xdr:twoCellAnchor editAs="twoCell">
    <xdr:from>
      <xdr:col>5</xdr:col>
      <xdr:colOff>266760</xdr:colOff>
      <xdr:row>29</xdr:row>
      <xdr:rowOff>7200</xdr:rowOff>
    </xdr:from>
    <xdr:to>
      <xdr:col>6</xdr:col>
      <xdr:colOff>667800</xdr:colOff>
      <xdr:row>31</xdr:row>
      <xdr:rowOff>112320</xdr:rowOff>
    </xdr:to>
    <xdr:sp>
      <xdr:nvSpPr>
        <xdr:cNvPr id="42" name="Rectangle 6"/>
        <xdr:cNvSpPr/>
      </xdr:nvSpPr>
      <xdr:spPr>
        <a:xfrm>
          <a:off x="3614400" y="5782320"/>
          <a:ext cx="1208520" cy="43020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Couche 5</a:t>
          </a:r>
          <a:endParaRPr b="0" lang="fr-FR" sz="1100" spc="-1" strike="noStrike">
            <a:latin typeface="Times New Roman"/>
          </a:endParaRPr>
        </a:p>
      </xdr:txBody>
    </xdr:sp>
    <xdr:clientData/>
  </xdr:twoCellAnchor>
  <xdr:twoCellAnchor editAs="twoCell">
    <xdr:from>
      <xdr:col>2</xdr:col>
      <xdr:colOff>660240</xdr:colOff>
      <xdr:row>17</xdr:row>
      <xdr:rowOff>62280</xdr:rowOff>
    </xdr:from>
    <xdr:to>
      <xdr:col>3</xdr:col>
      <xdr:colOff>97920</xdr:colOff>
      <xdr:row>18</xdr:row>
      <xdr:rowOff>210600</xdr:rowOff>
    </xdr:to>
    <xdr:sp>
      <xdr:nvSpPr>
        <xdr:cNvPr id="43" name="Connecteur en angle 19"/>
        <xdr:cNvSpPr/>
      </xdr:nvSpPr>
      <xdr:spPr>
        <a:xfrm rot="10800000">
          <a:off x="1584360" y="3193200"/>
          <a:ext cx="245160" cy="36864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273600</xdr:colOff>
      <xdr:row>26</xdr:row>
      <xdr:rowOff>57600</xdr:rowOff>
    </xdr:from>
    <xdr:to>
      <xdr:col>6</xdr:col>
      <xdr:colOff>674640</xdr:colOff>
      <xdr:row>28</xdr:row>
      <xdr:rowOff>56160</xdr:rowOff>
    </xdr:to>
    <xdr:sp>
      <xdr:nvSpPr>
        <xdr:cNvPr id="44" name="Rectangle 1"/>
        <xdr:cNvSpPr/>
      </xdr:nvSpPr>
      <xdr:spPr>
        <a:xfrm>
          <a:off x="3621240" y="5171760"/>
          <a:ext cx="1208520" cy="43920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Couche 4</a:t>
          </a:r>
          <a:endParaRPr b="0" lang="fr-FR" sz="1100" spc="-1" strike="noStrike">
            <a:latin typeface="Times New Roman"/>
          </a:endParaRPr>
        </a:p>
      </xdr:txBody>
    </xdr:sp>
    <xdr:clientData/>
  </xdr:twoCellAnchor>
  <xdr:twoCellAnchor editAs="twoCell">
    <xdr:from>
      <xdr:col>3</xdr:col>
      <xdr:colOff>128520</xdr:colOff>
      <xdr:row>20</xdr:row>
      <xdr:rowOff>158760</xdr:rowOff>
    </xdr:from>
    <xdr:to>
      <xdr:col>4</xdr:col>
      <xdr:colOff>529200</xdr:colOff>
      <xdr:row>22</xdr:row>
      <xdr:rowOff>137880</xdr:rowOff>
    </xdr:to>
    <xdr:sp>
      <xdr:nvSpPr>
        <xdr:cNvPr id="45" name="Rectangle 20"/>
        <xdr:cNvSpPr/>
      </xdr:nvSpPr>
      <xdr:spPr>
        <a:xfrm>
          <a:off x="1860480" y="3950640"/>
          <a:ext cx="1208520" cy="42012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Le référentiel projet</a:t>
          </a:r>
          <a:endParaRPr b="0" lang="fr-FR" sz="1100" spc="-1" strike="noStrike">
            <a:latin typeface="Times New Roman"/>
          </a:endParaRPr>
        </a:p>
      </xdr:txBody>
    </xdr:sp>
    <xdr:clientData/>
  </xdr:twoCellAnchor>
  <xdr:twoCellAnchor editAs="twoCell">
    <xdr:from>
      <xdr:col>9</xdr:col>
      <xdr:colOff>265320</xdr:colOff>
      <xdr:row>17</xdr:row>
      <xdr:rowOff>45360</xdr:rowOff>
    </xdr:from>
    <xdr:to>
      <xdr:col>9</xdr:col>
      <xdr:colOff>486000</xdr:colOff>
      <xdr:row>22</xdr:row>
      <xdr:rowOff>45360</xdr:rowOff>
    </xdr:to>
    <xdr:sp>
      <xdr:nvSpPr>
        <xdr:cNvPr id="46" name="Connecteur en angle 27"/>
        <xdr:cNvSpPr/>
      </xdr:nvSpPr>
      <xdr:spPr>
        <a:xfrm rot="10800000">
          <a:off x="6843240" y="3175920"/>
          <a:ext cx="220680" cy="110196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3</xdr:col>
      <xdr:colOff>138240</xdr:colOff>
      <xdr:row>23</xdr:row>
      <xdr:rowOff>201240</xdr:rowOff>
    </xdr:from>
    <xdr:to>
      <xdr:col>4</xdr:col>
      <xdr:colOff>538920</xdr:colOff>
      <xdr:row>25</xdr:row>
      <xdr:rowOff>181080</xdr:rowOff>
    </xdr:to>
    <xdr:sp>
      <xdr:nvSpPr>
        <xdr:cNvPr id="47" name="Rectangle 21"/>
        <xdr:cNvSpPr/>
      </xdr:nvSpPr>
      <xdr:spPr>
        <a:xfrm>
          <a:off x="1870200" y="4654440"/>
          <a:ext cx="1208520" cy="42048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L’avancement du projet</a:t>
          </a:r>
          <a:endParaRPr b="0" lang="fr-FR" sz="1100" spc="-1" strike="noStrike">
            <a:latin typeface="Times New Roman"/>
          </a:endParaRPr>
        </a:p>
      </xdr:txBody>
    </xdr:sp>
    <xdr:clientData/>
  </xdr:twoCellAnchor>
  <xdr:twoCellAnchor editAs="twoCell">
    <xdr:from>
      <xdr:col>9</xdr:col>
      <xdr:colOff>264960</xdr:colOff>
      <xdr:row>17</xdr:row>
      <xdr:rowOff>44640</xdr:rowOff>
    </xdr:from>
    <xdr:to>
      <xdr:col>9</xdr:col>
      <xdr:colOff>476280</xdr:colOff>
      <xdr:row>19</xdr:row>
      <xdr:rowOff>73080</xdr:rowOff>
    </xdr:to>
    <xdr:sp>
      <xdr:nvSpPr>
        <xdr:cNvPr id="48" name="Connecteur en angle 26"/>
        <xdr:cNvSpPr/>
      </xdr:nvSpPr>
      <xdr:spPr>
        <a:xfrm rot="10800000">
          <a:off x="6842880" y="3175200"/>
          <a:ext cx="211320" cy="46908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3</xdr:col>
      <xdr:colOff>155520</xdr:colOff>
      <xdr:row>27</xdr:row>
      <xdr:rowOff>44280</xdr:rowOff>
    </xdr:from>
    <xdr:to>
      <xdr:col>4</xdr:col>
      <xdr:colOff>556200</xdr:colOff>
      <xdr:row>29</xdr:row>
      <xdr:rowOff>24480</xdr:rowOff>
    </xdr:to>
    <xdr:sp>
      <xdr:nvSpPr>
        <xdr:cNvPr id="49" name="Rectangle 22"/>
        <xdr:cNvSpPr/>
      </xdr:nvSpPr>
      <xdr:spPr>
        <a:xfrm>
          <a:off x="1887480" y="5378760"/>
          <a:ext cx="1208520" cy="42084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Le bilan du projet</a:t>
          </a:r>
          <a:endParaRPr b="0" lang="fr-FR" sz="1100" spc="-1" strike="noStrike">
            <a:latin typeface="Times New Roman"/>
          </a:endParaRPr>
        </a:p>
      </xdr:txBody>
    </xdr:sp>
    <xdr:clientData/>
  </xdr:twoCellAnchor>
  <xdr:twoCellAnchor editAs="twoCell">
    <xdr:from>
      <xdr:col>9</xdr:col>
      <xdr:colOff>483120</xdr:colOff>
      <xdr:row>21</xdr:row>
      <xdr:rowOff>50040</xdr:rowOff>
    </xdr:from>
    <xdr:to>
      <xdr:col>11</xdr:col>
      <xdr:colOff>121680</xdr:colOff>
      <xdr:row>23</xdr:row>
      <xdr:rowOff>29520</xdr:rowOff>
    </xdr:to>
    <xdr:sp>
      <xdr:nvSpPr>
        <xdr:cNvPr id="50" name="Rectangle 25"/>
        <xdr:cNvSpPr/>
      </xdr:nvSpPr>
      <xdr:spPr>
        <a:xfrm>
          <a:off x="7061400" y="4062600"/>
          <a:ext cx="1254240" cy="42012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Espace de projet sous GitHub</a:t>
          </a:r>
          <a:endParaRPr b="0" lang="fr-FR" sz="1100" spc="-1" strike="noStrike">
            <a:latin typeface="Times New Roman"/>
          </a:endParaRPr>
        </a:p>
      </xdr:txBody>
    </xdr:sp>
    <xdr:clientData/>
  </xdr:twoCellAnchor>
  <xdr:twoCellAnchor editAs="twoCell">
    <xdr:from>
      <xdr:col>2</xdr:col>
      <xdr:colOff>659880</xdr:colOff>
      <xdr:row>17</xdr:row>
      <xdr:rowOff>62640</xdr:rowOff>
    </xdr:from>
    <xdr:to>
      <xdr:col>3</xdr:col>
      <xdr:colOff>131040</xdr:colOff>
      <xdr:row>21</xdr:row>
      <xdr:rowOff>153720</xdr:rowOff>
    </xdr:to>
    <xdr:sp>
      <xdr:nvSpPr>
        <xdr:cNvPr id="51" name="Connecteur en angle 32"/>
        <xdr:cNvSpPr/>
      </xdr:nvSpPr>
      <xdr:spPr>
        <a:xfrm rot="10800000">
          <a:off x="1584360" y="3193560"/>
          <a:ext cx="278640" cy="9727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9</xdr:col>
      <xdr:colOff>473400</xdr:colOff>
      <xdr:row>18</xdr:row>
      <xdr:rowOff>78840</xdr:rowOff>
    </xdr:from>
    <xdr:to>
      <xdr:col>11</xdr:col>
      <xdr:colOff>477720</xdr:colOff>
      <xdr:row>20</xdr:row>
      <xdr:rowOff>58320</xdr:rowOff>
    </xdr:to>
    <xdr:sp>
      <xdr:nvSpPr>
        <xdr:cNvPr id="52" name="Rectangle 24"/>
        <xdr:cNvSpPr/>
      </xdr:nvSpPr>
      <xdr:spPr>
        <a:xfrm>
          <a:off x="7051680" y="3430080"/>
          <a:ext cx="1620000" cy="420120"/>
        </a:xfrm>
        <a:prstGeom prst="rect">
          <a:avLst/>
        </a:prstGeom>
        <a:solidFill>
          <a:srgbClr val="ffffff"/>
        </a:solidFill>
        <a:ln w="0">
          <a:solidFill>
            <a:srgbClr val="3a5f8b"/>
          </a:solidFill>
        </a:ln>
      </xdr:spPr>
      <xdr:style>
        <a:lnRef idx="0"/>
        <a:fillRef idx="0"/>
        <a:effectRef idx="0"/>
        <a:fontRef idx="minor"/>
      </xdr:style>
      <xdr:txBody>
        <a:bodyPr lIns="90000" rIns="90000" tIns="45000" bIns="45000" anchor="t">
          <a:noAutofit/>
        </a:bodyPr>
        <a:p>
          <a:pPr>
            <a:lnSpc>
              <a:spcPct val="100000"/>
            </a:lnSpc>
          </a:pPr>
          <a:r>
            <a:rPr b="0" lang="fr-FR" sz="1100" spc="-1" strike="noStrike">
              <a:latin typeface="Times New Roman"/>
            </a:rPr>
            <a:t>Produire une documentation Doxygen</a:t>
          </a:r>
          <a:endParaRPr b="0" lang="fr-FR" sz="1100" spc="-1" strike="noStrike">
            <a:latin typeface="Times New Roman"/>
          </a:endParaRPr>
        </a:p>
      </xdr:txBody>
    </xdr:sp>
    <xdr:clientData/>
  </xdr:twoCellAnchor>
  <xdr:twoCellAnchor editAs="twoCell">
    <xdr:from>
      <xdr:col>2</xdr:col>
      <xdr:colOff>660240</xdr:colOff>
      <xdr:row>17</xdr:row>
      <xdr:rowOff>61920</xdr:rowOff>
    </xdr:from>
    <xdr:to>
      <xdr:col>3</xdr:col>
      <xdr:colOff>140760</xdr:colOff>
      <xdr:row>24</xdr:row>
      <xdr:rowOff>196560</xdr:rowOff>
    </xdr:to>
    <xdr:sp>
      <xdr:nvSpPr>
        <xdr:cNvPr id="53" name="Connecteur en angle 33"/>
        <xdr:cNvSpPr/>
      </xdr:nvSpPr>
      <xdr:spPr>
        <a:xfrm rot="10800000">
          <a:off x="1584720" y="3192480"/>
          <a:ext cx="288000" cy="167724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8</xdr:col>
      <xdr:colOff>435600</xdr:colOff>
      <xdr:row>15</xdr:row>
      <xdr:rowOff>34200</xdr:rowOff>
    </xdr:from>
    <xdr:to>
      <xdr:col>10</xdr:col>
      <xdr:colOff>74520</xdr:colOff>
      <xdr:row>17</xdr:row>
      <xdr:rowOff>32400</xdr:rowOff>
    </xdr:to>
    <xdr:sp>
      <xdr:nvSpPr>
        <xdr:cNvPr id="54" name="Rectangle 23"/>
        <xdr:cNvSpPr/>
      </xdr:nvSpPr>
      <xdr:spPr>
        <a:xfrm>
          <a:off x="6206400" y="2724480"/>
          <a:ext cx="1254240" cy="43884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2</xdr:col>
      <xdr:colOff>660240</xdr:colOff>
      <xdr:row>17</xdr:row>
      <xdr:rowOff>63360</xdr:rowOff>
    </xdr:from>
    <xdr:to>
      <xdr:col>3</xdr:col>
      <xdr:colOff>198000</xdr:colOff>
      <xdr:row>28</xdr:row>
      <xdr:rowOff>40680</xdr:rowOff>
    </xdr:to>
    <xdr:sp>
      <xdr:nvSpPr>
        <xdr:cNvPr id="55" name="Connecteur en angle 34"/>
        <xdr:cNvSpPr/>
      </xdr:nvSpPr>
      <xdr:spPr>
        <a:xfrm rot="10800000">
          <a:off x="1584360" y="3194280"/>
          <a:ext cx="345240" cy="240120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545760</xdr:colOff>
      <xdr:row>12</xdr:row>
      <xdr:rowOff>91440</xdr:rowOff>
    </xdr:from>
    <xdr:to>
      <xdr:col>9</xdr:col>
      <xdr:colOff>248040</xdr:colOff>
      <xdr:row>15</xdr:row>
      <xdr:rowOff>28440</xdr:rowOff>
    </xdr:to>
    <xdr:sp>
      <xdr:nvSpPr>
        <xdr:cNvPr id="56" name="Connecteur en angle 45"/>
        <xdr:cNvSpPr/>
      </xdr:nvSpPr>
      <xdr:spPr>
        <a:xfrm flipV="1" rot="16200000">
          <a:off x="5488920" y="1380600"/>
          <a:ext cx="549000" cy="212544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2</xdr:col>
      <xdr:colOff>657720</xdr:colOff>
      <xdr:row>12</xdr:row>
      <xdr:rowOff>92160</xdr:rowOff>
    </xdr:from>
    <xdr:to>
      <xdr:col>6</xdr:col>
      <xdr:colOff>538560</xdr:colOff>
      <xdr:row>15</xdr:row>
      <xdr:rowOff>46800</xdr:rowOff>
    </xdr:to>
    <xdr:sp>
      <xdr:nvSpPr>
        <xdr:cNvPr id="57" name="Connecteur en angle 42"/>
        <xdr:cNvSpPr/>
      </xdr:nvSpPr>
      <xdr:spPr>
        <a:xfrm flipH="1" flipV="1" rot="5400000">
          <a:off x="2853720" y="897840"/>
          <a:ext cx="566640" cy="311148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757440</xdr:colOff>
      <xdr:row>2</xdr:row>
      <xdr:rowOff>66600</xdr:rowOff>
    </xdr:to>
    <xdr:sp>
      <xdr:nvSpPr>
        <xdr:cNvPr id="58" name="Text Box 2"/>
        <xdr:cNvSpPr/>
      </xdr:nvSpPr>
      <xdr:spPr>
        <a:xfrm>
          <a:off x="241200" y="78840"/>
          <a:ext cx="7094520" cy="370440"/>
        </a:xfrm>
        <a:prstGeom prst="rect">
          <a:avLst/>
        </a:prstGeom>
        <a:noFill/>
        <a:ln w="0">
          <a:noFill/>
        </a:ln>
      </xdr:spPr>
      <xdr:style>
        <a:lnRef idx="0"/>
        <a:fillRef idx="0"/>
        <a:effectRef idx="0"/>
        <a:fontRef idx="minor"/>
      </xdr:style>
      <xdr:txBody>
        <a:bodyPr lIns="45720" rIns="45720" tIns="36720" bIns="0" anchor="t">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671040</xdr:colOff>
      <xdr:row>10</xdr:row>
      <xdr:rowOff>40680</xdr:rowOff>
    </xdr:to>
    <xdr:sp>
      <xdr:nvSpPr>
        <xdr:cNvPr id="59" name="Rectangle 52"/>
        <xdr:cNvSpPr/>
      </xdr:nvSpPr>
      <xdr:spPr>
        <a:xfrm>
          <a:off x="4027680" y="1428120"/>
          <a:ext cx="1606320" cy="34776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5</xdr:col>
      <xdr:colOff>64080</xdr:colOff>
      <xdr:row>15</xdr:row>
      <xdr:rowOff>11160</xdr:rowOff>
    </xdr:to>
    <xdr:sp>
      <xdr:nvSpPr>
        <xdr:cNvPr id="60" name="Rectangle 53"/>
        <xdr:cNvSpPr/>
      </xdr:nvSpPr>
      <xdr:spPr>
        <a:xfrm>
          <a:off x="1929960" y="2256480"/>
          <a:ext cx="1481760" cy="34704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a:p>
          <a:pPr algn="ctr">
            <a:lnSpc>
              <a:spcPts val="11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6</xdr:col>
      <xdr:colOff>135360</xdr:colOff>
      <xdr:row>12</xdr:row>
      <xdr:rowOff>135360</xdr:rowOff>
    </xdr:from>
    <xdr:to>
      <xdr:col>9</xdr:col>
      <xdr:colOff>31680</xdr:colOff>
      <xdr:row>14</xdr:row>
      <xdr:rowOff>147600</xdr:rowOff>
    </xdr:to>
    <xdr:sp>
      <xdr:nvSpPr>
        <xdr:cNvPr id="61" name="Rectangle 55"/>
        <xdr:cNvSpPr/>
      </xdr:nvSpPr>
      <xdr:spPr>
        <a:xfrm>
          <a:off x="4290480" y="2213640"/>
          <a:ext cx="2319480" cy="35496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WP2 Développement partie C</a:t>
          </a:r>
          <a:endParaRPr b="0" lang="fr-FR" sz="1100" spc="-1" strike="noStrike">
            <a:latin typeface="Times New Roman"/>
          </a:endParaRPr>
        </a:p>
      </xdr:txBody>
    </xdr:sp>
    <xdr:clientData/>
  </xdr:twoCellAnchor>
  <xdr:twoCellAnchor editAs="twoCell">
    <xdr:from>
      <xdr:col>4</xdr:col>
      <xdr:colOff>9360</xdr:colOff>
      <xdr:row>10</xdr:row>
      <xdr:rowOff>44280</xdr:rowOff>
    </xdr:from>
    <xdr:to>
      <xdr:col>6</xdr:col>
      <xdr:colOff>681840</xdr:colOff>
      <xdr:row>13</xdr:row>
      <xdr:rowOff>1440</xdr:rowOff>
    </xdr:to>
    <xdr:sp>
      <xdr:nvSpPr>
        <xdr:cNvPr id="62" name="Connecteur en angle 56"/>
        <xdr:cNvSpPr/>
      </xdr:nvSpPr>
      <xdr:spPr>
        <a:xfrm flipH="1" flipV="1" rot="5400000">
          <a:off x="3456360" y="871200"/>
          <a:ext cx="471600" cy="228780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586440</xdr:colOff>
      <xdr:row>10</xdr:row>
      <xdr:rowOff>71640</xdr:rowOff>
    </xdr:from>
    <xdr:to>
      <xdr:col>6</xdr:col>
      <xdr:colOff>677160</xdr:colOff>
      <xdr:row>12</xdr:row>
      <xdr:rowOff>127800</xdr:rowOff>
    </xdr:to>
    <xdr:sp>
      <xdr:nvSpPr>
        <xdr:cNvPr id="63" name="Connecteur en angle 57"/>
        <xdr:cNvSpPr/>
      </xdr:nvSpPr>
      <xdr:spPr>
        <a:xfrm flipH="1" flipV="1" rot="5400000">
          <a:off x="4587120" y="1960200"/>
          <a:ext cx="399240" cy="90720"/>
        </a:xfrm>
        <a:prstGeom prst="bentConnector3">
          <a:avLst>
            <a:gd name="adj1" fmla="val 44524"/>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689040</xdr:colOff>
      <xdr:row>10</xdr:row>
      <xdr:rowOff>44280</xdr:rowOff>
    </xdr:from>
    <xdr:to>
      <xdr:col>11</xdr:col>
      <xdr:colOff>126000</xdr:colOff>
      <xdr:row>12</xdr:row>
      <xdr:rowOff>162000</xdr:rowOff>
    </xdr:to>
    <xdr:sp>
      <xdr:nvSpPr>
        <xdr:cNvPr id="64" name="Connecteur en angle 58"/>
        <xdr:cNvSpPr/>
      </xdr:nvSpPr>
      <xdr:spPr>
        <a:xfrm flipV="1" rot="16200000">
          <a:off x="6351120" y="271800"/>
          <a:ext cx="460800" cy="347580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5</xdr:col>
      <xdr:colOff>676440</xdr:colOff>
      <xdr:row>5</xdr:row>
      <xdr:rowOff>9360</xdr:rowOff>
    </xdr:from>
    <xdr:to>
      <xdr:col>7</xdr:col>
      <xdr:colOff>749880</xdr:colOff>
      <xdr:row>6</xdr:row>
      <xdr:rowOff>156240</xdr:rowOff>
    </xdr:to>
    <xdr:sp>
      <xdr:nvSpPr>
        <xdr:cNvPr id="65" name="ZoneTexte 39"/>
        <xdr:cNvSpPr/>
      </xdr:nvSpPr>
      <xdr:spPr>
        <a:xfrm>
          <a:off x="4024080" y="887400"/>
          <a:ext cx="168876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621360</xdr:colOff>
      <xdr:row>18</xdr:row>
      <xdr:rowOff>8280</xdr:rowOff>
    </xdr:to>
    <xdr:sp>
      <xdr:nvSpPr>
        <xdr:cNvPr id="66" name="Rectangle 60"/>
        <xdr:cNvSpPr/>
      </xdr:nvSpPr>
      <xdr:spPr>
        <a:xfrm>
          <a:off x="2768040" y="2759760"/>
          <a:ext cx="1200960" cy="3553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621360</xdr:colOff>
      <xdr:row>23</xdr:row>
      <xdr:rowOff>159120</xdr:rowOff>
    </xdr:to>
    <xdr:sp>
      <xdr:nvSpPr>
        <xdr:cNvPr id="67" name="Rectangle 61"/>
        <xdr:cNvSpPr/>
      </xdr:nvSpPr>
      <xdr:spPr>
        <a:xfrm>
          <a:off x="2768040" y="3767760"/>
          <a:ext cx="1200960" cy="3553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a:p>
          <a:pPr algn="ctr">
            <a:lnSpc>
              <a:spcPct val="100000"/>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621360</xdr:colOff>
      <xdr:row>20</xdr:row>
      <xdr:rowOff>169200</xdr:rowOff>
    </xdr:to>
    <xdr:sp>
      <xdr:nvSpPr>
        <xdr:cNvPr id="68" name="Rectangle 62"/>
        <xdr:cNvSpPr/>
      </xdr:nvSpPr>
      <xdr:spPr>
        <a:xfrm>
          <a:off x="2768040" y="3263760"/>
          <a:ext cx="1200960" cy="3553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11160</xdr:colOff>
      <xdr:row>15</xdr:row>
      <xdr:rowOff>22680</xdr:rowOff>
    </xdr:from>
    <xdr:to>
      <xdr:col>4</xdr:col>
      <xdr:colOff>230040</xdr:colOff>
      <xdr:row>17</xdr:row>
      <xdr:rowOff>6480</xdr:rowOff>
    </xdr:to>
    <xdr:sp>
      <xdr:nvSpPr>
        <xdr:cNvPr id="69" name="Connecteur en angle 63"/>
        <xdr:cNvSpPr/>
      </xdr:nvSpPr>
      <xdr:spPr>
        <a:xfrm rot="10800000">
          <a:off x="2550960" y="2615040"/>
          <a:ext cx="218880" cy="32688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4</xdr:col>
      <xdr:colOff>11160</xdr:colOff>
      <xdr:row>15</xdr:row>
      <xdr:rowOff>22680</xdr:rowOff>
    </xdr:from>
    <xdr:to>
      <xdr:col>4</xdr:col>
      <xdr:colOff>230040</xdr:colOff>
      <xdr:row>22</xdr:row>
      <xdr:rowOff>157320</xdr:rowOff>
    </xdr:to>
    <xdr:sp>
      <xdr:nvSpPr>
        <xdr:cNvPr id="70" name="Connecteur en angle 64"/>
        <xdr:cNvSpPr/>
      </xdr:nvSpPr>
      <xdr:spPr>
        <a:xfrm rot="10800000">
          <a:off x="2550960" y="2615040"/>
          <a:ext cx="218880" cy="133488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4</xdr:col>
      <xdr:colOff>11160</xdr:colOff>
      <xdr:row>15</xdr:row>
      <xdr:rowOff>23400</xdr:rowOff>
    </xdr:from>
    <xdr:to>
      <xdr:col>4</xdr:col>
      <xdr:colOff>230040</xdr:colOff>
      <xdr:row>19</xdr:row>
      <xdr:rowOff>168120</xdr:rowOff>
    </xdr:to>
    <xdr:sp>
      <xdr:nvSpPr>
        <xdr:cNvPr id="71" name="Connecteur en angle 65"/>
        <xdr:cNvSpPr/>
      </xdr:nvSpPr>
      <xdr:spPr>
        <a:xfrm rot="10800000">
          <a:off x="2550960" y="2615400"/>
          <a:ext cx="218880" cy="8305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806760</xdr:colOff>
      <xdr:row>16</xdr:row>
      <xdr:rowOff>85680</xdr:rowOff>
    </xdr:from>
    <xdr:to>
      <xdr:col>8</xdr:col>
      <xdr:colOff>793440</xdr:colOff>
      <xdr:row>18</xdr:row>
      <xdr:rowOff>98280</xdr:rowOff>
    </xdr:to>
    <xdr:sp>
      <xdr:nvSpPr>
        <xdr:cNvPr id="72" name="Rectangle 69"/>
        <xdr:cNvSpPr/>
      </xdr:nvSpPr>
      <xdr:spPr>
        <a:xfrm>
          <a:off x="4961880" y="2849760"/>
          <a:ext cx="1602360" cy="3553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1</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6</xdr:col>
      <xdr:colOff>636480</xdr:colOff>
      <xdr:row>14</xdr:row>
      <xdr:rowOff>152640</xdr:rowOff>
    </xdr:from>
    <xdr:to>
      <xdr:col>7</xdr:col>
      <xdr:colOff>7560</xdr:colOff>
      <xdr:row>17</xdr:row>
      <xdr:rowOff>111960</xdr:rowOff>
    </xdr:to>
    <xdr:sp>
      <xdr:nvSpPr>
        <xdr:cNvPr id="73" name="Connecteur en angle 72"/>
        <xdr:cNvSpPr/>
      </xdr:nvSpPr>
      <xdr:spPr>
        <a:xfrm rot="10800000">
          <a:off x="4791240" y="2573640"/>
          <a:ext cx="178920" cy="47376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633600</xdr:colOff>
      <xdr:row>14</xdr:row>
      <xdr:rowOff>144360</xdr:rowOff>
    </xdr:from>
    <xdr:to>
      <xdr:col>7</xdr:col>
      <xdr:colOff>53640</xdr:colOff>
      <xdr:row>24</xdr:row>
      <xdr:rowOff>50760</xdr:rowOff>
    </xdr:to>
    <xdr:sp>
      <xdr:nvSpPr>
        <xdr:cNvPr id="74" name="Connecteur en angle 74"/>
        <xdr:cNvSpPr/>
      </xdr:nvSpPr>
      <xdr:spPr>
        <a:xfrm rot="10800000">
          <a:off x="4788360" y="2565000"/>
          <a:ext cx="227880" cy="162108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1</xdr:col>
      <xdr:colOff>131760</xdr:colOff>
      <xdr:row>13</xdr:row>
      <xdr:rowOff>11880</xdr:rowOff>
    </xdr:from>
    <xdr:to>
      <xdr:col>3</xdr:col>
      <xdr:colOff>52200</xdr:colOff>
      <xdr:row>15</xdr:row>
      <xdr:rowOff>31680</xdr:rowOff>
    </xdr:to>
    <xdr:sp>
      <xdr:nvSpPr>
        <xdr:cNvPr id="75" name="Rectangle 76"/>
        <xdr:cNvSpPr/>
      </xdr:nvSpPr>
      <xdr:spPr>
        <a:xfrm>
          <a:off x="248400" y="2261520"/>
          <a:ext cx="1535760" cy="3625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a:p>
          <a:pPr algn="ctr">
            <a:lnSpc>
              <a:spcPts val="1199"/>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2</xdr:col>
      <xdr:colOff>255240</xdr:colOff>
      <xdr:row>10</xdr:row>
      <xdr:rowOff>44280</xdr:rowOff>
    </xdr:from>
    <xdr:to>
      <xdr:col>6</xdr:col>
      <xdr:colOff>681840</xdr:colOff>
      <xdr:row>13</xdr:row>
      <xdr:rowOff>6480</xdr:rowOff>
    </xdr:to>
    <xdr:sp>
      <xdr:nvSpPr>
        <xdr:cNvPr id="76" name="Connecteur en angle 77"/>
        <xdr:cNvSpPr/>
      </xdr:nvSpPr>
      <xdr:spPr>
        <a:xfrm flipH="1" flipV="1" rot="5400000">
          <a:off x="2769120" y="189000"/>
          <a:ext cx="476640" cy="3657240"/>
        </a:xfrm>
        <a:prstGeom prst="bentConnector3">
          <a:avLst>
            <a:gd name="adj1" fmla="val 50000"/>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643680</xdr:colOff>
      <xdr:row>14</xdr:row>
      <xdr:rowOff>168480</xdr:rowOff>
    </xdr:from>
    <xdr:to>
      <xdr:col>7</xdr:col>
      <xdr:colOff>14760</xdr:colOff>
      <xdr:row>20</xdr:row>
      <xdr:rowOff>85320</xdr:rowOff>
    </xdr:to>
    <xdr:sp>
      <xdr:nvSpPr>
        <xdr:cNvPr id="77" name="Connecteur en angle 9"/>
        <xdr:cNvSpPr/>
      </xdr:nvSpPr>
      <xdr:spPr>
        <a:xfrm rot="10800000">
          <a:off x="4798440" y="2589120"/>
          <a:ext cx="178920" cy="94572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7</xdr:col>
      <xdr:colOff>82800</xdr:colOff>
      <xdr:row>26</xdr:row>
      <xdr:rowOff>122760</xdr:rowOff>
    </xdr:from>
    <xdr:to>
      <xdr:col>9</xdr:col>
      <xdr:colOff>104040</xdr:colOff>
      <xdr:row>28</xdr:row>
      <xdr:rowOff>135360</xdr:rowOff>
    </xdr:to>
    <xdr:sp>
      <xdr:nvSpPr>
        <xdr:cNvPr id="78" name="Rectangle 14"/>
        <xdr:cNvSpPr/>
      </xdr:nvSpPr>
      <xdr:spPr>
        <a:xfrm>
          <a:off x="5045760" y="4601160"/>
          <a:ext cx="1636560" cy="35568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4</a:t>
          </a:r>
          <a:endParaRPr b="0" lang="fr-FR" sz="1100" spc="-1" strike="noStrike">
            <a:latin typeface="Times New Roman"/>
          </a:endParaRPr>
        </a:p>
        <a:p>
          <a:pPr algn="ctr">
            <a:lnSpc>
              <a:spcPts val="1001"/>
            </a:lnSpc>
          </a:pPr>
          <a:r>
            <a:rPr b="0" lang="fr-FR" sz="1100" spc="-1" strike="noStrike">
              <a:solidFill>
                <a:srgbClr val="000000"/>
              </a:solidFill>
              <a:latin typeface="Calibri"/>
            </a:rPr>
            <a:t>Caelan</a:t>
          </a:r>
          <a:endParaRPr b="0" lang="fr-FR" sz="1100" spc="-1" strike="noStrike">
            <a:latin typeface="Times New Roman"/>
          </a:endParaRPr>
        </a:p>
      </xdr:txBody>
    </xdr:sp>
    <xdr:clientData/>
  </xdr:twoCellAnchor>
  <xdr:twoCellAnchor editAs="twoCell">
    <xdr:from>
      <xdr:col>6</xdr:col>
      <xdr:colOff>630000</xdr:colOff>
      <xdr:row>14</xdr:row>
      <xdr:rowOff>144720</xdr:rowOff>
    </xdr:from>
    <xdr:to>
      <xdr:col>7</xdr:col>
      <xdr:colOff>80280</xdr:colOff>
      <xdr:row>27</xdr:row>
      <xdr:rowOff>84960</xdr:rowOff>
    </xdr:to>
    <xdr:sp>
      <xdr:nvSpPr>
        <xdr:cNvPr id="79" name="Connecteur en angle 10"/>
        <xdr:cNvSpPr/>
      </xdr:nvSpPr>
      <xdr:spPr>
        <a:xfrm rot="10800000">
          <a:off x="4784760" y="2565360"/>
          <a:ext cx="258120" cy="216900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6</xdr:col>
      <xdr:colOff>636480</xdr:colOff>
      <xdr:row>15</xdr:row>
      <xdr:rowOff>15120</xdr:rowOff>
    </xdr:from>
    <xdr:to>
      <xdr:col>7</xdr:col>
      <xdr:colOff>86760</xdr:colOff>
      <xdr:row>30</xdr:row>
      <xdr:rowOff>144000</xdr:rowOff>
    </xdr:to>
    <xdr:sp>
      <xdr:nvSpPr>
        <xdr:cNvPr id="80" name="Connecteur en angle 11"/>
        <xdr:cNvSpPr/>
      </xdr:nvSpPr>
      <xdr:spPr>
        <a:xfrm rot="10800000">
          <a:off x="4791240" y="2607480"/>
          <a:ext cx="258120" cy="2900880"/>
        </a:xfrm>
        <a:prstGeom prst="bentConnector2">
          <a:avLst/>
        </a:prstGeom>
        <a:noFill/>
        <a:ln w="0">
          <a:solidFill>
            <a:srgbClr val="4a7ebb"/>
          </a:solidFill>
          <a:tailEnd len="med" type="arrow" w="med"/>
        </a:ln>
      </xdr:spPr>
      <xdr:style>
        <a:lnRef idx="0"/>
        <a:fillRef idx="0"/>
        <a:effectRef idx="0"/>
        <a:fontRef idx="minor"/>
      </xdr:style>
    </xdr:sp>
    <xdr:clientData/>
  </xdr:twoCellAnchor>
  <xdr:twoCellAnchor editAs="twoCell">
    <xdr:from>
      <xdr:col>10</xdr:col>
      <xdr:colOff>194400</xdr:colOff>
      <xdr:row>12</xdr:row>
      <xdr:rowOff>139680</xdr:rowOff>
    </xdr:from>
    <xdr:to>
      <xdr:col>12</xdr:col>
      <xdr:colOff>747720</xdr:colOff>
      <xdr:row>14</xdr:row>
      <xdr:rowOff>151920</xdr:rowOff>
    </xdr:to>
    <xdr:sp>
      <xdr:nvSpPr>
        <xdr:cNvPr id="81" name="Rectangle 15"/>
        <xdr:cNvSpPr/>
      </xdr:nvSpPr>
      <xdr:spPr>
        <a:xfrm>
          <a:off x="7580520" y="2217960"/>
          <a:ext cx="2168640" cy="35496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 partie Java</a:t>
          </a:r>
          <a:endParaRPr b="0" lang="fr-FR" sz="1100" spc="-1" strike="noStrike">
            <a:latin typeface="Times New Roman"/>
          </a:endParaRPr>
        </a:p>
        <a:p>
          <a:pPr algn="ctr">
            <a:lnSpc>
              <a:spcPts val="1100"/>
            </a:lnSpc>
          </a:pPr>
          <a:r>
            <a:rPr b="0" lang="fr-FR" sz="1100" spc="-1" strike="noStrike">
              <a:solidFill>
                <a:srgbClr val="000000"/>
              </a:solidFill>
              <a:latin typeface="Calibri"/>
            </a:rPr>
            <a:t>Enzo</a:t>
          </a:r>
          <a:endParaRPr b="0" lang="fr-FR" sz="1100" spc="-1" strike="noStrike">
            <a:latin typeface="Times New Roman"/>
          </a:endParaRPr>
        </a:p>
      </xdr:txBody>
    </xdr:sp>
    <xdr:clientData/>
  </xdr:twoCellAnchor>
  <xdr:twoCellAnchor editAs="twoCell">
    <xdr:from>
      <xdr:col>7</xdr:col>
      <xdr:colOff>16560</xdr:colOff>
      <xdr:row>19</xdr:row>
      <xdr:rowOff>72000</xdr:rowOff>
    </xdr:from>
    <xdr:to>
      <xdr:col>9</xdr:col>
      <xdr:colOff>3600</xdr:colOff>
      <xdr:row>21</xdr:row>
      <xdr:rowOff>84240</xdr:rowOff>
    </xdr:to>
    <xdr:sp>
      <xdr:nvSpPr>
        <xdr:cNvPr id="82" name="Rectangle 16"/>
        <xdr:cNvSpPr/>
      </xdr:nvSpPr>
      <xdr:spPr>
        <a:xfrm>
          <a:off x="4979520" y="3350160"/>
          <a:ext cx="1602360" cy="3553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2</a:t>
          </a:r>
          <a:endParaRPr b="0" lang="fr-FR" sz="1100" spc="-1" strike="noStrike">
            <a:latin typeface="Times New Roman"/>
          </a:endParaRPr>
        </a:p>
        <a:p>
          <a:pPr algn="ctr">
            <a:lnSpc>
              <a:spcPct val="100000"/>
            </a:lnSpc>
          </a:pPr>
          <a:r>
            <a:rPr b="0" lang="fr-FR" sz="1100" spc="-1" strike="noStrike">
              <a:solidFill>
                <a:srgbClr val="000000"/>
              </a:solidFill>
              <a:latin typeface="Calibri"/>
            </a:rPr>
            <a:t>Dorian </a:t>
          </a:r>
          <a:endParaRPr b="0" lang="fr-FR" sz="1100" spc="-1" strike="noStrike">
            <a:latin typeface="Times New Roman"/>
          </a:endParaRPr>
        </a:p>
      </xdr:txBody>
    </xdr:sp>
    <xdr:clientData/>
  </xdr:twoCellAnchor>
  <xdr:twoCellAnchor editAs="twoCell">
    <xdr:from>
      <xdr:col>7</xdr:col>
      <xdr:colOff>63000</xdr:colOff>
      <xdr:row>23</xdr:row>
      <xdr:rowOff>87120</xdr:rowOff>
    </xdr:from>
    <xdr:to>
      <xdr:col>9</xdr:col>
      <xdr:colOff>50040</xdr:colOff>
      <xdr:row>25</xdr:row>
      <xdr:rowOff>99360</xdr:rowOff>
    </xdr:to>
    <xdr:sp>
      <xdr:nvSpPr>
        <xdr:cNvPr id="83" name="Rectangle 19"/>
        <xdr:cNvSpPr/>
      </xdr:nvSpPr>
      <xdr:spPr>
        <a:xfrm>
          <a:off x="5025960" y="4051080"/>
          <a:ext cx="1602360" cy="35532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3</a:t>
          </a:r>
          <a:endParaRPr b="0" lang="fr-FR" sz="1100" spc="-1" strike="noStrike">
            <a:latin typeface="Times New Roman"/>
          </a:endParaRPr>
        </a:p>
        <a:p>
          <a:pPr algn="ctr">
            <a:lnSpc>
              <a:spcPct val="100000"/>
            </a:lnSpc>
          </a:pPr>
          <a:r>
            <a:rPr b="0" lang="fr-FR" sz="1100" spc="-1" strike="noStrike">
              <a:solidFill>
                <a:srgbClr val="000000"/>
              </a:solidFill>
              <a:latin typeface="Calibri"/>
            </a:rPr>
            <a:t>Enzo </a:t>
          </a:r>
          <a:endParaRPr b="0" lang="fr-FR" sz="1100" spc="-1" strike="noStrike">
            <a:latin typeface="Times New Roman"/>
          </a:endParaRPr>
        </a:p>
      </xdr:txBody>
    </xdr:sp>
    <xdr:clientData/>
  </xdr:twoCellAnchor>
  <xdr:twoCellAnchor editAs="twoCell">
    <xdr:from>
      <xdr:col>7</xdr:col>
      <xdr:colOff>95400</xdr:colOff>
      <xdr:row>29</xdr:row>
      <xdr:rowOff>127800</xdr:rowOff>
    </xdr:from>
    <xdr:to>
      <xdr:col>9</xdr:col>
      <xdr:colOff>116640</xdr:colOff>
      <xdr:row>31</xdr:row>
      <xdr:rowOff>140760</xdr:rowOff>
    </xdr:to>
    <xdr:sp>
      <xdr:nvSpPr>
        <xdr:cNvPr id="84" name="Rectangle 26"/>
        <xdr:cNvSpPr/>
      </xdr:nvSpPr>
      <xdr:spPr>
        <a:xfrm>
          <a:off x="5058360" y="5320800"/>
          <a:ext cx="1636560" cy="355680"/>
        </a:xfrm>
        <a:prstGeom prst="rect">
          <a:avLst/>
        </a:prstGeom>
        <a:solidFill>
          <a:srgbClr val="ffffff"/>
        </a:solidFill>
        <a:ln w="0">
          <a:solidFill>
            <a:srgbClr val="3a5f8b"/>
          </a:solidFill>
        </a:ln>
      </xdr:spPr>
      <xdr:style>
        <a:lnRef idx="0"/>
        <a:fillRef idx="0"/>
        <a:effectRef idx="0"/>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5</a:t>
          </a:r>
          <a:endParaRPr b="0" lang="fr-FR" sz="1100" spc="-1" strike="noStrike">
            <a:latin typeface="Times New Roman"/>
          </a:endParaRPr>
        </a:p>
        <a:p>
          <a:pPr algn="ctr">
            <a:lnSpc>
              <a:spcPts val="1001"/>
            </a:lnSpc>
          </a:pPr>
          <a:r>
            <a:rPr b="0" lang="fr-FR" sz="1100" spc="-1" strike="noStrike">
              <a:solidFill>
                <a:srgbClr val="000000"/>
              </a:solidFill>
              <a:latin typeface="Calibri"/>
            </a:rPr>
            <a:t>Thomas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213120</xdr:colOff>
      <xdr:row>0</xdr:row>
      <xdr:rowOff>78840</xdr:rowOff>
    </xdr:from>
    <xdr:to>
      <xdr:col>5</xdr:col>
      <xdr:colOff>858240</xdr:colOff>
      <xdr:row>2</xdr:row>
      <xdr:rowOff>66960</xdr:rowOff>
    </xdr:to>
    <xdr:sp>
      <xdr:nvSpPr>
        <xdr:cNvPr id="85" name="Text Box 2"/>
        <xdr:cNvSpPr/>
      </xdr:nvSpPr>
      <xdr:spPr>
        <a:xfrm>
          <a:off x="213120" y="78840"/>
          <a:ext cx="6544080" cy="370800"/>
        </a:xfrm>
        <a:prstGeom prst="rect">
          <a:avLst/>
        </a:prstGeom>
        <a:noFill/>
        <a:ln w="0">
          <a:noFill/>
        </a:ln>
      </xdr:spPr>
      <xdr:style>
        <a:lnRef idx="0"/>
        <a:fillRef idx="0"/>
        <a:effectRef idx="0"/>
        <a:fontRef idx="minor"/>
      </xdr:style>
      <xdr:txBody>
        <a:bodyPr lIns="45720" rIns="45720" tIns="36720" bIns="0" anchor="t">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3880440</xdr:colOff>
      <xdr:row>2</xdr:row>
      <xdr:rowOff>122040</xdr:rowOff>
    </xdr:to>
    <xdr:sp>
      <xdr:nvSpPr>
        <xdr:cNvPr id="86" name="Text Box 2"/>
        <xdr:cNvSpPr/>
      </xdr:nvSpPr>
      <xdr:spPr>
        <a:xfrm>
          <a:off x="1899720" y="130680"/>
          <a:ext cx="8236440" cy="374040"/>
        </a:xfrm>
        <a:prstGeom prst="rect">
          <a:avLst/>
        </a:prstGeom>
        <a:noFill/>
        <a:ln w="0">
          <a:noFill/>
        </a:ln>
      </xdr:spPr>
      <xdr:style>
        <a:lnRef idx="0"/>
        <a:fillRef idx="0"/>
        <a:effectRef idx="0"/>
        <a:fontRef idx="minor"/>
      </xdr:style>
      <xdr:txBody>
        <a:bodyPr lIns="45720" rIns="45720" tIns="36720" bIns="0" anchor="t">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78840</xdr:colOff>
      <xdr:row>14</xdr:row>
      <xdr:rowOff>150120</xdr:rowOff>
    </xdr:to>
    <xdr:sp>
      <xdr:nvSpPr>
        <xdr:cNvPr id="87" name="Rectangle à coins arrondis 3"/>
        <xdr:cNvSpPr/>
      </xdr:nvSpPr>
      <xdr:spPr>
        <a:xfrm>
          <a:off x="14338080" y="1082520"/>
          <a:ext cx="3309840" cy="1999080"/>
        </a:xfrm>
        <a:prstGeom prst="wedgeRoundRectCallout">
          <a:avLst>
            <a:gd name="adj1" fmla="val -90400"/>
            <a:gd name="adj2" fmla="val 7312"/>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495720</xdr:colOff>
      <xdr:row>17</xdr:row>
      <xdr:rowOff>31320</xdr:rowOff>
    </xdr:to>
    <xdr:sp>
      <xdr:nvSpPr>
        <xdr:cNvPr id="88" name="Rectangle à coins arrondis 1"/>
        <xdr:cNvSpPr/>
      </xdr:nvSpPr>
      <xdr:spPr>
        <a:xfrm>
          <a:off x="16143120" y="1138680"/>
          <a:ext cx="3309840" cy="2071800"/>
        </a:xfrm>
        <a:prstGeom prst="wedgeRoundRectCallout">
          <a:avLst>
            <a:gd name="adj1" fmla="val -90400"/>
            <a:gd name="adj2" fmla="val 7312"/>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89" name="AutoShape 1"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0" name="AutoShape 2"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1" name="AutoShape 3"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2" name="AutoShape 4"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3" name="AutoShape 5"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4" name="AutoShape 6"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5" name="AutoShape 10"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6" name="AutoShape 11"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7" name="AutoShape 12"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8" name="AutoShape 13"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9" name="AutoShape 14"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00" name="AutoShape 15" hidden="1"/>
        <xdr:cNvSpPr/>
      </xdr:nvSpPr>
      <xdr:spPr>
        <a:xfrm>
          <a:off x="13230000" y="1218960"/>
          <a:ext cx="360" cy="360"/>
        </a:xfrm>
        <a:prstGeom prst="flowChartConnector">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17</xdr:col>
      <xdr:colOff>7200</xdr:colOff>
      <xdr:row>11</xdr:row>
      <xdr:rowOff>126360</xdr:rowOff>
    </xdr:to>
    <xdr:sp>
      <xdr:nvSpPr>
        <xdr:cNvPr id="101" name="Rectangle à coins arrondis 13"/>
        <xdr:cNvSpPr/>
      </xdr:nvSpPr>
      <xdr:spPr>
        <a:xfrm>
          <a:off x="15535800" y="278640"/>
          <a:ext cx="3355560" cy="2042280"/>
        </a:xfrm>
        <a:prstGeom prst="wedgeRoundRectCallout">
          <a:avLst>
            <a:gd name="adj1" fmla="val -90400"/>
            <a:gd name="adj2" fmla="val 7312"/>
            <a:gd name="adj3" fmla="val 16667"/>
          </a:avLst>
        </a:prstGeom>
        <a:solidFill>
          <a:srgbClr val="ffffff"/>
        </a:solidFill>
        <a:ln w="9360">
          <a:solidFill>
            <a:srgbClr val="000000"/>
          </a:solidFill>
          <a:round/>
        </a:ln>
      </xdr:spPr>
      <xdr:style>
        <a:lnRef idx="0"/>
        <a:fillRef idx="0"/>
        <a:effectRef idx="0"/>
        <a:fontRef idx="minor"/>
      </xdr:style>
      <xdr:txBody>
        <a:bodyPr lIns="18360" rIns="0" tIns="0" bIns="0" anchor="t">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rojet_ALARY_DORIAN_TPA31/gestion_de_projet/GANTT_ALARY_DORIAN_TPA31_HERZOG.ods"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mailto:pinguim.ribeiro@gmail.com" TargetMode="External"/><Relationship Id="rId2"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37" activeCellId="0" sqref="O37"/>
    </sheetView>
  </sheetViews>
  <sheetFormatPr defaultColWidth="11.47265625" defaultRowHeight="13.2" zeroHeight="false" outlineLevelRow="0" outlineLevelCol="0"/>
  <cols>
    <col collapsed="false" customWidth="true" hidden="false" outlineLevel="0" max="1" min="1" style="1" width="1.66"/>
    <col collapsed="false" customWidth="false" hidden="false" outlineLevel="0" max="2" min="2" style="1" width="11.45"/>
    <col collapsed="false" customWidth="true" hidden="false" outlineLevel="0" max="3" min="3" style="1" width="29.56"/>
    <col collapsed="false" customWidth="true" hidden="false" outlineLevel="0" max="4" min="4" style="1" width="0.89"/>
    <col collapsed="false" customWidth="true" hidden="false" outlineLevel="0" max="13" min="5" style="1" width="10.65"/>
    <col collapsed="false" customWidth="true" hidden="false" outlineLevel="0" max="14" min="14" style="1" width="15.66"/>
    <col collapsed="false" customWidth="false" hidden="false" outlineLevel="0" max="64" min="15" style="1" width="11.45"/>
  </cols>
  <sheetData>
    <row r="1" customFormat="false" ht="17.4"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2.05"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7.4"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5" hidden="false" customHeight="true" outlineLevel="0" collapsed="false">
      <c r="B10" s="20"/>
      <c r="C10" s="21"/>
      <c r="D10" s="13"/>
      <c r="E10" s="22"/>
      <c r="F10" s="22"/>
      <c r="G10" s="22"/>
      <c r="H10" s="22"/>
      <c r="I10" s="22"/>
      <c r="J10" s="22"/>
      <c r="K10" s="22"/>
      <c r="L10" s="22"/>
      <c r="M10" s="22"/>
      <c r="N10" s="22"/>
    </row>
    <row r="11" customFormat="false" ht="61.2" hidden="false" customHeight="true" outlineLevel="0" collapsed="false">
      <c r="B11" s="12" t="s">
        <v>8</v>
      </c>
      <c r="C11" s="12"/>
      <c r="D11" s="13"/>
      <c r="E11" s="24" t="s">
        <v>9</v>
      </c>
      <c r="F11" s="24"/>
      <c r="G11" s="24"/>
      <c r="H11" s="24"/>
      <c r="I11" s="24"/>
      <c r="J11" s="24"/>
      <c r="K11" s="24"/>
      <c r="L11" s="24"/>
      <c r="M11" s="24"/>
      <c r="N11" s="24"/>
    </row>
    <row r="12" customFormat="false" ht="10.95"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3.2"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equal"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M26" activeCellId="0" sqref="M26"/>
    </sheetView>
  </sheetViews>
  <sheetFormatPr defaultColWidth="11.47265625" defaultRowHeight="13.2"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65"/>
    <col collapsed="false" customWidth="true" hidden="false" outlineLevel="0" max="4" min="4" style="30" width="6.66"/>
    <col collapsed="false" customWidth="true" hidden="false" outlineLevel="0" max="5" min="5" style="31" width="6.22"/>
    <col collapsed="false" customWidth="true" hidden="false" outlineLevel="0" max="6" min="6" style="31" width="7.11"/>
    <col collapsed="false" customWidth="true" hidden="false" outlineLevel="0" max="7" min="7" style="31" width="27.65"/>
    <col collapsed="false" customWidth="true" hidden="false" outlineLevel="0" max="8" min="8" style="31" width="17.11"/>
    <col collapsed="false" customWidth="true" hidden="false" outlineLevel="0" max="9" min="9" style="31" width="17.56"/>
    <col collapsed="false" customWidth="true" hidden="false" outlineLevel="0" max="10" min="10" style="30" width="26.56"/>
    <col collapsed="false" customWidth="false" hidden="false" outlineLevel="0" max="64" min="11" style="30" width="11.45"/>
  </cols>
  <sheetData>
    <row r="1" customFormat="false" ht="13.5" hidden="false" customHeight="true" outlineLevel="0" collapsed="false">
      <c r="A1" s="278" t="str">
        <f aca="false">"LISTE DES DECISIONS au "&amp;TEXT(J2,"jj/mm/aaaa")</f>
        <v>LISTE DES DECISIONS au 31/01/2022</v>
      </c>
      <c r="B1" s="278"/>
      <c r="C1" s="278"/>
      <c r="D1" s="278"/>
      <c r="E1" s="278"/>
      <c r="F1" s="278"/>
      <c r="G1" s="278"/>
      <c r="H1" s="278"/>
      <c r="I1" s="278"/>
      <c r="J1" s="34" t="str">
        <f aca="false">'1a-Identification Projet'!$L1</f>
        <v>Cosinus V0.1</v>
      </c>
      <c r="K1" s="34"/>
    </row>
    <row r="2" customFormat="false" ht="12.75" hidden="false" customHeight="true" outlineLevel="0" collapsed="false">
      <c r="A2" s="278"/>
      <c r="B2" s="278"/>
      <c r="C2" s="278"/>
      <c r="D2" s="278"/>
      <c r="E2" s="278"/>
      <c r="F2" s="278"/>
      <c r="G2" s="278"/>
      <c r="H2" s="278"/>
      <c r="I2" s="278"/>
      <c r="J2" s="37" t="n">
        <f aca="false">'1a-Identification Projet'!$L2</f>
        <v>44592</v>
      </c>
      <c r="K2" s="37"/>
    </row>
    <row r="3" customFormat="false" ht="16.5" hidden="false" customHeight="true" outlineLevel="0" collapsed="false">
      <c r="A3" s="278"/>
      <c r="B3" s="278"/>
      <c r="C3" s="278"/>
      <c r="D3" s="278"/>
      <c r="E3" s="278"/>
      <c r="F3" s="278"/>
      <c r="G3" s="278"/>
      <c r="H3" s="278"/>
      <c r="I3" s="278"/>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279" t="s">
        <v>147</v>
      </c>
      <c r="B5" s="280" t="s">
        <v>148</v>
      </c>
      <c r="C5" s="280"/>
      <c r="D5" s="280"/>
      <c r="E5" s="280"/>
      <c r="F5" s="280"/>
      <c r="G5" s="281" t="s">
        <v>149</v>
      </c>
      <c r="H5" s="281" t="s">
        <v>150</v>
      </c>
      <c r="I5" s="281" t="s">
        <v>151</v>
      </c>
      <c r="J5" s="279" t="s">
        <v>152</v>
      </c>
      <c r="K5" s="279" t="s">
        <v>153</v>
      </c>
    </row>
    <row r="6" customFormat="false" ht="15" hidden="false" customHeight="false" outlineLevel="0" collapsed="false">
      <c r="A6" s="282" t="n">
        <v>1</v>
      </c>
      <c r="B6" s="283"/>
      <c r="C6" s="283"/>
      <c r="D6" s="283"/>
      <c r="E6" s="283"/>
      <c r="F6" s="283"/>
      <c r="G6" s="283"/>
      <c r="H6" s="283"/>
      <c r="I6" s="283"/>
      <c r="J6" s="284"/>
      <c r="K6" s="285" t="s">
        <v>24</v>
      </c>
    </row>
    <row r="7" customFormat="false" ht="15" hidden="false" customHeight="false" outlineLevel="0" collapsed="false">
      <c r="A7" s="282" t="n">
        <v>2</v>
      </c>
      <c r="B7" s="283"/>
      <c r="C7" s="283"/>
      <c r="D7" s="283"/>
      <c r="E7" s="283"/>
      <c r="F7" s="283"/>
      <c r="G7" s="283"/>
      <c r="H7" s="283"/>
      <c r="I7" s="283"/>
      <c r="J7" s="284"/>
      <c r="K7" s="285"/>
    </row>
    <row r="8" customFormat="false" ht="15" hidden="false" customHeight="false" outlineLevel="0" collapsed="false">
      <c r="A8" s="282" t="n">
        <v>3</v>
      </c>
      <c r="B8" s="283"/>
      <c r="C8" s="283"/>
      <c r="D8" s="283"/>
      <c r="E8" s="283"/>
      <c r="F8" s="283"/>
      <c r="G8" s="283"/>
      <c r="H8" s="283"/>
      <c r="I8" s="283"/>
      <c r="J8" s="284"/>
      <c r="K8" s="285"/>
    </row>
    <row r="9" customFormat="false" ht="15.6" hidden="false" customHeight="false" outlineLevel="0" collapsed="false">
      <c r="A9" s="282" t="n">
        <v>4</v>
      </c>
      <c r="B9" s="286"/>
      <c r="C9" s="286"/>
      <c r="D9" s="286"/>
      <c r="E9" s="286"/>
      <c r="F9" s="286"/>
      <c r="G9" s="286"/>
      <c r="H9" s="286"/>
      <c r="I9" s="286"/>
      <c r="J9" s="287"/>
      <c r="K9" s="288"/>
    </row>
    <row r="10" customFormat="false" ht="15.6" hidden="false" customHeight="false" outlineLevel="0" collapsed="false">
      <c r="A10" s="282" t="n">
        <v>5</v>
      </c>
      <c r="B10" s="286"/>
      <c r="C10" s="286"/>
      <c r="D10" s="286"/>
      <c r="E10" s="286"/>
      <c r="F10" s="286"/>
      <c r="G10" s="286"/>
      <c r="H10" s="286"/>
      <c r="I10" s="286"/>
      <c r="J10" s="289"/>
      <c r="K10" s="288"/>
    </row>
    <row r="11" customFormat="false" ht="15.6" hidden="false" customHeight="false" outlineLevel="0" collapsed="false">
      <c r="A11" s="282" t="n">
        <v>6</v>
      </c>
      <c r="B11" s="286"/>
      <c r="C11" s="286"/>
      <c r="D11" s="286"/>
      <c r="E11" s="286"/>
      <c r="F11" s="286"/>
      <c r="G11" s="286"/>
      <c r="H11" s="286"/>
      <c r="I11" s="286"/>
      <c r="J11" s="287"/>
      <c r="K11" s="288"/>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10" activeCellId="0" sqref="D10"/>
    </sheetView>
  </sheetViews>
  <sheetFormatPr defaultColWidth="11.47265625" defaultRowHeight="12.8" zeroHeight="false" outlineLevelRow="2" outlineLevelCol="0"/>
  <cols>
    <col collapsed="false" customWidth="true" hidden="false" outlineLevel="0" max="1" min="1" style="30" width="33.67"/>
    <col collapsed="false" customWidth="true" hidden="false" outlineLevel="0" max="2" min="2" style="30" width="38.66"/>
    <col collapsed="false" customWidth="true" hidden="false" outlineLevel="0" max="3" min="3" style="30" width="10.99"/>
    <col collapsed="false" customWidth="true" hidden="false" outlineLevel="0" max="4" min="4" style="30" width="14.01"/>
    <col collapsed="false" customWidth="true" hidden="false" outlineLevel="0" max="5" min="5" style="30" width="15.44"/>
    <col collapsed="false" customWidth="true" hidden="false" outlineLevel="0" max="6" min="6" style="31" width="6.22"/>
    <col collapsed="false" customWidth="true" hidden="false" outlineLevel="0" max="7" min="7" style="31" width="10.89"/>
    <col collapsed="false" customWidth="true" hidden="false" outlineLevel="0" max="8" min="8" style="31" width="26.66"/>
    <col collapsed="false" customWidth="true" hidden="false" outlineLevel="0" max="9" min="9" style="31" width="17.11"/>
    <col collapsed="false" customWidth="true" hidden="false" outlineLevel="0" max="10" min="10" style="31" width="17.56"/>
    <col collapsed="false" customWidth="true" hidden="false" outlineLevel="0" max="11" min="11" style="30" width="26.56"/>
    <col collapsed="false" customWidth="false" hidden="false" outlineLevel="0" max="64" min="12" style="30" width="11.45"/>
  </cols>
  <sheetData>
    <row r="1" customFormat="false" ht="13.5" hidden="false" customHeight="true" outlineLevel="0" collapsed="false">
      <c r="A1" s="251" t="str">
        <f aca="false">"DOCUMENTS PROJET au "&amp;TEXT(I2,"jj/mm/aaaa")</f>
        <v>DOCUMENTS PROJET au 31/01/2022</v>
      </c>
      <c r="B1" s="251"/>
      <c r="C1" s="251"/>
      <c r="D1" s="251"/>
      <c r="E1" s="251"/>
      <c r="F1" s="251"/>
      <c r="G1" s="251"/>
      <c r="H1" s="251"/>
      <c r="I1" s="34" t="str">
        <f aca="false">'1a-Identification Projet'!$L1</f>
        <v>Cosinus V0.1</v>
      </c>
      <c r="J1" s="34"/>
    </row>
    <row r="2" customFormat="false" ht="12.75" hidden="false" customHeight="true" outlineLevel="0" collapsed="false">
      <c r="A2" s="251"/>
      <c r="B2" s="251"/>
      <c r="C2" s="251"/>
      <c r="D2" s="251"/>
      <c r="E2" s="251"/>
      <c r="F2" s="251"/>
      <c r="G2" s="251"/>
      <c r="H2" s="251"/>
      <c r="I2" s="37" t="n">
        <f aca="false">'1a-Identification Projet'!$L2</f>
        <v>44592</v>
      </c>
      <c r="J2" s="37"/>
    </row>
    <row r="3" customFormat="false" ht="16.5" hidden="false" customHeight="true" outlineLevel="0" collapsed="false">
      <c r="A3" s="251"/>
      <c r="B3" s="251"/>
      <c r="C3" s="251"/>
      <c r="D3" s="251"/>
      <c r="E3" s="251"/>
      <c r="F3" s="251"/>
      <c r="G3" s="251"/>
      <c r="H3" s="251"/>
      <c r="I3" s="40" t="str">
        <f aca="false">'1a-Identification Projet'!$L3</f>
        <v>Cosinus</v>
      </c>
      <c r="J3" s="40"/>
    </row>
    <row r="4" customFormat="false" ht="13.2" hidden="false" customHeight="false" outlineLevel="0" collapsed="false">
      <c r="A4" s="44"/>
      <c r="B4" s="44"/>
      <c r="C4" s="290"/>
      <c r="D4" s="45"/>
      <c r="E4" s="45"/>
      <c r="F4" s="45"/>
      <c r="G4" s="45"/>
      <c r="H4" s="45"/>
      <c r="I4" s="45"/>
      <c r="J4" s="45"/>
    </row>
    <row r="5" customFormat="false" ht="19.4" hidden="false" customHeight="false" outlineLevel="0" collapsed="false">
      <c r="A5" s="291" t="s">
        <v>154</v>
      </c>
      <c r="B5" s="291" t="s">
        <v>155</v>
      </c>
      <c r="C5" s="291" t="s">
        <v>156</v>
      </c>
      <c r="D5" s="291" t="s">
        <v>126</v>
      </c>
      <c r="E5" s="291" t="s">
        <v>157</v>
      </c>
      <c r="F5" s="291" t="s">
        <v>158</v>
      </c>
      <c r="G5" s="291" t="s">
        <v>159</v>
      </c>
      <c r="H5" s="291" t="s">
        <v>160</v>
      </c>
      <c r="I5" s="291" t="s">
        <v>161</v>
      </c>
      <c r="J5" s="291" t="s">
        <v>162</v>
      </c>
    </row>
    <row r="6" customFormat="false" ht="13.5" hidden="false" customHeight="true" outlineLevel="0" collapsed="false">
      <c r="A6" s="292" t="s">
        <v>163</v>
      </c>
      <c r="B6" s="293"/>
      <c r="C6" s="293"/>
      <c r="D6" s="293"/>
      <c r="E6" s="293"/>
      <c r="F6" s="293"/>
      <c r="G6" s="293"/>
      <c r="H6" s="293"/>
      <c r="I6" s="293"/>
      <c r="J6" s="294"/>
    </row>
    <row r="7" customFormat="false" ht="12.8" hidden="false" customHeight="false" outlineLevel="0" collapsed="false">
      <c r="A7" s="295" t="s">
        <v>164</v>
      </c>
      <c r="B7" s="296"/>
      <c r="C7" s="296"/>
      <c r="D7" s="296"/>
      <c r="E7" s="296"/>
      <c r="F7" s="296"/>
      <c r="G7" s="296"/>
      <c r="H7" s="296"/>
      <c r="I7" s="296"/>
      <c r="J7" s="297"/>
    </row>
    <row r="8" customFormat="false" ht="12.8" hidden="false" customHeight="false" outlineLevel="1" collapsed="false">
      <c r="A8" s="298" t="s">
        <v>165</v>
      </c>
      <c r="B8" s="298"/>
      <c r="C8" s="298"/>
      <c r="D8" s="298" t="s">
        <v>166</v>
      </c>
      <c r="E8" s="298"/>
      <c r="F8" s="298"/>
      <c r="G8" s="298"/>
      <c r="H8" s="298"/>
      <c r="I8" s="298"/>
      <c r="J8" s="298" t="s">
        <v>167</v>
      </c>
    </row>
    <row r="9" customFormat="false" ht="12.8" hidden="false" customHeight="false" outlineLevel="2" collapsed="false">
      <c r="A9" s="295" t="s">
        <v>168</v>
      </c>
      <c r="B9" s="296"/>
      <c r="C9" s="296"/>
      <c r="D9" s="296"/>
      <c r="E9" s="296"/>
      <c r="F9" s="296"/>
      <c r="G9" s="296"/>
      <c r="H9" s="296"/>
      <c r="I9" s="296"/>
      <c r="J9" s="297"/>
    </row>
    <row r="10" customFormat="false" ht="12.8" hidden="false" customHeight="false" outlineLevel="1" collapsed="false">
      <c r="A10" s="298" t="s">
        <v>169</v>
      </c>
      <c r="B10" s="298"/>
      <c r="C10" s="298"/>
      <c r="D10" s="298" t="s">
        <v>170</v>
      </c>
      <c r="E10" s="298"/>
      <c r="F10" s="298"/>
      <c r="G10" s="298"/>
      <c r="H10" s="298"/>
      <c r="I10" s="298"/>
      <c r="J10" s="298" t="s">
        <v>167</v>
      </c>
    </row>
    <row r="11" customFormat="false" ht="12.8" hidden="false" customHeight="false" outlineLevel="2" collapsed="false">
      <c r="A11" s="298"/>
      <c r="B11" s="298"/>
      <c r="C11" s="298"/>
      <c r="D11" s="298"/>
      <c r="E11" s="298"/>
      <c r="F11" s="298"/>
      <c r="G11" s="298"/>
      <c r="H11" s="298"/>
      <c r="I11" s="298"/>
      <c r="J11" s="298" t="s">
        <v>171</v>
      </c>
    </row>
    <row r="12" customFormat="false" ht="12.8" hidden="false" customHeight="false" outlineLevel="2" collapsed="false">
      <c r="A12" s="298"/>
      <c r="B12" s="298"/>
      <c r="C12" s="298"/>
      <c r="D12" s="298"/>
      <c r="E12" s="298"/>
      <c r="F12" s="298"/>
      <c r="G12" s="298"/>
      <c r="H12" s="298"/>
      <c r="I12" s="298"/>
      <c r="J12" s="298" t="s">
        <v>171</v>
      </c>
    </row>
    <row r="13" customFormat="false" ht="12.8" hidden="false" customHeight="false" outlineLevel="2" collapsed="false">
      <c r="A13" s="298"/>
      <c r="B13" s="298"/>
      <c r="C13" s="298"/>
      <c r="D13" s="298"/>
      <c r="E13" s="298"/>
      <c r="F13" s="298"/>
      <c r="G13" s="298"/>
      <c r="H13" s="298"/>
      <c r="I13" s="298"/>
      <c r="J13" s="298" t="s">
        <v>171</v>
      </c>
    </row>
    <row r="14" customFormat="false" ht="12.8" hidden="false" customHeight="false" outlineLevel="2" collapsed="false">
      <c r="A14" s="292" t="s">
        <v>172</v>
      </c>
      <c r="B14" s="296"/>
      <c r="C14" s="296"/>
      <c r="D14" s="296"/>
      <c r="E14" s="296"/>
      <c r="F14" s="296"/>
      <c r="G14" s="296"/>
      <c r="H14" s="296"/>
      <c r="I14" s="296"/>
      <c r="J14" s="297"/>
    </row>
    <row r="15" customFormat="false" ht="12.8" hidden="false" customHeight="false" outlineLevel="0" collapsed="false">
      <c r="A15" s="295" t="s">
        <v>173</v>
      </c>
      <c r="B15" s="296"/>
      <c r="C15" s="296"/>
      <c r="D15" s="296"/>
      <c r="E15" s="296"/>
      <c r="F15" s="296"/>
      <c r="G15" s="296"/>
      <c r="H15" s="296"/>
      <c r="I15" s="296"/>
      <c r="J15" s="297"/>
    </row>
    <row r="16" customFormat="false" ht="12.8" hidden="false" customHeight="false" outlineLevel="1" collapsed="false">
      <c r="A16" s="298" t="s">
        <v>174</v>
      </c>
      <c r="B16" s="298"/>
      <c r="C16" s="298"/>
      <c r="D16" s="298" t="s">
        <v>56</v>
      </c>
      <c r="E16" s="298"/>
      <c r="F16" s="298"/>
      <c r="G16" s="298"/>
      <c r="H16" s="298" t="n">
        <v>42829</v>
      </c>
      <c r="I16" s="298"/>
      <c r="J16" s="298" t="s">
        <v>171</v>
      </c>
    </row>
    <row r="17" customFormat="false" ht="12.8" hidden="false" customHeight="false" outlineLevel="2" collapsed="false">
      <c r="A17" s="298" t="s">
        <v>175</v>
      </c>
      <c r="B17" s="298"/>
      <c r="C17" s="298"/>
      <c r="D17" s="298" t="s">
        <v>56</v>
      </c>
      <c r="E17" s="298"/>
      <c r="F17" s="298"/>
      <c r="G17" s="298"/>
      <c r="H17" s="298" t="n">
        <v>42832</v>
      </c>
      <c r="I17" s="298"/>
      <c r="J17" s="298" t="s">
        <v>171</v>
      </c>
    </row>
    <row r="18" customFormat="false" ht="12.8" hidden="false" customHeight="false" outlineLevel="2" collapsed="false">
      <c r="A18" s="298" t="s">
        <v>176</v>
      </c>
      <c r="B18" s="298"/>
      <c r="C18" s="298"/>
      <c r="D18" s="298" t="s">
        <v>56</v>
      </c>
      <c r="E18" s="298"/>
      <c r="F18" s="298"/>
      <c r="G18" s="298"/>
      <c r="H18" s="298" t="s">
        <v>177</v>
      </c>
      <c r="I18" s="298"/>
      <c r="J18" s="298" t="s">
        <v>171</v>
      </c>
    </row>
    <row r="19" customFormat="false" ht="12.8" hidden="false" customHeight="false" outlineLevel="2" collapsed="false">
      <c r="A19" s="298" t="s">
        <v>178</v>
      </c>
      <c r="B19" s="298"/>
      <c r="C19" s="298"/>
      <c r="D19" s="298" t="s">
        <v>56</v>
      </c>
      <c r="E19" s="298"/>
      <c r="F19" s="298"/>
      <c r="G19" s="298"/>
      <c r="H19" s="298" t="n">
        <v>42858</v>
      </c>
      <c r="I19" s="298"/>
      <c r="J19" s="298" t="s">
        <v>171</v>
      </c>
    </row>
    <row r="20" customFormat="false" ht="12.8" hidden="false" customHeight="false" outlineLevel="2" collapsed="false">
      <c r="A20" s="295" t="s">
        <v>179</v>
      </c>
      <c r="B20" s="296"/>
      <c r="C20" s="296"/>
      <c r="D20" s="296"/>
      <c r="E20" s="296"/>
      <c r="F20" s="296"/>
      <c r="G20" s="296"/>
      <c r="H20" s="296"/>
      <c r="I20" s="296"/>
      <c r="J20" s="297"/>
    </row>
    <row r="21" customFormat="false" ht="12.8" hidden="false" customHeight="false" outlineLevel="1" collapsed="false">
      <c r="A21" s="298" t="s">
        <v>180</v>
      </c>
      <c r="B21" s="298"/>
      <c r="C21" s="298"/>
      <c r="D21" s="298" t="s">
        <v>181</v>
      </c>
      <c r="E21" s="298"/>
      <c r="F21" s="298"/>
      <c r="G21" s="298"/>
      <c r="H21" s="298" t="n">
        <v>42838</v>
      </c>
      <c r="I21" s="298"/>
      <c r="J21" s="298" t="s">
        <v>171</v>
      </c>
    </row>
    <row r="22" customFormat="false" ht="12.8" hidden="false" customHeight="false" outlineLevel="2" collapsed="false">
      <c r="A22" s="298" t="s">
        <v>182</v>
      </c>
      <c r="B22" s="298"/>
      <c r="C22" s="298"/>
      <c r="D22" s="298" t="s">
        <v>181</v>
      </c>
      <c r="E22" s="298"/>
      <c r="F22" s="298"/>
      <c r="G22" s="298"/>
      <c r="H22" s="298" t="n">
        <v>42838</v>
      </c>
      <c r="I22" s="298"/>
      <c r="J22" s="298" t="s">
        <v>171</v>
      </c>
    </row>
    <row r="23" customFormat="false" ht="12.8" hidden="false" customHeight="false" outlineLevel="2" collapsed="false">
      <c r="A23" s="298" t="s">
        <v>183</v>
      </c>
      <c r="B23" s="298"/>
      <c r="C23" s="298"/>
      <c r="D23" s="298" t="s">
        <v>181</v>
      </c>
      <c r="E23" s="298"/>
      <c r="F23" s="298"/>
      <c r="G23" s="298"/>
      <c r="H23" s="298" t="n">
        <v>42864</v>
      </c>
      <c r="I23" s="298"/>
      <c r="J23" s="298" t="s">
        <v>171</v>
      </c>
    </row>
    <row r="24" customFormat="false" ht="12.8" hidden="false" customHeight="false" outlineLevel="2" collapsed="false">
      <c r="A24" s="298" t="s">
        <v>184</v>
      </c>
      <c r="B24" s="298"/>
      <c r="C24" s="298"/>
      <c r="D24" s="298" t="s">
        <v>58</v>
      </c>
      <c r="E24" s="298"/>
      <c r="F24" s="298"/>
      <c r="G24" s="298"/>
      <c r="H24" s="298" t="n">
        <v>42843</v>
      </c>
      <c r="I24" s="298"/>
      <c r="J24" s="298" t="s">
        <v>171</v>
      </c>
    </row>
    <row r="25" customFormat="false" ht="12.8" hidden="false" customHeight="false" outlineLevel="2" collapsed="false">
      <c r="A25" s="298" t="s">
        <v>185</v>
      </c>
      <c r="B25" s="298"/>
      <c r="C25" s="298"/>
      <c r="D25" s="298" t="s">
        <v>58</v>
      </c>
      <c r="E25" s="298"/>
      <c r="F25" s="298"/>
      <c r="G25" s="298"/>
      <c r="H25" s="298" t="n">
        <v>42843</v>
      </c>
      <c r="I25" s="298"/>
      <c r="J25" s="298" t="s">
        <v>171</v>
      </c>
    </row>
    <row r="26" customFormat="false" ht="12.8" hidden="false" customHeight="false" outlineLevel="2" collapsed="false">
      <c r="A26" s="298" t="s">
        <v>186</v>
      </c>
      <c r="B26" s="298"/>
      <c r="C26" s="298"/>
      <c r="D26" s="298" t="s">
        <v>58</v>
      </c>
      <c r="E26" s="298"/>
      <c r="F26" s="298"/>
      <c r="G26" s="298"/>
      <c r="H26" s="298" t="n">
        <v>26</v>
      </c>
      <c r="I26" s="298"/>
      <c r="J26" s="298" t="s">
        <v>171</v>
      </c>
    </row>
    <row r="27" customFormat="false" ht="12.8" hidden="false" customHeight="false" outlineLevel="2" collapsed="false">
      <c r="A27" s="298" t="s">
        <v>187</v>
      </c>
      <c r="B27" s="298"/>
      <c r="C27" s="298"/>
      <c r="D27" s="298" t="s">
        <v>59</v>
      </c>
      <c r="E27" s="298"/>
      <c r="F27" s="298"/>
      <c r="G27" s="298"/>
      <c r="H27" s="298" t="n">
        <v>42839</v>
      </c>
      <c r="I27" s="298"/>
      <c r="J27" s="298" t="s">
        <v>171</v>
      </c>
    </row>
    <row r="28" customFormat="false" ht="12.8" hidden="false" customHeight="false" outlineLevel="2" collapsed="false">
      <c r="A28" s="298" t="s">
        <v>188</v>
      </c>
      <c r="B28" s="298"/>
      <c r="C28" s="298"/>
      <c r="D28" s="298" t="s">
        <v>59</v>
      </c>
      <c r="E28" s="298"/>
      <c r="F28" s="298"/>
      <c r="G28" s="298"/>
      <c r="H28" s="298" t="n">
        <v>18</v>
      </c>
      <c r="I28" s="298"/>
      <c r="J28" s="298" t="s">
        <v>171</v>
      </c>
    </row>
    <row r="29" customFormat="false" ht="12.8" hidden="false" customHeight="false" outlineLevel="2" collapsed="false">
      <c r="A29" s="298" t="s">
        <v>189</v>
      </c>
      <c r="B29" s="298"/>
      <c r="C29" s="298"/>
      <c r="D29" s="298" t="s">
        <v>59</v>
      </c>
      <c r="E29" s="298"/>
      <c r="F29" s="298"/>
      <c r="G29" s="298"/>
      <c r="H29" s="298" t="n">
        <v>42851</v>
      </c>
      <c r="I29" s="298"/>
      <c r="J29" s="298" t="s">
        <v>171</v>
      </c>
    </row>
    <row r="30" customFormat="false" ht="12.8" hidden="false" customHeight="false" outlineLevel="2" collapsed="false">
      <c r="A30" s="298" t="s">
        <v>190</v>
      </c>
      <c r="B30" s="298"/>
      <c r="C30" s="298"/>
      <c r="D30" s="298" t="s">
        <v>59</v>
      </c>
      <c r="E30" s="298"/>
      <c r="F30" s="298"/>
      <c r="G30" s="298"/>
      <c r="H30" s="298" t="n">
        <v>26</v>
      </c>
      <c r="I30" s="298"/>
      <c r="J30" s="298" t="s">
        <v>171</v>
      </c>
    </row>
    <row r="31" customFormat="false" ht="12.8" hidden="false" customHeight="false" outlineLevel="2" collapsed="false">
      <c r="A31" s="295" t="s">
        <v>191</v>
      </c>
      <c r="B31" s="296"/>
      <c r="C31" s="296"/>
      <c r="D31" s="296"/>
      <c r="E31" s="296"/>
      <c r="F31" s="296"/>
      <c r="G31" s="296"/>
      <c r="H31" s="296"/>
      <c r="I31" s="296"/>
      <c r="J31" s="297"/>
    </row>
    <row r="32" customFormat="false" ht="12.8" hidden="false" customHeight="false" outlineLevel="1" collapsed="false">
      <c r="A32" s="298" t="s">
        <v>192</v>
      </c>
      <c r="B32" s="298"/>
      <c r="C32" s="298"/>
      <c r="D32" s="298" t="s">
        <v>181</v>
      </c>
      <c r="E32" s="298"/>
      <c r="F32" s="298"/>
      <c r="G32" s="298"/>
      <c r="H32" s="298" t="n">
        <v>42864</v>
      </c>
      <c r="I32" s="298"/>
      <c r="J32" s="298" t="s">
        <v>171</v>
      </c>
    </row>
    <row r="33" customFormat="false" ht="12.8" hidden="false" customHeight="false" outlineLevel="2" collapsed="false"/>
  </sheetData>
  <mergeCells count="4">
    <mergeCell ref="A1:H3"/>
    <mergeCell ref="I1:J1"/>
    <mergeCell ref="I2:J2"/>
    <mergeCell ref="I3:J3"/>
  </mergeCells>
  <dataValidations count="1">
    <dataValidation allowBlank="true" errorStyle="stop" operator="equal" showDropDown="false" showErrorMessage="true" showInputMessage="true" sqref="J8 J10:J13 J16:J19 J21:J30 J32"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41" activeCellId="0" sqref="J41"/>
    </sheetView>
  </sheetViews>
  <sheetFormatPr defaultColWidth="11.47265625" defaultRowHeight="12.8" zeroHeight="false" outlineLevelRow="2" outlineLevelCol="0"/>
  <cols>
    <col collapsed="false" customWidth="true" hidden="false" outlineLevel="0" max="1" min="1" style="30" width="32.56"/>
    <col collapsed="false" customWidth="true" hidden="false" outlineLevel="0" max="2" min="2" style="30" width="76.33"/>
    <col collapsed="false" customWidth="true" hidden="false" outlineLevel="0" max="3" min="3" style="31" width="19.57"/>
    <col collapsed="false" customWidth="true" hidden="false" outlineLevel="0" max="4" min="4" style="31" width="17.11"/>
    <col collapsed="false" customWidth="true" hidden="false" outlineLevel="0" max="5" min="5" style="31" width="17.56"/>
    <col collapsed="false" customWidth="true" hidden="false" outlineLevel="0" max="6" min="6" style="30" width="26.56"/>
    <col collapsed="false" customWidth="false" hidden="false" outlineLevel="0" max="64" min="7" style="30" width="11.45"/>
  </cols>
  <sheetData>
    <row r="1" customFormat="false" ht="13.5" hidden="false" customHeight="true" outlineLevel="0" collapsed="false">
      <c r="A1" s="299" t="str">
        <f aca="false">"LIVRABLES PROJET au "&amp;TEXT(D2,"jj/mm/aaaa")</f>
        <v>LIVRABLES PROJET au 31/01/2022</v>
      </c>
      <c r="B1" s="299"/>
      <c r="C1" s="299"/>
      <c r="D1" s="34" t="str">
        <f aca="false">'1a-Identification Projet'!$L1</f>
        <v>Cosinus V0.1</v>
      </c>
      <c r="E1" s="34"/>
    </row>
    <row r="2" customFormat="false" ht="12.75" hidden="false" customHeight="true" outlineLevel="0" collapsed="false">
      <c r="A2" s="299"/>
      <c r="B2" s="299"/>
      <c r="C2" s="299"/>
      <c r="D2" s="37" t="n">
        <f aca="false">'1a-Identification Projet'!$L2</f>
        <v>44592</v>
      </c>
      <c r="E2" s="37"/>
    </row>
    <row r="3" customFormat="false" ht="16.5" hidden="false" customHeight="true" outlineLevel="0" collapsed="false">
      <c r="A3" s="299"/>
      <c r="B3" s="299"/>
      <c r="C3" s="299"/>
      <c r="D3" s="40" t="str">
        <f aca="false">'1a-Identification Projet'!$L3</f>
        <v>Cosinus</v>
      </c>
      <c r="E3" s="40"/>
    </row>
    <row r="4" customFormat="false" ht="12.75" hidden="false" customHeight="true" outlineLevel="0" collapsed="false">
      <c r="B4" s="41"/>
    </row>
    <row r="5" customFormat="false" ht="19.4" hidden="false" customHeight="false" outlineLevel="0" collapsed="false">
      <c r="A5" s="291" t="s">
        <v>193</v>
      </c>
      <c r="B5" s="300" t="s">
        <v>194</v>
      </c>
      <c r="C5" s="291" t="s">
        <v>195</v>
      </c>
      <c r="D5" s="291" t="s">
        <v>161</v>
      </c>
      <c r="E5" s="291" t="s">
        <v>162</v>
      </c>
    </row>
    <row r="6" customFormat="false" ht="13.5" hidden="false" customHeight="true" outlineLevel="0" collapsed="false">
      <c r="A6" s="292" t="s">
        <v>196</v>
      </c>
      <c r="B6" s="296"/>
      <c r="C6" s="296"/>
      <c r="D6" s="296"/>
      <c r="E6" s="297"/>
    </row>
    <row r="7" customFormat="false" ht="12.8" hidden="false" customHeight="false" outlineLevel="0" collapsed="false">
      <c r="A7" s="298" t="s">
        <v>197</v>
      </c>
      <c r="B7" s="298"/>
      <c r="C7" s="298" t="n">
        <v>42856</v>
      </c>
      <c r="D7" s="298"/>
      <c r="E7" s="298" t="s">
        <v>171</v>
      </c>
    </row>
    <row r="8" customFormat="false" ht="12.8" hidden="false" customHeight="false" outlineLevel="2" collapsed="false">
      <c r="A8" s="298" t="s">
        <v>198</v>
      </c>
      <c r="B8" s="298"/>
      <c r="C8" s="298" t="n">
        <v>42851</v>
      </c>
      <c r="D8" s="298"/>
      <c r="E8" s="298" t="s">
        <v>171</v>
      </c>
    </row>
    <row r="9" customFormat="false" ht="12.8" hidden="false" customHeight="false" outlineLevel="2" collapsed="false">
      <c r="A9" s="298" t="s">
        <v>199</v>
      </c>
      <c r="B9" s="298"/>
      <c r="C9" s="298" t="n">
        <v>42849</v>
      </c>
      <c r="D9" s="298"/>
      <c r="E9" s="298" t="s">
        <v>171</v>
      </c>
      <c r="F9" s="31"/>
      <c r="G9" s="31"/>
      <c r="H9" s="31"/>
      <c r="I9" s="31"/>
      <c r="J9" s="31"/>
      <c r="K9" s="31"/>
      <c r="L9" s="31"/>
    </row>
    <row r="10" s="31" customFormat="true" ht="12.8" hidden="false" customHeight="false" outlineLevel="2" collapsed="false">
      <c r="A10" s="298" t="s">
        <v>200</v>
      </c>
      <c r="B10" s="298"/>
      <c r="C10" s="298" t="n">
        <v>42845</v>
      </c>
      <c r="D10" s="298"/>
      <c r="E10" s="298" t="s">
        <v>171</v>
      </c>
    </row>
    <row r="11" s="31" customFormat="true" ht="12.8" hidden="false" customHeight="false" outlineLevel="2" collapsed="false">
      <c r="A11" s="298" t="s">
        <v>201</v>
      </c>
      <c r="B11" s="298"/>
      <c r="C11" s="298" t="n">
        <v>42846</v>
      </c>
      <c r="D11" s="298"/>
      <c r="E11" s="298" t="s">
        <v>171</v>
      </c>
    </row>
    <row r="12" s="31" customFormat="true" ht="12.8" hidden="false" customHeight="false" outlineLevel="2" collapsed="false">
      <c r="A12" s="298" t="s">
        <v>202</v>
      </c>
      <c r="B12" s="298"/>
      <c r="C12" s="298" t="n">
        <v>42843</v>
      </c>
      <c r="D12" s="298"/>
      <c r="E12" s="298" t="s">
        <v>171</v>
      </c>
      <c r="F12" s="30"/>
      <c r="G12" s="30"/>
      <c r="H12" s="30"/>
      <c r="I12" s="30"/>
      <c r="J12" s="30"/>
      <c r="K12" s="30"/>
      <c r="L12" s="30"/>
    </row>
    <row r="13" customFormat="false" ht="12.8" hidden="false" customHeight="false" outlineLevel="2" collapsed="false">
      <c r="A13" s="298" t="s">
        <v>203</v>
      </c>
      <c r="B13" s="298"/>
      <c r="C13" s="298" t="n">
        <v>42851</v>
      </c>
      <c r="D13" s="298"/>
      <c r="E13" s="298" t="s">
        <v>171</v>
      </c>
    </row>
    <row r="14" customFormat="false" ht="12.8" hidden="false" customHeight="false" outlineLevel="2" collapsed="false">
      <c r="E14" s="30"/>
    </row>
  </sheetData>
  <mergeCells count="4">
    <mergeCell ref="A1:C3"/>
    <mergeCell ref="D1:E1"/>
    <mergeCell ref="D2:E2"/>
    <mergeCell ref="D3:E3"/>
  </mergeCells>
  <dataValidations count="1">
    <dataValidation allowBlank="true" errorStyle="stop" operator="equal"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T24" activeCellId="0" sqref="T24"/>
    </sheetView>
  </sheetViews>
  <sheetFormatPr defaultColWidth="11.47265625" defaultRowHeight="13.2" zeroHeight="false" outlineLevelRow="0" outlineLevelCol="0"/>
  <cols>
    <col collapsed="false" customWidth="true" hidden="false" outlineLevel="0" max="1" min="1" style="30" width="1.66"/>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64" min="14" style="30" width="11.45"/>
  </cols>
  <sheetData>
    <row r="1" customFormat="false" ht="13.2" hidden="false" customHeight="false" outlineLevel="0" collapsed="false">
      <c r="A1" s="55"/>
      <c r="B1" s="301" t="str">
        <f aca="false">"PLANNING COURANT  au "&amp;TEXT(K2,"jj/mm/aaaa")</f>
        <v>PLANNING COURANT  au 31/01/2022</v>
      </c>
      <c r="C1" s="301"/>
      <c r="D1" s="301"/>
      <c r="E1" s="301"/>
      <c r="F1" s="301"/>
      <c r="G1" s="301"/>
      <c r="H1" s="301"/>
      <c r="I1" s="301"/>
      <c r="J1" s="301"/>
      <c r="K1" s="58" t="str">
        <f aca="false">'1a-Identification Projet'!$L$1</f>
        <v>Cosinus V0.1</v>
      </c>
      <c r="L1" s="58"/>
      <c r="M1" s="58"/>
    </row>
    <row r="2" s="55" customFormat="true" ht="12.75" hidden="false" customHeight="true" outlineLevel="0" collapsed="false">
      <c r="B2" s="301"/>
      <c r="C2" s="301"/>
      <c r="D2" s="301"/>
      <c r="E2" s="301"/>
      <c r="F2" s="301"/>
      <c r="G2" s="301"/>
      <c r="H2" s="301"/>
      <c r="I2" s="301"/>
      <c r="J2" s="301"/>
      <c r="K2" s="61" t="n">
        <f aca="false">'1a-Identification Projet'!$L$2</f>
        <v>44592</v>
      </c>
      <c r="L2" s="61"/>
      <c r="M2" s="61"/>
      <c r="N2" s="30"/>
    </row>
    <row r="3" s="55" customFormat="true" ht="12.75" hidden="false" customHeight="true" outlineLevel="0" collapsed="false">
      <c r="B3" s="301"/>
      <c r="C3" s="301"/>
      <c r="D3" s="301"/>
      <c r="E3" s="301"/>
      <c r="F3" s="301"/>
      <c r="G3" s="301"/>
      <c r="H3" s="301"/>
      <c r="I3" s="301"/>
      <c r="J3" s="301"/>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3.2" hidden="false" customHeight="false" outlineLevel="0" collapsed="false">
      <c r="D7" s="302" t="s">
        <v>204</v>
      </c>
      <c r="E7" s="302"/>
      <c r="F7" s="302"/>
      <c r="G7" s="302"/>
      <c r="H7" s="302"/>
      <c r="I7" s="303" t="s">
        <v>205</v>
      </c>
      <c r="J7" s="303"/>
      <c r="K7" s="303"/>
      <c r="L7" s="303"/>
      <c r="M7" s="304" t="s">
        <v>206</v>
      </c>
    </row>
    <row r="8" customFormat="false" ht="30.55" hidden="false" customHeight="false" outlineLevel="0" collapsed="false">
      <c r="B8" s="305" t="s">
        <v>207</v>
      </c>
      <c r="C8" s="306" t="s">
        <v>208</v>
      </c>
      <c r="D8" s="307" t="s">
        <v>209</v>
      </c>
      <c r="E8" s="308" t="s">
        <v>210</v>
      </c>
      <c r="F8" s="308" t="s">
        <v>211</v>
      </c>
      <c r="G8" s="308" t="s">
        <v>212</v>
      </c>
      <c r="H8" s="309" t="s">
        <v>213</v>
      </c>
      <c r="I8" s="310" t="s">
        <v>214</v>
      </c>
      <c r="J8" s="308" t="s">
        <v>215</v>
      </c>
      <c r="K8" s="308" t="s">
        <v>216</v>
      </c>
      <c r="L8" s="309" t="s">
        <v>217</v>
      </c>
      <c r="M8" s="311" t="s">
        <v>218</v>
      </c>
    </row>
    <row r="9" customFormat="false" ht="13.5" hidden="false" customHeight="true" outlineLevel="0" collapsed="false">
      <c r="B9" s="312" t="n">
        <v>1</v>
      </c>
      <c r="C9" s="313" t="s">
        <v>2</v>
      </c>
      <c r="D9" s="314" t="n">
        <f aca="false">+MIN(D10:D26)</f>
        <v>42828</v>
      </c>
      <c r="E9" s="315" t="n">
        <f aca="false">+MAX(E10:E26)</f>
        <v>42864</v>
      </c>
      <c r="F9" s="316" t="s">
        <v>219</v>
      </c>
      <c r="G9" s="316" t="s">
        <v>219</v>
      </c>
      <c r="H9" s="317" t="n">
        <f aca="false">+SUM(H10:H26)</f>
        <v>228.9</v>
      </c>
      <c r="I9" s="318" t="n">
        <f aca="false">+MIN(I10:I26)</f>
        <v>42828</v>
      </c>
      <c r="J9" s="315"/>
      <c r="K9" s="319" t="n">
        <f aca="false">+SUM(K10:K26)</f>
        <v>68</v>
      </c>
      <c r="L9" s="317" t="n">
        <f aca="false">+SUM(L10:L26)</f>
        <v>166.5</v>
      </c>
      <c r="M9" s="320" t="n">
        <f aca="false">+SUM(M10:M26)</f>
        <v>5.6</v>
      </c>
    </row>
    <row r="10" customFormat="false" ht="13.5" hidden="false" customHeight="true" outlineLevel="0" collapsed="false">
      <c r="B10" s="321" t="n">
        <v>2</v>
      </c>
      <c r="C10" s="322" t="s">
        <v>220</v>
      </c>
      <c r="D10" s="323" t="n">
        <v>42828</v>
      </c>
      <c r="E10" s="324" t="n">
        <v>42829</v>
      </c>
      <c r="F10" s="325"/>
      <c r="G10" s="326" t="s">
        <v>221</v>
      </c>
      <c r="H10" s="327" t="n">
        <v>14</v>
      </c>
      <c r="I10" s="328" t="n">
        <v>42828</v>
      </c>
      <c r="J10" s="324" t="n">
        <v>42829</v>
      </c>
      <c r="K10" s="329" t="n">
        <v>18</v>
      </c>
      <c r="L10" s="327" t="n">
        <v>0</v>
      </c>
      <c r="M10" s="330" t="n">
        <f aca="false">+K10+L10-H10</f>
        <v>4</v>
      </c>
    </row>
    <row r="11" customFormat="false" ht="13.5" hidden="false" customHeight="true" outlineLevel="0" collapsed="false">
      <c r="B11" s="321" t="n">
        <v>3</v>
      </c>
      <c r="C11" s="322" t="s">
        <v>222</v>
      </c>
      <c r="D11" s="323" t="n">
        <v>42830</v>
      </c>
      <c r="E11" s="324" t="n">
        <v>42832</v>
      </c>
      <c r="F11" s="326" t="n">
        <v>2</v>
      </c>
      <c r="G11" s="326" t="s">
        <v>56</v>
      </c>
      <c r="H11" s="327" t="n">
        <v>21</v>
      </c>
      <c r="I11" s="328" t="n">
        <v>42831</v>
      </c>
      <c r="J11" s="324" t="n">
        <v>42835</v>
      </c>
      <c r="K11" s="329" t="n">
        <v>24</v>
      </c>
      <c r="L11" s="327" t="n">
        <v>0</v>
      </c>
      <c r="M11" s="330" t="n">
        <f aca="false">+K11+L11-H11</f>
        <v>3</v>
      </c>
    </row>
    <row r="12" customFormat="false" ht="13.5" hidden="false" customHeight="true" outlineLevel="0" collapsed="false">
      <c r="B12" s="321" t="n">
        <v>4</v>
      </c>
      <c r="C12" s="322" t="s">
        <v>223</v>
      </c>
      <c r="D12" s="323" t="n">
        <v>42835</v>
      </c>
      <c r="E12" s="324" t="n">
        <v>42853</v>
      </c>
      <c r="F12" s="326" t="n">
        <v>3</v>
      </c>
      <c r="G12" s="326" t="s">
        <v>224</v>
      </c>
      <c r="H12" s="327" t="n">
        <v>10.5</v>
      </c>
      <c r="I12" s="328" t="n">
        <v>42835</v>
      </c>
      <c r="J12" s="324"/>
      <c r="K12" s="329" t="n">
        <v>1</v>
      </c>
      <c r="L12" s="327" t="n">
        <v>9.5</v>
      </c>
      <c r="M12" s="330" t="n">
        <f aca="false">+K12+L12-H12</f>
        <v>0</v>
      </c>
    </row>
    <row r="13" customFormat="false" ht="13.5" hidden="false" customHeight="true" outlineLevel="0" collapsed="false">
      <c r="B13" s="321" t="n">
        <v>5</v>
      </c>
      <c r="C13" s="322" t="s">
        <v>225</v>
      </c>
      <c r="D13" s="323" t="n">
        <v>42857</v>
      </c>
      <c r="E13" s="324" t="n">
        <v>42858</v>
      </c>
      <c r="F13" s="326" t="s">
        <v>226</v>
      </c>
      <c r="G13" s="326" t="s">
        <v>56</v>
      </c>
      <c r="H13" s="327" t="n">
        <v>14</v>
      </c>
      <c r="I13" s="328"/>
      <c r="J13" s="324"/>
      <c r="K13" s="329" t="n">
        <v>0</v>
      </c>
      <c r="L13" s="327" t="n">
        <v>14</v>
      </c>
      <c r="M13" s="330" t="n">
        <f aca="false">+K13+L13-H13</f>
        <v>0</v>
      </c>
    </row>
    <row r="14" customFormat="false" ht="13.5" hidden="false" customHeight="true" outlineLevel="0" collapsed="false">
      <c r="B14" s="321" t="n">
        <v>6</v>
      </c>
      <c r="C14" s="322" t="s">
        <v>227</v>
      </c>
      <c r="D14" s="323" t="n">
        <v>42835</v>
      </c>
      <c r="E14" s="324" t="n">
        <v>42838</v>
      </c>
      <c r="F14" s="326" t="n">
        <v>3</v>
      </c>
      <c r="G14" s="326" t="s">
        <v>228</v>
      </c>
      <c r="H14" s="327" t="n">
        <v>29.4</v>
      </c>
      <c r="I14" s="328" t="n">
        <v>42835</v>
      </c>
      <c r="J14" s="324"/>
      <c r="K14" s="329" t="n">
        <v>25</v>
      </c>
      <c r="L14" s="327" t="n">
        <v>3</v>
      </c>
      <c r="M14" s="330" t="n">
        <f aca="false">+K14+L14-H14</f>
        <v>-1.4</v>
      </c>
    </row>
    <row r="15" customFormat="false" ht="13.5" hidden="false" customHeight="true" outlineLevel="0" collapsed="false">
      <c r="B15" s="321" t="n">
        <v>7</v>
      </c>
      <c r="C15" s="322" t="s">
        <v>229</v>
      </c>
      <c r="D15" s="323" t="n">
        <v>42839</v>
      </c>
      <c r="E15" s="324" t="n">
        <v>42843</v>
      </c>
      <c r="F15" s="326" t="n">
        <v>6</v>
      </c>
      <c r="G15" s="326" t="s">
        <v>58</v>
      </c>
      <c r="H15" s="327" t="n">
        <v>21</v>
      </c>
      <c r="I15" s="328"/>
      <c r="J15" s="324"/>
      <c r="K15" s="329" t="n">
        <v>0</v>
      </c>
      <c r="L15" s="327" t="n">
        <v>21</v>
      </c>
      <c r="M15" s="330" t="n">
        <f aca="false">+K15+L15-H15</f>
        <v>0</v>
      </c>
    </row>
    <row r="16" customFormat="false" ht="13.5" hidden="false" customHeight="true" outlineLevel="0" collapsed="false">
      <c r="B16" s="321" t="n">
        <v>8</v>
      </c>
      <c r="C16" s="322" t="s">
        <v>230</v>
      </c>
      <c r="D16" s="323" t="n">
        <v>42844</v>
      </c>
      <c r="E16" s="324" t="n">
        <v>42849</v>
      </c>
      <c r="F16" s="326" t="n">
        <v>7</v>
      </c>
      <c r="G16" s="326" t="s">
        <v>59</v>
      </c>
      <c r="H16" s="327" t="n">
        <v>28</v>
      </c>
      <c r="I16" s="328"/>
      <c r="J16" s="324"/>
      <c r="K16" s="329" t="n">
        <v>0</v>
      </c>
      <c r="L16" s="327" t="n">
        <v>28</v>
      </c>
      <c r="M16" s="330" t="n">
        <f aca="false">+K16+L16-H16</f>
        <v>0</v>
      </c>
    </row>
    <row r="17" customFormat="false" ht="13.5" hidden="false" customHeight="true" outlineLevel="0" collapsed="false">
      <c r="B17" s="321" t="n">
        <v>9</v>
      </c>
      <c r="C17" s="322" t="s">
        <v>231</v>
      </c>
      <c r="D17" s="323" t="n">
        <v>42844</v>
      </c>
      <c r="E17" s="324" t="n">
        <v>42845</v>
      </c>
      <c r="F17" s="326" t="n">
        <v>7</v>
      </c>
      <c r="G17" s="326" t="s">
        <v>58</v>
      </c>
      <c r="H17" s="327" t="n">
        <v>14</v>
      </c>
      <c r="I17" s="328"/>
      <c r="J17" s="324"/>
      <c r="K17" s="329" t="n">
        <v>0</v>
      </c>
      <c r="L17" s="327" t="n">
        <v>14</v>
      </c>
      <c r="M17" s="330" t="n">
        <f aca="false">+K17+L17-H17</f>
        <v>0</v>
      </c>
    </row>
    <row r="18" customFormat="false" ht="13.5" hidden="false" customHeight="true" outlineLevel="0" collapsed="false">
      <c r="B18" s="321" t="n">
        <v>10</v>
      </c>
      <c r="C18" s="322" t="s">
        <v>232</v>
      </c>
      <c r="D18" s="323" t="n">
        <v>42846</v>
      </c>
      <c r="E18" s="324" t="n">
        <v>42846</v>
      </c>
      <c r="F18" s="326" t="n">
        <v>7</v>
      </c>
      <c r="G18" s="326" t="s">
        <v>58</v>
      </c>
      <c r="H18" s="327" t="n">
        <v>7</v>
      </c>
      <c r="I18" s="328"/>
      <c r="J18" s="324"/>
      <c r="K18" s="329" t="n">
        <v>0</v>
      </c>
      <c r="L18" s="327" t="n">
        <v>7</v>
      </c>
      <c r="M18" s="330" t="n">
        <f aca="false">+K18+L18-H18</f>
        <v>0</v>
      </c>
    </row>
    <row r="19" customFormat="false" ht="13.5" hidden="false" customHeight="true" outlineLevel="0" collapsed="false">
      <c r="B19" s="321" t="n">
        <v>11</v>
      </c>
      <c r="C19" s="322" t="s">
        <v>233</v>
      </c>
      <c r="D19" s="323" t="n">
        <v>42850</v>
      </c>
      <c r="E19" s="324" t="n">
        <v>42851</v>
      </c>
      <c r="F19" s="326" t="s">
        <v>234</v>
      </c>
      <c r="G19" s="326" t="s">
        <v>58</v>
      </c>
      <c r="H19" s="327" t="n">
        <v>14</v>
      </c>
      <c r="I19" s="328"/>
      <c r="J19" s="324"/>
      <c r="K19" s="329" t="n">
        <v>0</v>
      </c>
      <c r="L19" s="327" t="n">
        <v>14</v>
      </c>
      <c r="M19" s="330" t="n">
        <f aca="false">+K19+L19-H19</f>
        <v>0</v>
      </c>
    </row>
    <row r="20" customFormat="false" ht="13.5" hidden="false" customHeight="true" outlineLevel="0" collapsed="false">
      <c r="B20" s="321" t="n">
        <v>12</v>
      </c>
      <c r="C20" s="322" t="s">
        <v>235</v>
      </c>
      <c r="D20" s="323" t="n">
        <v>42839</v>
      </c>
      <c r="E20" s="324" t="n">
        <v>42843</v>
      </c>
      <c r="F20" s="326" t="n">
        <v>6</v>
      </c>
      <c r="G20" s="326" t="s">
        <v>59</v>
      </c>
      <c r="H20" s="327" t="n">
        <v>21</v>
      </c>
      <c r="I20" s="328"/>
      <c r="J20" s="324"/>
      <c r="K20" s="329" t="n">
        <v>0</v>
      </c>
      <c r="L20" s="327" t="n">
        <v>21</v>
      </c>
      <c r="M20" s="330" t="n">
        <f aca="false">+K20+L20-H20</f>
        <v>0</v>
      </c>
    </row>
    <row r="21" customFormat="false" ht="13.5" hidden="false" customHeight="true" outlineLevel="0" collapsed="false">
      <c r="B21" s="321" t="n">
        <v>13</v>
      </c>
      <c r="C21" s="322" t="s">
        <v>236</v>
      </c>
      <c r="D21" s="323" t="n">
        <v>42850</v>
      </c>
      <c r="E21" s="324" t="n">
        <v>42851</v>
      </c>
      <c r="F21" s="326" t="n">
        <v>6</v>
      </c>
      <c r="G21" s="326" t="s">
        <v>59</v>
      </c>
      <c r="H21" s="327" t="n">
        <v>14</v>
      </c>
      <c r="I21" s="328"/>
      <c r="J21" s="324"/>
      <c r="K21" s="329" t="n">
        <v>0</v>
      </c>
      <c r="L21" s="327" t="n">
        <v>14</v>
      </c>
      <c r="M21" s="330" t="n">
        <f aca="false">+K21+L21-H21</f>
        <v>0</v>
      </c>
    </row>
    <row r="22" customFormat="false" ht="13.5" hidden="false" customHeight="true" outlineLevel="0" collapsed="false">
      <c r="B22" s="321" t="n">
        <v>14</v>
      </c>
      <c r="C22" s="322" t="s">
        <v>237</v>
      </c>
      <c r="D22" s="323" t="n">
        <v>42852</v>
      </c>
      <c r="E22" s="324" t="n">
        <v>42856</v>
      </c>
      <c r="F22" s="326" t="s">
        <v>238</v>
      </c>
      <c r="G22" s="326" t="s">
        <v>181</v>
      </c>
      <c r="H22" s="327" t="n">
        <v>21</v>
      </c>
      <c r="I22" s="328"/>
      <c r="J22" s="324"/>
      <c r="K22" s="329" t="n">
        <v>0</v>
      </c>
      <c r="L22" s="327" t="n">
        <v>21</v>
      </c>
      <c r="M22" s="330" t="n">
        <f aca="false">+K22+L22-H22</f>
        <v>0</v>
      </c>
    </row>
    <row r="23" customFormat="false" ht="13.5" hidden="false" customHeight="true" outlineLevel="0" collapsed="false">
      <c r="B23" s="321" t="n">
        <v>15</v>
      </c>
      <c r="C23" s="322" t="s">
        <v>239</v>
      </c>
      <c r="D23" s="323" t="n">
        <v>42832</v>
      </c>
      <c r="E23" s="324" t="n">
        <v>42832</v>
      </c>
      <c r="F23" s="326" t="n">
        <v>2</v>
      </c>
      <c r="G23" s="325"/>
      <c r="H23" s="327" t="n">
        <v>0</v>
      </c>
      <c r="I23" s="328"/>
      <c r="J23" s="324"/>
      <c r="K23" s="329" t="n">
        <v>0</v>
      </c>
      <c r="L23" s="327" t="n">
        <v>0</v>
      </c>
      <c r="M23" s="330" t="n">
        <f aca="false">+K23+L23-H23</f>
        <v>0</v>
      </c>
    </row>
    <row r="24" customFormat="false" ht="13.5" hidden="false" customHeight="true" outlineLevel="0" collapsed="false">
      <c r="B24" s="321" t="n">
        <v>16</v>
      </c>
      <c r="C24" s="322" t="s">
        <v>240</v>
      </c>
      <c r="D24" s="323" t="n">
        <v>42839</v>
      </c>
      <c r="E24" s="324" t="n">
        <v>42839</v>
      </c>
      <c r="F24" s="326" t="n">
        <v>3</v>
      </c>
      <c r="G24" s="325"/>
      <c r="H24" s="327" t="n">
        <v>0</v>
      </c>
      <c r="I24" s="328"/>
      <c r="J24" s="324"/>
      <c r="K24" s="329" t="n">
        <v>0</v>
      </c>
      <c r="L24" s="327" t="n">
        <v>0</v>
      </c>
      <c r="M24" s="330" t="n">
        <f aca="false">+K24+L24-H24</f>
        <v>0</v>
      </c>
    </row>
    <row r="25" customFormat="false" ht="13.5" hidden="false" customHeight="true" outlineLevel="0" collapsed="false">
      <c r="A25" s="67"/>
      <c r="B25" s="321" t="n">
        <v>17</v>
      </c>
      <c r="C25" s="322" t="s">
        <v>241</v>
      </c>
      <c r="D25" s="323" t="n">
        <v>42864</v>
      </c>
      <c r="E25" s="324" t="n">
        <v>42864</v>
      </c>
      <c r="F25" s="326" t="n">
        <v>14</v>
      </c>
      <c r="G25" s="325"/>
      <c r="H25" s="327" t="n">
        <v>0</v>
      </c>
      <c r="I25" s="328"/>
      <c r="J25" s="324"/>
      <c r="K25" s="329" t="n">
        <v>0</v>
      </c>
      <c r="L25" s="327" t="n">
        <v>0</v>
      </c>
      <c r="M25" s="330" t="n">
        <f aca="false">+K25+L25-H25</f>
        <v>0</v>
      </c>
    </row>
    <row r="26" customFormat="false" ht="13.8" hidden="false" customHeight="false" outlineLevel="0" collapsed="false">
      <c r="B26" s="331" t="n">
        <v>18</v>
      </c>
      <c r="C26" s="332" t="s">
        <v>242</v>
      </c>
      <c r="D26" s="333" t="n">
        <v>42864</v>
      </c>
      <c r="E26" s="334" t="n">
        <v>42864</v>
      </c>
      <c r="F26" s="335" t="n">
        <v>5</v>
      </c>
      <c r="G26" s="336"/>
      <c r="H26" s="337" t="n">
        <v>0</v>
      </c>
      <c r="I26" s="338"/>
      <c r="J26" s="334"/>
      <c r="K26" s="339" t="n">
        <v>0</v>
      </c>
      <c r="L26" s="337" t="n">
        <v>0</v>
      </c>
      <c r="M26" s="340"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ColWidth="11.47265625" defaultRowHeight="13.2" zeroHeight="false" outlineLevelRow="0"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17.56"/>
    <col collapsed="false" customWidth="true" hidden="false" outlineLevel="0" max="9" min="9" style="30" width="26.56"/>
    <col collapsed="false" customWidth="false" hidden="false" outlineLevel="0" max="64" min="10" style="30" width="11.45"/>
  </cols>
  <sheetData>
    <row r="1" customFormat="false" ht="13.5" hidden="false" customHeight="true" outlineLevel="0" collapsed="false">
      <c r="A1" s="299" t="str">
        <f aca="false">"BILAN au "&amp;TEXT(G2,"jj/mm/aaaa")</f>
        <v>BILAN au 31/01/2022</v>
      </c>
      <c r="B1" s="299"/>
      <c r="C1" s="299"/>
      <c r="D1" s="299"/>
      <c r="E1" s="299"/>
      <c r="F1" s="299"/>
      <c r="G1" s="34" t="str">
        <f aca="false">'1a-Identification Projet'!$L1</f>
        <v>Cosinus V0.1</v>
      </c>
      <c r="H1" s="34"/>
    </row>
    <row r="2" customFormat="false" ht="12.75" hidden="false" customHeight="true" outlineLevel="0" collapsed="false">
      <c r="A2" s="299"/>
      <c r="B2" s="299"/>
      <c r="C2" s="299"/>
      <c r="D2" s="299"/>
      <c r="E2" s="299"/>
      <c r="F2" s="299"/>
      <c r="G2" s="37" t="n">
        <f aca="false">'1a-Identification Projet'!$L2</f>
        <v>44592</v>
      </c>
      <c r="H2" s="37"/>
    </row>
    <row r="3" customFormat="false" ht="16.5" hidden="false" customHeight="true" outlineLevel="0" collapsed="false">
      <c r="A3" s="299"/>
      <c r="B3" s="299"/>
      <c r="C3" s="299"/>
      <c r="D3" s="299"/>
      <c r="E3" s="299"/>
      <c r="F3" s="29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243</v>
      </c>
    </row>
    <row r="7" customFormat="false" ht="13.2" hidden="false" customHeight="false" outlineLevel="0" collapsed="false">
      <c r="A7" s="341"/>
      <c r="B7" s="341"/>
      <c r="C7" s="341"/>
      <c r="D7" s="341"/>
      <c r="E7" s="341"/>
      <c r="F7" s="341"/>
      <c r="G7" s="341"/>
      <c r="H7" s="341"/>
    </row>
    <row r="8" customFormat="false" ht="87" hidden="false" customHeight="true" outlineLevel="0" collapsed="false">
      <c r="A8" s="341"/>
      <c r="B8" s="341"/>
      <c r="C8" s="341"/>
      <c r="D8" s="341"/>
      <c r="E8" s="341"/>
      <c r="F8" s="341"/>
      <c r="G8" s="341"/>
      <c r="H8" s="341"/>
    </row>
    <row r="9" customFormat="false" ht="13.2" hidden="false" customHeight="false" outlineLevel="0" collapsed="false">
      <c r="A9" s="42" t="s">
        <v>244</v>
      </c>
    </row>
    <row r="10" customFormat="false" ht="13.2" hidden="false" customHeight="false" outlineLevel="0" collapsed="false">
      <c r="A10" s="341"/>
      <c r="B10" s="341"/>
      <c r="C10" s="341"/>
      <c r="D10" s="341"/>
      <c r="E10" s="341"/>
      <c r="F10" s="341"/>
      <c r="G10" s="341"/>
      <c r="H10" s="341"/>
    </row>
    <row r="11" customFormat="false" ht="93.75" hidden="false" customHeight="true" outlineLevel="0" collapsed="false">
      <c r="A11" s="341"/>
      <c r="B11" s="341"/>
      <c r="C11" s="341"/>
      <c r="D11" s="341"/>
      <c r="E11" s="341"/>
      <c r="F11" s="341"/>
      <c r="G11" s="341"/>
      <c r="H11" s="341"/>
    </row>
    <row r="12" customFormat="false" ht="13.2" hidden="false" customHeight="false" outlineLevel="0" collapsed="false">
      <c r="A12" s="42" t="s">
        <v>245</v>
      </c>
    </row>
    <row r="13" customFormat="false" ht="13.2" hidden="false" customHeight="false" outlineLevel="0" collapsed="false">
      <c r="A13" s="341"/>
      <c r="B13" s="341"/>
      <c r="C13" s="341"/>
      <c r="D13" s="341"/>
      <c r="E13" s="341"/>
      <c r="F13" s="341"/>
      <c r="G13" s="341"/>
      <c r="H13" s="341"/>
    </row>
    <row r="14" customFormat="false" ht="93.75" hidden="false" customHeight="true" outlineLevel="0" collapsed="false">
      <c r="A14" s="341"/>
      <c r="B14" s="341"/>
      <c r="C14" s="341"/>
      <c r="D14" s="341"/>
      <c r="E14" s="341"/>
      <c r="F14" s="341"/>
      <c r="G14" s="341"/>
      <c r="H14" s="341"/>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0" sqref="J32"/>
    </sheetView>
  </sheetViews>
  <sheetFormatPr defaultColWidth="10.90234375" defaultRowHeight="13.2" zeroHeight="false" outlineLevelRow="0" outlineLevelCol="0"/>
  <cols>
    <col collapsed="false" customWidth="true" hidden="false" outlineLevel="0" max="1" min="1" style="0" width="18"/>
    <col collapsed="false" customWidth="true" hidden="false" outlineLevel="0" max="2" min="2" style="0" width="16.89"/>
  </cols>
  <sheetData>
    <row r="2" customFormat="false" ht="13.2" hidden="false" customHeight="false" outlineLevel="0" collapsed="false">
      <c r="A2" s="0" t="s">
        <v>246</v>
      </c>
      <c r="B2" s="0" t="s">
        <v>247</v>
      </c>
    </row>
    <row r="3" customFormat="false" ht="13.2" hidden="false" customHeight="false" outlineLevel="0" collapsed="false">
      <c r="A3" s="0" t="s">
        <v>248</v>
      </c>
      <c r="B3" s="0" t="s">
        <v>249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50" zoomScaleNormal="150" zoomScalePageLayoutView="100" workbookViewId="0">
      <selection pane="topLeft" activeCell="E22" activeCellId="0" sqref="E22"/>
    </sheetView>
  </sheetViews>
  <sheetFormatPr defaultColWidth="11.47265625" defaultRowHeight="13.2" zeroHeight="false" outlineLevelRow="2"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21.66"/>
    <col collapsed="false" customWidth="true" hidden="false" outlineLevel="0" max="9" min="9" style="30" width="26.56"/>
    <col collapsed="false" customWidth="false" hidden="false" outlineLevel="0" max="64" min="10" style="30" width="11.45"/>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37.3"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3.2"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N14" activeCellId="0" sqref="N14"/>
    </sheetView>
  </sheetViews>
  <sheetFormatPr defaultColWidth="11.47265625" defaultRowHeight="13.2" zeroHeight="false" outlineLevelRow="0" outlineLevelCol="0"/>
  <cols>
    <col collapsed="false" customWidth="true" hidden="false" outlineLevel="0" max="1" min="1" style="30" width="1.66"/>
    <col collapsed="false" customWidth="false" hidden="false" outlineLevel="0" max="6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3.2"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29"/>
  <sheetViews>
    <sheetView showFormulas="false" showGridLines="false" showRowColHeaders="true" showZeros="true" rightToLeft="false" tabSelected="false" showOutlineSymbols="true" defaultGridColor="true" view="normal" topLeftCell="A13" colorId="64" zoomScale="150" zoomScaleNormal="150" zoomScalePageLayoutView="100" workbookViewId="0">
      <selection pane="topLeft" activeCell="J27" activeCellId="0" sqref="J27"/>
    </sheetView>
  </sheetViews>
  <sheetFormatPr defaultColWidth="11.47265625" defaultRowHeight="12.8" zeroHeight="false" outlineLevelRow="0" outlineLevelCol="0"/>
  <cols>
    <col collapsed="false" customWidth="true" hidden="false" outlineLevel="0" max="1" min="1" style="30" width="1.66"/>
    <col collapsed="false" customWidth="false" hidden="false" outlineLevel="0" max="6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6"/>
      <c r="J11" s="66"/>
      <c r="L11" s="66"/>
    </row>
    <row r="12" customFormat="false" ht="13.5" hidden="false" customHeight="true" outlineLevel="0" collapsed="false">
      <c r="D12" s="65"/>
      <c r="E12" s="65"/>
      <c r="F12" s="65"/>
      <c r="G12" s="65"/>
      <c r="H12" s="65"/>
      <c r="I12" s="66"/>
      <c r="J12" s="66"/>
      <c r="L12" s="66"/>
    </row>
    <row r="13" customFormat="false" ht="13.5" hidden="false" customHeight="true" outlineLevel="0" collapsed="false">
      <c r="D13" s="65"/>
      <c r="E13" s="65"/>
      <c r="F13" s="65"/>
      <c r="G13" s="65"/>
      <c r="H13" s="65"/>
      <c r="I13" s="66"/>
      <c r="J13" s="66"/>
      <c r="L13" s="66"/>
    </row>
    <row r="14" customFormat="false" ht="17.35" hidden="false" customHeight="false" outlineLevel="0" collapsed="false">
      <c r="A14" s="67"/>
      <c r="B14" s="67"/>
      <c r="D14" s="65"/>
      <c r="E14" s="65"/>
      <c r="F14" s="65"/>
      <c r="G14" s="65"/>
      <c r="H14" s="65"/>
      <c r="I14" s="66"/>
      <c r="J14" s="66"/>
      <c r="L14" s="66"/>
    </row>
    <row r="15" customFormat="false" ht="17.35" hidden="false" customHeight="false" outlineLevel="0" collapsed="false">
      <c r="D15" s="65"/>
      <c r="E15" s="65"/>
      <c r="F15" s="65"/>
      <c r="G15" s="65"/>
      <c r="H15" s="65"/>
      <c r="I15" s="66"/>
      <c r="J15" s="66"/>
      <c r="L15" s="66"/>
    </row>
    <row r="16" customFormat="false" ht="17.35" hidden="false" customHeight="false" outlineLevel="0" collapsed="false">
      <c r="D16" s="65"/>
      <c r="E16" s="65"/>
      <c r="F16" s="65"/>
      <c r="G16" s="65"/>
      <c r="H16" s="65"/>
      <c r="I16" s="66"/>
      <c r="J16" s="66"/>
      <c r="L16" s="66"/>
    </row>
    <row r="17" customFormat="false" ht="17.35" hidden="false" customHeight="false" outlineLevel="0" collapsed="false">
      <c r="D17" s="65"/>
      <c r="E17" s="65"/>
      <c r="F17" s="65"/>
      <c r="G17" s="65"/>
      <c r="H17" s="65"/>
      <c r="I17" s="66"/>
      <c r="J17" s="66"/>
      <c r="L17" s="66"/>
    </row>
    <row r="18" customFormat="false" ht="17.35" hidden="false" customHeight="false" outlineLevel="0" collapsed="false">
      <c r="D18" s="65"/>
      <c r="E18" s="65"/>
      <c r="F18" s="65"/>
      <c r="G18" s="65"/>
      <c r="H18" s="65"/>
      <c r="I18" s="66"/>
      <c r="J18" s="66"/>
      <c r="L18" s="66"/>
    </row>
    <row r="19" customFormat="false" ht="17.35" hidden="false" customHeight="false" outlineLevel="0" collapsed="false">
      <c r="D19" s="65"/>
      <c r="E19" s="65"/>
      <c r="F19" s="65"/>
      <c r="G19" s="65"/>
      <c r="H19" s="65"/>
      <c r="I19" s="66"/>
      <c r="J19" s="66"/>
      <c r="L19" s="66"/>
    </row>
    <row r="20" customFormat="false" ht="17.35" hidden="false" customHeight="false" outlineLevel="0" collapsed="false">
      <c r="D20" s="65"/>
      <c r="E20" s="65"/>
      <c r="F20" s="65"/>
      <c r="G20" s="65"/>
      <c r="H20" s="65"/>
      <c r="I20" s="66"/>
      <c r="J20" s="66"/>
      <c r="L20" s="66"/>
    </row>
    <row r="21" customFormat="false" ht="17.35" hidden="false" customHeight="false" outlineLevel="0" collapsed="false">
      <c r="D21" s="65"/>
      <c r="E21" s="65"/>
      <c r="F21" s="65"/>
      <c r="G21" s="65"/>
      <c r="H21" s="65"/>
      <c r="I21" s="66"/>
      <c r="J21" s="66"/>
      <c r="L21" s="66"/>
    </row>
    <row r="22" customFormat="false" ht="17.35" hidden="false" customHeight="false" outlineLevel="0" collapsed="false">
      <c r="D22" s="65"/>
      <c r="E22" s="65"/>
      <c r="F22" s="65"/>
      <c r="G22" s="65"/>
      <c r="H22" s="65"/>
      <c r="I22" s="66"/>
      <c r="J22" s="66"/>
      <c r="L22" s="66"/>
    </row>
    <row r="23" customFormat="false" ht="17.35" hidden="false" customHeight="false" outlineLevel="0" collapsed="false">
      <c r="D23" s="65"/>
      <c r="E23" s="65"/>
      <c r="F23" s="65"/>
      <c r="G23" s="65"/>
      <c r="H23" s="65"/>
      <c r="I23" s="66"/>
      <c r="J23" s="66"/>
      <c r="L23" s="66"/>
    </row>
    <row r="24" customFormat="false" ht="17.35" hidden="false" customHeight="false" outlineLevel="0" collapsed="false">
      <c r="D24" s="65"/>
      <c r="E24" s="65"/>
      <c r="F24" s="65"/>
      <c r="G24" s="65"/>
      <c r="H24" s="65"/>
      <c r="I24" s="66"/>
      <c r="J24" s="66"/>
      <c r="L24" s="66"/>
    </row>
    <row r="25" customFormat="false" ht="17.35" hidden="false" customHeight="false" outlineLevel="0" collapsed="false">
      <c r="D25" s="65"/>
      <c r="E25" s="65"/>
      <c r="F25" s="65"/>
      <c r="G25" s="65"/>
      <c r="H25" s="65"/>
      <c r="I25" s="66"/>
      <c r="J25" s="66"/>
      <c r="L25" s="66"/>
    </row>
    <row r="26" customFormat="false" ht="17.35" hidden="false" customHeight="false" outlineLevel="0" collapsed="false">
      <c r="D26" s="65"/>
      <c r="E26" s="65"/>
      <c r="F26" s="65"/>
      <c r="G26" s="65"/>
      <c r="H26" s="65"/>
      <c r="I26" s="65"/>
      <c r="J26" s="65"/>
      <c r="K26" s="66"/>
      <c r="L26" s="66"/>
    </row>
    <row r="27" customFormat="false" ht="17.35" hidden="false" customHeight="false" outlineLevel="0" collapsed="false">
      <c r="D27" s="65"/>
      <c r="E27" s="65"/>
      <c r="F27" s="65"/>
      <c r="G27" s="65"/>
      <c r="H27" s="65"/>
      <c r="I27" s="65"/>
      <c r="J27" s="65"/>
      <c r="K27" s="66"/>
      <c r="L27" s="66"/>
    </row>
    <row r="28" customFormat="false" ht="17.35" hidden="false" customHeight="false" outlineLevel="0" collapsed="false">
      <c r="D28" s="65"/>
      <c r="E28" s="65"/>
      <c r="F28" s="65"/>
      <c r="G28" s="65"/>
      <c r="H28" s="65"/>
      <c r="I28" s="65"/>
      <c r="J28" s="65"/>
      <c r="K28" s="66"/>
      <c r="L28" s="66"/>
    </row>
    <row r="29" customFormat="false" ht="17.35" hidden="false" customHeight="false" outlineLevel="0" collapsed="false">
      <c r="D29" s="65"/>
      <c r="E29" s="65"/>
      <c r="F29" s="65"/>
      <c r="G29" s="65"/>
      <c r="H29" s="65"/>
      <c r="I29" s="65"/>
      <c r="J29" s="65"/>
      <c r="K29" s="66"/>
      <c r="L29"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04857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C56" activeCellId="0" sqref="C56"/>
    </sheetView>
  </sheetViews>
  <sheetFormatPr defaultColWidth="11.47265625" defaultRowHeight="13.2" zeroHeight="false" outlineLevelRow="0" outlineLevelCol="0"/>
  <cols>
    <col collapsed="false" customWidth="true" hidden="false" outlineLevel="0" max="1" min="1" style="30" width="1.66"/>
    <col collapsed="false" customWidth="false" hidden="false" outlineLevel="0" max="15" min="2" style="30" width="11.45"/>
    <col collapsed="false" customWidth="true" hidden="false" outlineLevel="0" max="16" min="16" style="30" width="15.46"/>
    <col collapsed="false" customWidth="false" hidden="false" outlineLevel="0" max="64" min="17" style="30" width="11.45"/>
    <col collapsed="false" customWidth="true" hidden="false" outlineLevel="0" max="1024" min="1024" style="0" width="11.52"/>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c r="AMJ3" s="0"/>
    </row>
    <row r="4" s="55" customFormat="true" ht="12.75" hidden="false" customHeight="true" outlineLevel="0" collapsed="false">
      <c r="A4" s="30"/>
      <c r="B4" s="30"/>
      <c r="C4" s="30"/>
      <c r="D4" s="65"/>
      <c r="E4" s="65"/>
      <c r="F4" s="65"/>
      <c r="G4" s="65"/>
      <c r="H4" s="65"/>
      <c r="I4" s="65"/>
      <c r="J4" s="65"/>
      <c r="K4" s="66"/>
      <c r="L4" s="66"/>
      <c r="M4" s="66"/>
      <c r="N4" s="30"/>
      <c r="AMJ4" s="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c r="B26" s="0"/>
      <c r="C26" s="0"/>
      <c r="D26" s="0"/>
      <c r="E26" s="0"/>
      <c r="F26" s="0"/>
      <c r="G26" s="0"/>
      <c r="H26" s="0"/>
      <c r="I26" s="0"/>
      <c r="J26" s="0"/>
      <c r="K26" s="0"/>
      <c r="L26" s="0"/>
      <c r="M26" s="0"/>
      <c r="N26" s="0"/>
      <c r="O26" s="0"/>
      <c r="P26" s="0"/>
      <c r="Q26" s="0"/>
      <c r="R26" s="0"/>
      <c r="S26" s="0"/>
      <c r="T26" s="0"/>
    </row>
    <row r="27" customFormat="false" ht="13.5" hidden="false" customHeight="true" outlineLevel="0" collapsed="false">
      <c r="B27" s="0"/>
      <c r="C27" s="0"/>
      <c r="D27" s="0"/>
      <c r="E27" s="0"/>
      <c r="F27" s="0"/>
      <c r="G27" s="0"/>
      <c r="H27" s="0"/>
      <c r="I27" s="0"/>
      <c r="J27" s="0"/>
      <c r="K27" s="0"/>
      <c r="L27" s="0"/>
      <c r="M27" s="0"/>
      <c r="N27" s="0"/>
      <c r="O27" s="0"/>
      <c r="P27" s="0"/>
      <c r="Q27" s="0"/>
      <c r="R27" s="0"/>
      <c r="S27" s="0"/>
      <c r="T27" s="0"/>
    </row>
    <row r="28" customFormat="false" ht="13.5" hidden="false" customHeight="true" outlineLevel="0" collapsed="false">
      <c r="B28" s="0"/>
      <c r="C28" s="0"/>
      <c r="D28" s="0"/>
      <c r="E28" s="0"/>
      <c r="F28" s="0"/>
      <c r="G28" s="0"/>
      <c r="H28" s="0"/>
      <c r="I28" s="0"/>
      <c r="J28" s="0"/>
      <c r="K28" s="0"/>
      <c r="L28" s="0"/>
      <c r="M28" s="0"/>
      <c r="N28" s="0"/>
      <c r="O28" s="0"/>
      <c r="P28" s="0"/>
      <c r="Q28" s="0"/>
      <c r="R28" s="0"/>
      <c r="S28" s="0"/>
      <c r="T28" s="0"/>
    </row>
    <row r="29" customFormat="false" ht="29.25" hidden="false" customHeight="true" outlineLevel="0" collapsed="false">
      <c r="B29" s="0"/>
      <c r="C29" s="0"/>
      <c r="D29" s="0"/>
      <c r="E29" s="0"/>
      <c r="F29" s="0"/>
      <c r="G29" s="0"/>
      <c r="H29" s="0"/>
      <c r="I29" s="0"/>
      <c r="J29" s="0"/>
      <c r="K29" s="0"/>
      <c r="L29" s="0"/>
      <c r="M29" s="0"/>
      <c r="N29" s="0"/>
      <c r="O29" s="0"/>
      <c r="P29" s="0"/>
      <c r="Q29" s="0"/>
      <c r="R29" s="0"/>
      <c r="S29" s="0"/>
      <c r="T29" s="0"/>
    </row>
    <row r="30" customFormat="false" ht="13.5" hidden="false" customHeight="true" outlineLevel="0" collapsed="false">
      <c r="B30" s="0"/>
      <c r="C30" s="0"/>
      <c r="D30" s="0"/>
      <c r="E30" s="0"/>
      <c r="F30" s="0"/>
      <c r="G30" s="0"/>
      <c r="H30" s="0"/>
      <c r="I30" s="0"/>
      <c r="J30" s="0"/>
      <c r="K30" s="0"/>
      <c r="L30" s="0"/>
      <c r="M30" s="0"/>
      <c r="N30" s="0"/>
      <c r="O30" s="0"/>
      <c r="P30" s="0"/>
      <c r="Q30" s="0"/>
      <c r="R30" s="0"/>
      <c r="S30" s="0"/>
      <c r="T30" s="0"/>
    </row>
    <row r="31" customFormat="false" ht="13.5" hidden="false" customHeight="true" outlineLevel="0" collapsed="false">
      <c r="B31" s="0"/>
      <c r="C31" s="0"/>
      <c r="D31" s="0"/>
      <c r="E31" s="0"/>
      <c r="F31" s="0"/>
      <c r="G31" s="0"/>
      <c r="H31" s="0"/>
      <c r="I31" s="0"/>
      <c r="J31" s="0"/>
      <c r="K31" s="0"/>
      <c r="L31" s="0"/>
      <c r="M31" s="0"/>
      <c r="N31" s="0"/>
      <c r="O31" s="0"/>
      <c r="P31" s="0"/>
      <c r="Q31" s="0"/>
      <c r="R31" s="0"/>
      <c r="S31" s="0"/>
      <c r="T31" s="0"/>
    </row>
    <row r="32" customFormat="false" ht="13.5" hidden="false" customHeight="true" outlineLevel="0" collapsed="false">
      <c r="B32" s="0"/>
      <c r="C32" s="0"/>
      <c r="D32" s="0"/>
      <c r="E32" s="0"/>
      <c r="F32" s="0"/>
      <c r="G32" s="0"/>
      <c r="H32" s="0"/>
      <c r="I32" s="0"/>
      <c r="J32" s="0"/>
      <c r="K32" s="0"/>
      <c r="L32" s="0"/>
      <c r="M32" s="0"/>
      <c r="N32" s="0"/>
      <c r="O32" s="0"/>
      <c r="P32" s="0"/>
      <c r="Q32" s="0"/>
      <c r="R32" s="0"/>
      <c r="S32" s="0"/>
      <c r="T32" s="0"/>
    </row>
    <row r="33" customFormat="false" ht="13.5" hidden="false" customHeight="true" outlineLevel="0" collapsed="false">
      <c r="B33" s="0"/>
      <c r="C33" s="0"/>
      <c r="D33" s="0"/>
      <c r="E33" s="0"/>
      <c r="F33" s="0"/>
      <c r="G33" s="0"/>
      <c r="H33" s="0"/>
      <c r="I33" s="0"/>
      <c r="J33" s="0"/>
      <c r="K33" s="0"/>
      <c r="L33" s="0"/>
      <c r="M33" s="0"/>
      <c r="N33" s="0"/>
      <c r="O33" s="0"/>
      <c r="P33" s="0"/>
      <c r="Q33" s="0"/>
      <c r="R33" s="0"/>
      <c r="S33" s="0"/>
      <c r="T33" s="0"/>
    </row>
    <row r="34" customFormat="false" ht="13.5" hidden="false" customHeight="true" outlineLevel="0" collapsed="false">
      <c r="B34" s="0"/>
      <c r="C34" s="0"/>
      <c r="D34" s="0"/>
      <c r="E34" s="0"/>
      <c r="F34" s="0"/>
      <c r="G34" s="0"/>
      <c r="H34" s="0"/>
      <c r="I34" s="0"/>
      <c r="J34" s="0"/>
      <c r="K34" s="0"/>
      <c r="L34" s="0"/>
      <c r="M34" s="0"/>
      <c r="N34" s="0"/>
      <c r="O34" s="0"/>
      <c r="P34" s="0"/>
      <c r="Q34" s="0"/>
      <c r="R34" s="0"/>
      <c r="S34" s="0"/>
      <c r="T34" s="0"/>
    </row>
    <row r="35" customFormat="false" ht="12.8" hidden="false" customHeight="false" outlineLevel="0" collapsed="false">
      <c r="A35" s="67"/>
      <c r="B35" s="0"/>
      <c r="C35" s="0"/>
      <c r="D35" s="0"/>
      <c r="E35" s="0"/>
      <c r="F35" s="0"/>
      <c r="G35" s="0"/>
      <c r="H35" s="0"/>
      <c r="I35" s="0"/>
      <c r="J35" s="0"/>
      <c r="K35" s="0"/>
      <c r="L35" s="0"/>
      <c r="M35" s="0"/>
      <c r="N35" s="0"/>
      <c r="O35" s="0"/>
      <c r="P35" s="0"/>
      <c r="Q35" s="0"/>
      <c r="R35" s="0"/>
      <c r="S35" s="0"/>
      <c r="T35" s="0"/>
    </row>
    <row r="36" customFormat="false" ht="17.35" hidden="false" customHeight="false" outlineLevel="0" collapsed="false">
      <c r="B36" s="0"/>
      <c r="C36" s="0"/>
      <c r="F36" s="65"/>
      <c r="G36" s="65"/>
      <c r="H36" s="65"/>
      <c r="I36" s="65"/>
      <c r="J36" s="65"/>
      <c r="K36" s="65"/>
      <c r="L36" s="65"/>
      <c r="M36" s="0"/>
      <c r="N36" s="0"/>
      <c r="O36" s="0"/>
      <c r="P36" s="0"/>
      <c r="Q36" s="0"/>
      <c r="R36" s="0"/>
      <c r="S36" s="0"/>
      <c r="T36" s="0"/>
    </row>
    <row r="37" customFormat="false" ht="17.35" hidden="false" customHeight="false" outlineLevel="0" collapsed="false">
      <c r="B37" s="0"/>
      <c r="C37" s="0"/>
      <c r="F37" s="65"/>
      <c r="G37" s="65"/>
      <c r="H37" s="65"/>
      <c r="I37" s="65"/>
      <c r="J37" s="65"/>
      <c r="K37" s="65"/>
      <c r="L37" s="65"/>
      <c r="M37" s="0"/>
      <c r="N37" s="0"/>
      <c r="O37" s="0"/>
      <c r="P37" s="0"/>
      <c r="Q37" s="0"/>
      <c r="R37" s="0"/>
      <c r="S37" s="0"/>
      <c r="T37" s="0"/>
    </row>
    <row r="38" customFormat="false" ht="24.35" hidden="false" customHeight="true" outlineLevel="0" collapsed="false">
      <c r="B38" s="0"/>
      <c r="C38" s="0"/>
      <c r="E38" s="68" t="s">
        <v>55</v>
      </c>
      <c r="F38" s="68"/>
      <c r="G38" s="68"/>
      <c r="H38" s="68" t="s">
        <v>56</v>
      </c>
      <c r="I38" s="68" t="s">
        <v>57</v>
      </c>
      <c r="J38" s="68" t="s">
        <v>58</v>
      </c>
      <c r="K38" s="68" t="s">
        <v>59</v>
      </c>
      <c r="M38" s="0"/>
      <c r="N38" s="0"/>
      <c r="O38" s="0"/>
      <c r="P38" s="0"/>
      <c r="Q38" s="0"/>
      <c r="R38" s="0"/>
      <c r="S38" s="0"/>
      <c r="T38" s="0"/>
    </row>
    <row r="39" customFormat="false" ht="17.4" hidden="false" customHeight="false" outlineLevel="0" collapsed="false">
      <c r="B39" s="0"/>
      <c r="C39" s="30" t="s">
        <v>60</v>
      </c>
      <c r="E39" s="69" t="s">
        <v>61</v>
      </c>
      <c r="F39" s="70"/>
      <c r="G39" s="71"/>
      <c r="H39" s="72" t="s">
        <v>62</v>
      </c>
      <c r="I39" s="72" t="s">
        <v>63</v>
      </c>
      <c r="J39" s="72" t="s">
        <v>63</v>
      </c>
      <c r="K39" s="72" t="s">
        <v>63</v>
      </c>
      <c r="L39" s="65"/>
      <c r="M39" s="0"/>
      <c r="N39" s="0"/>
      <c r="O39" s="0"/>
      <c r="P39" s="0"/>
      <c r="Q39" s="0"/>
      <c r="R39" s="0"/>
      <c r="S39" s="0"/>
      <c r="T39" s="0"/>
    </row>
    <row r="40" customFormat="false" ht="17.4" hidden="false" customHeight="false" outlineLevel="0" collapsed="false">
      <c r="B40" s="0"/>
      <c r="C40" s="30" t="s">
        <v>64</v>
      </c>
      <c r="E40" s="69" t="s">
        <v>65</v>
      </c>
      <c r="F40" s="70"/>
      <c r="G40" s="71"/>
      <c r="H40" s="72" t="s">
        <v>66</v>
      </c>
      <c r="I40" s="72" t="s">
        <v>67</v>
      </c>
      <c r="J40" s="72"/>
      <c r="K40" s="72"/>
      <c r="L40" s="65"/>
      <c r="M40" s="0"/>
      <c r="N40" s="0"/>
      <c r="O40" s="0"/>
      <c r="P40" s="0"/>
      <c r="Q40" s="0"/>
      <c r="R40" s="0"/>
      <c r="S40" s="0"/>
      <c r="T40" s="0"/>
    </row>
    <row r="41" customFormat="false" ht="21.85" hidden="false" customHeight="true" outlineLevel="0" collapsed="false">
      <c r="B41" s="0"/>
      <c r="C41" s="0"/>
      <c r="E41" s="69" t="s">
        <v>68</v>
      </c>
      <c r="F41" s="70"/>
      <c r="G41" s="71"/>
      <c r="H41" s="72" t="s">
        <v>67</v>
      </c>
      <c r="I41" s="72"/>
      <c r="J41" s="72" t="s">
        <v>69</v>
      </c>
      <c r="K41" s="72"/>
      <c r="L41" s="65"/>
      <c r="M41" s="0"/>
      <c r="N41" s="0"/>
      <c r="O41" s="0"/>
      <c r="P41" s="0"/>
      <c r="Q41" s="0"/>
      <c r="R41" s="0"/>
      <c r="S41" s="0"/>
      <c r="T41" s="0"/>
    </row>
    <row r="42" customFormat="false" ht="17.4" hidden="false" customHeight="false" outlineLevel="0" collapsed="false">
      <c r="B42" s="0"/>
      <c r="C42" s="0"/>
      <c r="E42" s="69" t="s">
        <v>70</v>
      </c>
      <c r="F42" s="70"/>
      <c r="G42" s="71"/>
      <c r="H42" s="72"/>
      <c r="I42" s="72" t="s">
        <v>67</v>
      </c>
      <c r="J42" s="72"/>
      <c r="K42" s="72"/>
      <c r="L42" s="65"/>
      <c r="M42" s="0"/>
      <c r="N42" s="0"/>
      <c r="O42" s="0"/>
      <c r="P42" s="0"/>
      <c r="Q42" s="0"/>
      <c r="R42" s="0"/>
      <c r="S42" s="0"/>
      <c r="T42" s="0"/>
    </row>
    <row r="43" customFormat="false" ht="17.4" hidden="false" customHeight="false" outlineLevel="0" collapsed="false">
      <c r="B43" s="0"/>
      <c r="C43" s="0"/>
      <c r="E43" s="69" t="s">
        <v>71</v>
      </c>
      <c r="F43" s="70"/>
      <c r="G43" s="71"/>
      <c r="H43" s="72"/>
      <c r="I43" s="72"/>
      <c r="J43" s="72"/>
      <c r="K43" s="72" t="s">
        <v>67</v>
      </c>
      <c r="L43" s="65"/>
      <c r="M43" s="0"/>
      <c r="N43" s="0"/>
      <c r="O43" s="0"/>
      <c r="P43" s="0"/>
      <c r="Q43" s="0"/>
      <c r="R43" s="0"/>
      <c r="S43" s="0"/>
      <c r="T43" s="0"/>
    </row>
    <row r="44" customFormat="false" ht="17.4" hidden="false" customHeight="false" outlineLevel="0" collapsed="false">
      <c r="B44" s="0"/>
      <c r="C44" s="0"/>
      <c r="E44" s="69" t="s">
        <v>72</v>
      </c>
      <c r="F44" s="70"/>
      <c r="G44" s="71"/>
      <c r="H44" s="72" t="s">
        <v>69</v>
      </c>
      <c r="I44" s="72"/>
      <c r="J44" s="72" t="s">
        <v>67</v>
      </c>
      <c r="K44" s="72"/>
      <c r="L44" s="65"/>
      <c r="M44" s="0"/>
      <c r="N44" s="0"/>
      <c r="O44" s="0"/>
      <c r="P44" s="0"/>
      <c r="Q44" s="0"/>
      <c r="R44" s="0"/>
      <c r="S44" s="0"/>
      <c r="T44" s="0"/>
    </row>
    <row r="45" customFormat="false" ht="17.4" hidden="false" customHeight="false" outlineLevel="0" collapsed="false">
      <c r="B45" s="0"/>
      <c r="C45" s="0"/>
      <c r="E45" s="69" t="s">
        <v>73</v>
      </c>
      <c r="F45" s="70"/>
      <c r="G45" s="71"/>
      <c r="H45" s="72" t="s">
        <v>67</v>
      </c>
      <c r="I45" s="72"/>
      <c r="J45" s="72" t="s">
        <v>69</v>
      </c>
      <c r="K45" s="72"/>
      <c r="L45" s="65"/>
      <c r="M45" s="0"/>
      <c r="N45" s="0"/>
      <c r="O45" s="0"/>
      <c r="P45" s="0"/>
      <c r="Q45" s="0"/>
      <c r="R45" s="0"/>
      <c r="S45" s="0"/>
      <c r="T45" s="0"/>
    </row>
    <row r="46" customFormat="false" ht="17.4" hidden="false" customHeight="false" outlineLevel="0" collapsed="false">
      <c r="B46" s="0"/>
      <c r="C46" s="0"/>
      <c r="E46" s="69" t="s">
        <v>74</v>
      </c>
      <c r="F46" s="70"/>
      <c r="G46" s="71"/>
      <c r="H46" s="72" t="s">
        <v>66</v>
      </c>
      <c r="I46" s="72"/>
      <c r="J46" s="72"/>
      <c r="K46" s="72" t="s">
        <v>67</v>
      </c>
      <c r="M46" s="0"/>
      <c r="N46" s="0"/>
      <c r="O46" s="0"/>
      <c r="P46" s="0"/>
      <c r="Q46" s="0"/>
      <c r="R46" s="0"/>
      <c r="S46" s="0"/>
      <c r="T46" s="0"/>
    </row>
    <row r="47" customFormat="false" ht="12.8" hidden="false" customHeight="false" outlineLevel="0" collapsed="false">
      <c r="B47" s="0"/>
      <c r="C47" s="0"/>
      <c r="D47" s="67"/>
      <c r="E47" s="67"/>
      <c r="F47" s="67"/>
      <c r="G47" s="67"/>
      <c r="H47" s="67"/>
      <c r="I47" s="67"/>
      <c r="J47" s="67"/>
      <c r="K47" s="67"/>
      <c r="L47" s="67"/>
      <c r="M47" s="0"/>
      <c r="N47" s="0"/>
      <c r="O47" s="0"/>
      <c r="P47" s="0"/>
      <c r="Q47" s="0"/>
      <c r="R47" s="0"/>
      <c r="S47" s="0"/>
      <c r="T47" s="0"/>
    </row>
    <row r="48" customFormat="false" ht="12.8" hidden="false" customHeight="false" outlineLevel="0" collapsed="false">
      <c r="B48" s="0"/>
      <c r="C48" s="0"/>
      <c r="E48" s="0"/>
      <c r="M48" s="0"/>
      <c r="N48" s="0"/>
      <c r="O48" s="0"/>
      <c r="P48" s="0"/>
      <c r="Q48" s="0"/>
      <c r="R48" s="0"/>
      <c r="S48" s="0"/>
      <c r="T48" s="0"/>
    </row>
    <row r="49" customFormat="false" ht="12.8" hidden="false" customHeight="false" outlineLevel="0" collapsed="false">
      <c r="B49" s="0"/>
      <c r="C49" s="0"/>
      <c r="E49" s="0"/>
      <c r="M49" s="0"/>
      <c r="N49" s="0"/>
      <c r="O49" s="0"/>
      <c r="P49" s="0"/>
      <c r="Q49" s="0"/>
      <c r="R49" s="0"/>
      <c r="S49" s="0"/>
      <c r="T49" s="0"/>
    </row>
    <row r="50" customFormat="false" ht="12.8" hidden="false" customHeight="false" outlineLevel="0" collapsed="false">
      <c r="B50" s="0"/>
      <c r="C50" s="0"/>
      <c r="E50" s="0"/>
      <c r="M50" s="0"/>
      <c r="N50" s="0"/>
      <c r="O50" s="0"/>
      <c r="P50" s="0"/>
      <c r="Q50" s="0"/>
      <c r="R50" s="0"/>
      <c r="S50" s="0"/>
      <c r="T50" s="0"/>
    </row>
    <row r="51" customFormat="false" ht="12.8" hidden="false" customHeight="false" outlineLevel="0" collapsed="false">
      <c r="B51" s="0"/>
      <c r="C51" s="0"/>
      <c r="D51" s="0"/>
      <c r="E51" s="0"/>
      <c r="F51" s="0"/>
      <c r="G51" s="0"/>
      <c r="H51" s="0"/>
      <c r="I51" s="0"/>
      <c r="J51" s="0"/>
      <c r="K51" s="0"/>
      <c r="L51" s="0"/>
      <c r="M51" s="0"/>
      <c r="N51" s="0"/>
      <c r="O51" s="0"/>
      <c r="P51" s="0"/>
      <c r="Q51" s="0"/>
      <c r="R51" s="0"/>
      <c r="S51" s="0"/>
      <c r="T51" s="0"/>
    </row>
    <row r="52" customFormat="false" ht="12.8" hidden="false" customHeight="false" outlineLevel="0" collapsed="false">
      <c r="B52" s="0"/>
      <c r="T52" s="0"/>
    </row>
    <row r="53" customFormat="false" ht="49.25" hidden="false" customHeight="true" outlineLevel="0" collapsed="false">
      <c r="C53" s="68" t="s">
        <v>75</v>
      </c>
      <c r="D53" s="68"/>
      <c r="E53" s="68"/>
      <c r="F53" s="68" t="s">
        <v>76</v>
      </c>
      <c r="G53" s="68" t="s">
        <v>77</v>
      </c>
      <c r="H53" s="73" t="s">
        <v>78</v>
      </c>
      <c r="I53" s="68" t="s">
        <v>79</v>
      </c>
      <c r="J53" s="68" t="s">
        <v>80</v>
      </c>
      <c r="K53" s="68" t="s">
        <v>81</v>
      </c>
      <c r="L53" s="68" t="s">
        <v>82</v>
      </c>
      <c r="M53" s="68" t="s">
        <v>83</v>
      </c>
      <c r="N53" s="68" t="s">
        <v>84</v>
      </c>
      <c r="O53" s="68" t="s">
        <v>85</v>
      </c>
      <c r="P53" s="73" t="s">
        <v>86</v>
      </c>
      <c r="Q53" s="68" t="s">
        <v>87</v>
      </c>
      <c r="R53" s="68" t="s">
        <v>88</v>
      </c>
      <c r="S53" s="68" t="s">
        <v>89</v>
      </c>
    </row>
    <row r="54" customFormat="false" ht="17.4" hidden="false" customHeight="false" outlineLevel="0" collapsed="false">
      <c r="C54" s="69" t="s">
        <v>61</v>
      </c>
      <c r="D54" s="70"/>
      <c r="E54" s="71"/>
      <c r="F54" s="72" t="s">
        <v>90</v>
      </c>
      <c r="G54" s="72"/>
      <c r="H54" s="72"/>
      <c r="I54" s="72"/>
      <c r="J54" s="72"/>
      <c r="K54" s="72"/>
      <c r="L54" s="72"/>
      <c r="M54" s="72"/>
      <c r="N54" s="72"/>
      <c r="O54" s="72"/>
      <c r="P54" s="72"/>
      <c r="Q54" s="72"/>
      <c r="R54" s="72"/>
      <c r="S54" s="72"/>
    </row>
    <row r="55" customFormat="false" ht="17.4" hidden="false" customHeight="false" outlineLevel="0" collapsed="false">
      <c r="B55" s="0"/>
      <c r="C55" s="69" t="s">
        <v>65</v>
      </c>
      <c r="D55" s="70"/>
      <c r="E55" s="71"/>
      <c r="F55" s="72"/>
      <c r="G55" s="72" t="s">
        <v>90</v>
      </c>
      <c r="H55" s="72" t="s">
        <v>90</v>
      </c>
      <c r="I55" s="72" t="s">
        <v>90</v>
      </c>
      <c r="J55" s="72"/>
      <c r="K55" s="72"/>
      <c r="L55" s="72"/>
      <c r="M55" s="72"/>
      <c r="N55" s="72"/>
      <c r="O55" s="72"/>
      <c r="P55" s="72"/>
      <c r="Q55" s="72"/>
      <c r="R55" s="72"/>
      <c r="S55" s="72" t="s">
        <v>90</v>
      </c>
    </row>
    <row r="56" customFormat="false" ht="17.4" hidden="false" customHeight="false" outlineLevel="0" collapsed="false">
      <c r="B56" s="0"/>
      <c r="C56" s="69" t="s">
        <v>68</v>
      </c>
      <c r="D56" s="70"/>
      <c r="E56" s="71"/>
      <c r="F56" s="72"/>
      <c r="G56" s="72"/>
      <c r="H56" s="72"/>
      <c r="I56" s="72"/>
      <c r="J56" s="72" t="s">
        <v>90</v>
      </c>
      <c r="K56" s="72"/>
      <c r="L56" s="72"/>
      <c r="M56" s="72"/>
      <c r="N56" s="72"/>
      <c r="O56" s="72"/>
      <c r="P56" s="72"/>
      <c r="Q56" s="72"/>
      <c r="R56" s="72" t="s">
        <v>90</v>
      </c>
      <c r="S56" s="72"/>
    </row>
    <row r="57" customFormat="false" ht="17.4" hidden="false" customHeight="false" outlineLevel="0" collapsed="false">
      <c r="B57" s="0"/>
      <c r="C57" s="69" t="s">
        <v>70</v>
      </c>
      <c r="D57" s="70"/>
      <c r="E57" s="71"/>
      <c r="F57" s="72"/>
      <c r="G57" s="72"/>
      <c r="H57" s="72"/>
      <c r="I57" s="72"/>
      <c r="J57" s="72"/>
      <c r="K57" s="72" t="s">
        <v>90</v>
      </c>
      <c r="L57" s="72"/>
      <c r="M57" s="72"/>
      <c r="N57" s="72"/>
      <c r="O57" s="72"/>
      <c r="P57" s="72"/>
      <c r="Q57" s="72"/>
      <c r="R57" s="72" t="s">
        <v>90</v>
      </c>
      <c r="S57" s="72"/>
    </row>
    <row r="58" customFormat="false" ht="17.4" hidden="false" customHeight="false" outlineLevel="0" collapsed="false">
      <c r="B58" s="0"/>
      <c r="C58" s="69" t="s">
        <v>71</v>
      </c>
      <c r="D58" s="70"/>
      <c r="E58" s="71"/>
      <c r="F58" s="72"/>
      <c r="G58" s="72"/>
      <c r="H58" s="72"/>
      <c r="I58" s="72"/>
      <c r="J58" s="72"/>
      <c r="K58" s="72"/>
      <c r="L58" s="72" t="s">
        <v>90</v>
      </c>
      <c r="M58" s="72"/>
      <c r="N58" s="72"/>
      <c r="O58" s="72"/>
      <c r="P58" s="72"/>
      <c r="Q58" s="72"/>
      <c r="R58" s="72" t="s">
        <v>90</v>
      </c>
      <c r="S58" s="72"/>
    </row>
    <row r="59" customFormat="false" ht="17.4" hidden="false" customHeight="false" outlineLevel="0" collapsed="false">
      <c r="B59" s="0"/>
      <c r="C59" s="69" t="s">
        <v>72</v>
      </c>
      <c r="D59" s="70"/>
      <c r="E59" s="71"/>
      <c r="F59" s="72"/>
      <c r="G59" s="72"/>
      <c r="H59" s="72"/>
      <c r="I59" s="72"/>
      <c r="J59" s="72"/>
      <c r="K59" s="72"/>
      <c r="L59" s="72"/>
      <c r="M59" s="72" t="s">
        <v>90</v>
      </c>
      <c r="N59" s="72"/>
      <c r="O59" s="72"/>
      <c r="P59" s="72"/>
      <c r="Q59" s="72"/>
      <c r="R59" s="72" t="s">
        <v>90</v>
      </c>
      <c r="S59" s="72"/>
    </row>
    <row r="60" customFormat="false" ht="17.4" hidden="false" customHeight="false" outlineLevel="0" collapsed="false">
      <c r="B60" s="0"/>
      <c r="C60" s="69" t="s">
        <v>73</v>
      </c>
      <c r="D60" s="70"/>
      <c r="E60" s="71"/>
      <c r="F60" s="72"/>
      <c r="G60" s="72"/>
      <c r="H60" s="72"/>
      <c r="I60" s="72"/>
      <c r="J60" s="72"/>
      <c r="K60" s="72"/>
      <c r="L60" s="72"/>
      <c r="M60" s="72"/>
      <c r="N60" s="72" t="s">
        <v>90</v>
      </c>
      <c r="O60" s="72"/>
      <c r="P60" s="72"/>
      <c r="Q60" s="72"/>
      <c r="R60" s="72" t="s">
        <v>90</v>
      </c>
      <c r="S60" s="72"/>
    </row>
    <row r="61" customFormat="false" ht="17.4" hidden="false" customHeight="false" outlineLevel="0" collapsed="false">
      <c r="B61" s="0"/>
      <c r="C61" s="69" t="s">
        <v>74</v>
      </c>
      <c r="D61" s="70"/>
      <c r="E61" s="71"/>
      <c r="F61" s="72"/>
      <c r="G61" s="72"/>
      <c r="H61" s="72"/>
      <c r="I61" s="72"/>
      <c r="J61" s="72"/>
      <c r="K61" s="72"/>
      <c r="L61" s="72"/>
      <c r="M61" s="72"/>
      <c r="N61" s="72"/>
      <c r="O61" s="72" t="s">
        <v>90</v>
      </c>
      <c r="P61" s="72" t="s">
        <v>90</v>
      </c>
      <c r="Q61" s="72" t="s">
        <v>90</v>
      </c>
      <c r="R61" s="72" t="s">
        <v>90</v>
      </c>
      <c r="S61" s="72"/>
    </row>
    <row r="62" customFormat="false" ht="12.8" hidden="false" customHeight="false" outlineLevel="0" collapsed="false">
      <c r="B62" s="0"/>
      <c r="C62" s="0"/>
      <c r="D62" s="0"/>
      <c r="E62" s="0"/>
      <c r="F62" s="0"/>
      <c r="G62" s="0"/>
      <c r="H62" s="0"/>
      <c r="I62" s="0"/>
      <c r="J62" s="0"/>
      <c r="K62" s="66"/>
      <c r="L62" s="66"/>
      <c r="M62" s="66"/>
    </row>
    <row r="63" customFormat="false" ht="12.8" hidden="false" customHeight="false" outlineLevel="0" collapsed="false">
      <c r="B63" s="0"/>
      <c r="C63" s="0"/>
      <c r="D63" s="0"/>
      <c r="E63" s="0"/>
      <c r="F63" s="0"/>
      <c r="G63" s="0"/>
      <c r="H63" s="0"/>
      <c r="I63" s="0"/>
      <c r="J63" s="0"/>
      <c r="K63" s="66"/>
      <c r="L63" s="66"/>
      <c r="M63" s="66"/>
    </row>
    <row r="64" customFormat="false" ht="12.8" hidden="false" customHeight="false" outlineLevel="0" collapsed="false">
      <c r="B64" s="0"/>
      <c r="C64" s="0"/>
      <c r="D64" s="0"/>
      <c r="E64" s="0"/>
      <c r="F64" s="0"/>
      <c r="G64" s="0"/>
      <c r="H64" s="0"/>
      <c r="I64" s="0"/>
      <c r="J64" s="0"/>
      <c r="K64" s="66"/>
      <c r="L64" s="66"/>
      <c r="M64" s="66"/>
    </row>
    <row r="65" customFormat="false" ht="12.8" hidden="false" customHeight="false" outlineLevel="0" collapsed="false">
      <c r="B65" s="0"/>
      <c r="C65" s="0"/>
      <c r="D65" s="0"/>
      <c r="E65" s="0"/>
      <c r="F65" s="0"/>
      <c r="G65" s="0"/>
      <c r="H65" s="0"/>
      <c r="I65" s="0"/>
      <c r="J65" s="0"/>
    </row>
    <row r="66" customFormat="false" ht="12.8" hidden="false" customHeight="false" outlineLevel="0" collapsed="false">
      <c r="B66" s="0"/>
      <c r="C66" s="0"/>
      <c r="D66" s="0"/>
      <c r="E66" s="0"/>
      <c r="F66" s="0"/>
      <c r="G66" s="0"/>
      <c r="H66" s="0"/>
      <c r="I66" s="0"/>
      <c r="J66" s="0"/>
      <c r="K66" s="67"/>
      <c r="L66" s="67"/>
      <c r="M66" s="67"/>
    </row>
    <row r="67" customFormat="false" ht="12.8" hidden="false" customHeight="false" outlineLevel="0" collapsed="false">
      <c r="B67" s="0"/>
      <c r="D67" s="0"/>
      <c r="E67" s="0"/>
      <c r="F67" s="0"/>
      <c r="G67" s="0"/>
      <c r="H67" s="0"/>
      <c r="I67" s="0"/>
      <c r="J67" s="0"/>
    </row>
    <row r="68" customFormat="false" ht="12.8" hidden="false" customHeight="false" outlineLevel="0" collapsed="false">
      <c r="B68" s="0"/>
      <c r="D68" s="0"/>
      <c r="E68" s="0"/>
      <c r="F68" s="0"/>
      <c r="G68" s="0"/>
      <c r="H68" s="0"/>
      <c r="I68" s="0"/>
      <c r="J68" s="0"/>
    </row>
    <row r="69" customFormat="false" ht="12.8" hidden="false" customHeight="false" outlineLevel="0" collapsed="false">
      <c r="B69" s="0"/>
      <c r="C69" s="0"/>
      <c r="D69" s="0"/>
      <c r="E69" s="0"/>
      <c r="F69" s="0"/>
      <c r="G69" s="0"/>
      <c r="H69" s="0"/>
      <c r="I69" s="0"/>
      <c r="J69" s="0"/>
    </row>
    <row r="70" customFormat="false" ht="12.8" hidden="false" customHeight="false" outlineLevel="0" collapsed="false">
      <c r="C70" s="0"/>
    </row>
    <row r="71" customFormat="false" ht="12.8" hidden="false" customHeight="false" outlineLevel="0" collapsed="false">
      <c r="C71" s="0"/>
    </row>
    <row r="72" customFormat="false" ht="12.8" hidden="false" customHeight="false" outlineLevel="0" collapsed="false">
      <c r="C72" s="0"/>
      <c r="D72" s="0"/>
      <c r="E72" s="0"/>
      <c r="F72" s="0"/>
      <c r="G72" s="0"/>
      <c r="H72" s="0"/>
      <c r="I72" s="0"/>
      <c r="J72" s="0"/>
      <c r="K72" s="0"/>
      <c r="L72" s="0"/>
      <c r="M72" s="0"/>
      <c r="N72" s="0"/>
      <c r="O72" s="0"/>
      <c r="P72" s="0"/>
      <c r="Q72" s="0"/>
      <c r="R72" s="0"/>
      <c r="S72" s="0"/>
    </row>
    <row r="73" customFormat="false" ht="12.8" hidden="false" customHeight="false" outlineLevel="0" collapsed="false">
      <c r="C73" s="0"/>
      <c r="D73" s="0"/>
      <c r="E73" s="0"/>
      <c r="F73" s="0"/>
      <c r="G73" s="0"/>
      <c r="H73" s="0"/>
      <c r="I73" s="0"/>
      <c r="J73" s="0"/>
      <c r="K73" s="0"/>
      <c r="L73" s="0"/>
      <c r="M73" s="0"/>
      <c r="N73" s="0"/>
      <c r="O73" s="0"/>
      <c r="P73" s="0"/>
      <c r="Q73" s="0"/>
      <c r="R73" s="0"/>
      <c r="S73" s="0"/>
    </row>
    <row r="74" customFormat="false" ht="12.8" hidden="false" customHeight="false" outlineLevel="0" collapsed="false">
      <c r="C74" s="0"/>
      <c r="D74" s="0"/>
      <c r="E74" s="0"/>
      <c r="F74" s="0"/>
      <c r="G74" s="0"/>
      <c r="H74" s="0"/>
      <c r="I74" s="0"/>
      <c r="J74" s="0"/>
      <c r="K74" s="0"/>
      <c r="L74" s="0"/>
      <c r="M74" s="0"/>
      <c r="N74" s="0"/>
      <c r="O74" s="0"/>
      <c r="P74" s="0"/>
      <c r="Q74" s="0"/>
      <c r="R74" s="0"/>
      <c r="S74" s="0"/>
    </row>
    <row r="75" customFormat="false" ht="12.8" hidden="false" customHeight="false" outlineLevel="0" collapsed="false">
      <c r="C75" s="0"/>
      <c r="D75" s="0"/>
      <c r="E75" s="0"/>
      <c r="F75" s="0"/>
      <c r="G75" s="0"/>
      <c r="H75" s="0"/>
      <c r="I75" s="0"/>
      <c r="J75" s="0"/>
      <c r="K75" s="0"/>
      <c r="L75" s="0"/>
      <c r="M75" s="0"/>
      <c r="N75" s="0"/>
      <c r="O75" s="0"/>
      <c r="P75" s="0"/>
      <c r="Q75" s="0"/>
      <c r="R75" s="0"/>
      <c r="S75" s="0"/>
    </row>
    <row r="76" customFormat="false" ht="12.8" hidden="false" customHeight="false" outlineLevel="0" collapsed="false">
      <c r="C76" s="0"/>
      <c r="D76" s="0"/>
      <c r="E76" s="0"/>
      <c r="F76" s="0"/>
      <c r="G76" s="0"/>
      <c r="H76" s="0"/>
      <c r="I76" s="0"/>
      <c r="J76" s="0"/>
      <c r="K76" s="0"/>
      <c r="L76" s="0"/>
      <c r="M76" s="0"/>
      <c r="N76" s="0"/>
      <c r="O76" s="0"/>
      <c r="P76" s="0"/>
      <c r="Q76" s="0"/>
      <c r="R76" s="0"/>
      <c r="S76" s="0"/>
    </row>
    <row r="77" customFormat="false" ht="12.8" hidden="false" customHeight="false" outlineLevel="0" collapsed="false">
      <c r="D77" s="0"/>
      <c r="E77" s="0"/>
      <c r="F77" s="0"/>
      <c r="G77" s="0"/>
      <c r="H77" s="0"/>
      <c r="I77" s="0"/>
      <c r="J77" s="0"/>
      <c r="K77" s="0"/>
      <c r="L77" s="0"/>
      <c r="M77" s="0"/>
      <c r="N77" s="0"/>
      <c r="O77" s="0"/>
      <c r="P77" s="0"/>
      <c r="Q77" s="0"/>
      <c r="R77" s="0"/>
      <c r="S77" s="0"/>
    </row>
    <row r="78" customFormat="false" ht="12.8" hidden="false" customHeight="false" outlineLevel="0" collapsed="false">
      <c r="D78" s="0"/>
      <c r="E78" s="0"/>
      <c r="F78" s="0"/>
      <c r="G78" s="0"/>
      <c r="H78" s="0"/>
      <c r="I78" s="0"/>
      <c r="J78" s="0"/>
      <c r="K78" s="0"/>
      <c r="L78" s="0"/>
      <c r="M78" s="0"/>
      <c r="N78" s="0"/>
      <c r="O78" s="0"/>
      <c r="P78" s="0"/>
      <c r="Q78" s="0"/>
      <c r="R78" s="0"/>
      <c r="S78" s="0"/>
    </row>
    <row r="79" customFormat="false" ht="12.8" hidden="false" customHeight="false" outlineLevel="0" collapsed="false">
      <c r="D79" s="0"/>
      <c r="E79" s="0"/>
      <c r="F79" s="0"/>
      <c r="G79" s="0"/>
      <c r="H79" s="0"/>
      <c r="I79" s="0"/>
      <c r="J79" s="0"/>
      <c r="K79" s="0"/>
      <c r="L79" s="0"/>
      <c r="M79" s="0"/>
      <c r="N79" s="0"/>
      <c r="O79" s="0"/>
      <c r="P79" s="0"/>
      <c r="Q79" s="0"/>
      <c r="R79" s="0"/>
      <c r="S79" s="0"/>
    </row>
    <row r="80" customFormat="false" ht="12.8" hidden="false" customHeight="false" outlineLevel="0" collapsed="false"/>
    <row r="81"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K1:N1"/>
    <mergeCell ref="K2:N2"/>
    <mergeCell ref="K3:N3"/>
    <mergeCell ref="E38:G38"/>
    <mergeCell ref="C53:E5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80"/>
  <sheetViews>
    <sheetView showFormulas="false" showGridLines="false" showRowColHeaders="true" showZeros="true" rightToLeft="false" tabSelected="true" showOutlineSymbols="true" defaultGridColor="true" view="normal" topLeftCell="A10" colorId="64" zoomScale="150" zoomScaleNormal="150" zoomScalePageLayoutView="100" workbookViewId="0">
      <pane xSplit="10" ySplit="0" topLeftCell="Z10" activePane="topRight" state="frozen"/>
      <selection pane="topLeft" activeCell="A10" activeCellId="0" sqref="A10"/>
      <selection pane="topRight" activeCell="AA36" activeCellId="0" sqref="AA36"/>
    </sheetView>
  </sheetViews>
  <sheetFormatPr defaultColWidth="11.55078125" defaultRowHeight="12.8" zeroHeight="false" outlineLevelRow="0" outlineLevelCol="0"/>
  <cols>
    <col collapsed="false" customWidth="true" hidden="false" outlineLevel="0" max="1" min="1" style="0" width="6.12"/>
    <col collapsed="false" customWidth="true" hidden="false" outlineLevel="0" max="2" min="2" style="0" width="42.6"/>
    <col collapsed="false" customWidth="true" hidden="false" outlineLevel="0" max="3" min="3" style="0" width="17.01"/>
    <col collapsed="false" customWidth="true" hidden="false" outlineLevel="0" max="4" min="4" style="74" width="12.77"/>
    <col collapsed="false" customWidth="true" hidden="false" outlineLevel="0" max="5" min="5" style="75" width="5.1"/>
    <col collapsed="false" customWidth="true" hidden="false" outlineLevel="0" max="6" min="6" style="74" width="12.77"/>
    <col collapsed="false" customWidth="true" hidden="false" outlineLevel="0" max="7" min="7" style="76" width="15.37"/>
    <col collapsed="false" customWidth="true" hidden="false" outlineLevel="0" max="8" min="8" style="77" width="5.1"/>
    <col collapsed="false" customWidth="true" hidden="false" outlineLevel="0" max="9" min="9" style="77" width="5.36"/>
    <col collapsed="false" customWidth="true" hidden="false" outlineLevel="0" max="10" min="10" style="75" width="5.32"/>
    <col collapsed="false" customWidth="true" hidden="false" outlineLevel="0" max="191" min="11" style="0" width="3.49"/>
  </cols>
  <sheetData>
    <row r="1" s="30" customFormat="true" ht="17.4" hidden="false" customHeight="false" outlineLevel="0" collapsed="false">
      <c r="A1" s="55"/>
      <c r="B1" s="56"/>
      <c r="C1" s="57"/>
      <c r="D1" s="57"/>
      <c r="E1" s="57"/>
      <c r="F1" s="57"/>
      <c r="G1" s="57"/>
      <c r="H1" s="57"/>
      <c r="I1" s="57"/>
      <c r="J1" s="57"/>
      <c r="K1" s="58" t="str">
        <f aca="false">'1a-Identification Projet'!$L$1</f>
        <v>Cosinus V0.1</v>
      </c>
      <c r="L1" s="58"/>
      <c r="M1" s="58"/>
      <c r="N1" s="58"/>
      <c r="AMJ1" s="0"/>
    </row>
    <row r="2" s="55" customFormat="true" ht="12.75" hidden="false" customHeight="true" outlineLevel="0" collapsed="false">
      <c r="B2" s="59"/>
      <c r="C2" s="60"/>
      <c r="D2" s="60"/>
      <c r="E2" s="60"/>
      <c r="F2" s="60"/>
      <c r="G2" s="60"/>
      <c r="H2" s="60"/>
      <c r="I2" s="60"/>
      <c r="J2" s="60"/>
      <c r="K2" s="61" t="n">
        <f aca="false">'1a-Identification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c r="AMJ3" s="0"/>
    </row>
    <row r="4" customFormat="false" ht="12.8" hidden="false" customHeight="false" outlineLevel="0" collapsed="false">
      <c r="D4" s="78"/>
      <c r="F4" s="75"/>
    </row>
    <row r="5" customFormat="false" ht="7.45" hidden="false" customHeight="true" outlineLevel="0" collapsed="false">
      <c r="A5" s="79"/>
      <c r="B5" s="79"/>
      <c r="C5" s="79"/>
      <c r="D5" s="78"/>
      <c r="F5" s="75"/>
    </row>
    <row r="6" customFormat="false" ht="19.9" hidden="false" customHeight="true" outlineLevel="0" collapsed="false">
      <c r="A6" s="79"/>
      <c r="B6" s="80"/>
      <c r="C6" s="80"/>
      <c r="F6" s="81" t="n">
        <f aca="false">G13</f>
        <v>0.369918699186992</v>
      </c>
      <c r="G6" s="0"/>
    </row>
    <row r="7" customFormat="false" ht="17.35" hidden="false" customHeight="false" outlineLevel="0" collapsed="false">
      <c r="A7" s="79"/>
      <c r="B7" s="82"/>
      <c r="C7" s="82"/>
      <c r="D7" s="78"/>
      <c r="F7" s="75"/>
    </row>
    <row r="8" customFormat="false" ht="12.8" hidden="false" customHeight="false" outlineLevel="0" collapsed="false">
      <c r="A8" s="79"/>
      <c r="B8" s="83"/>
      <c r="C8" s="83"/>
      <c r="D8" s="84" t="n">
        <f aca="true">TODAY()</f>
        <v>44634</v>
      </c>
      <c r="E8" s="84"/>
      <c r="F8" s="84"/>
      <c r="G8" s="84"/>
    </row>
    <row r="9" customFormat="false" ht="14.9" hidden="false" customHeight="true" outlineLevel="0" collapsed="false">
      <c r="A9" s="79"/>
      <c r="B9" s="83"/>
      <c r="C9" s="83"/>
      <c r="D9" s="78"/>
      <c r="F9" s="75"/>
    </row>
    <row r="10" s="90" customFormat="true" ht="14.15" hidden="false" customHeight="true" outlineLevel="0" collapsed="false">
      <c r="A10" s="85"/>
      <c r="B10" s="83"/>
      <c r="C10" s="83"/>
      <c r="D10" s="86"/>
      <c r="E10" s="86"/>
      <c r="F10" s="86"/>
      <c r="G10" s="86"/>
      <c r="H10" s="87"/>
      <c r="I10" s="87"/>
      <c r="J10" s="88"/>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row>
    <row r="11" s="96" customFormat="true" ht="12.9" hidden="false" customHeight="false" outlineLevel="0" collapsed="false">
      <c r="A11" s="91"/>
      <c r="B11" s="91"/>
      <c r="C11" s="91"/>
      <c r="D11" s="92"/>
      <c r="E11" s="88"/>
      <c r="F11" s="92"/>
      <c r="G11" s="93"/>
      <c r="H11" s="87"/>
      <c r="I11" s="87"/>
      <c r="J11" s="94"/>
      <c r="K11" s="95" t="str">
        <f aca="false">IF(WEEKDAY(K13)=2,_xlfn.ORG.LIBREOFFICE.WEEKNUM_OOO(K13,1),"")</f>
        <v/>
      </c>
      <c r="L11" s="95" t="str">
        <f aca="false">IF(WEEKDAY(L13)=2,_xlfn.ORG.LIBREOFFICE.WEEKNUM_OOO(L13,1),"")</f>
        <v/>
      </c>
      <c r="M11" s="95" t="n">
        <f aca="false">IF(WEEKDAY(M13)=2,_xlfn.ORG.LIBREOFFICE.WEEKNUM_OOO(M13,1),"")</f>
        <v>4</v>
      </c>
      <c r="N11" s="95" t="str">
        <f aca="false">IF(WEEKDAY(N13)=2,_xlfn.ORG.LIBREOFFICE.WEEKNUM_OOO(N13,1),"")</f>
        <v/>
      </c>
      <c r="O11" s="95" t="str">
        <f aca="false">IF(WEEKDAY(O13)=2,_xlfn.ORG.LIBREOFFICE.WEEKNUM_OOO(O13,1),"")</f>
        <v/>
      </c>
      <c r="P11" s="95" t="str">
        <f aca="false">IF(WEEKDAY(P13)=2,_xlfn.ORG.LIBREOFFICE.WEEKNUM_OOO(P13,1),"")</f>
        <v/>
      </c>
      <c r="Q11" s="95" t="str">
        <f aca="false">IF(WEEKDAY(Q13)=2,_xlfn.ORG.LIBREOFFICE.WEEKNUM_OOO(Q13,1),"")</f>
        <v/>
      </c>
      <c r="R11" s="95" t="str">
        <f aca="false">IF(WEEKDAY(R13)=2,_xlfn.ORG.LIBREOFFICE.WEEKNUM_OOO(R13,1),"")</f>
        <v/>
      </c>
      <c r="S11" s="95" t="str">
        <f aca="false">IF(WEEKDAY(S13)=2,_xlfn.ORG.LIBREOFFICE.WEEKNUM_OOO(S13,1),"")</f>
        <v/>
      </c>
      <c r="T11" s="95" t="n">
        <f aca="false">IF(WEEKDAY(T13)=2,_xlfn.ORG.LIBREOFFICE.WEEKNUM_OOO(T13,1),"")</f>
        <v>5</v>
      </c>
      <c r="U11" s="95" t="str">
        <f aca="false">IF(WEEKDAY(U13)=2,_xlfn.ORG.LIBREOFFICE.WEEKNUM_OOO(U13,1),"")</f>
        <v/>
      </c>
      <c r="V11" s="95" t="str">
        <f aca="false">IF(WEEKDAY(V13)=2,_xlfn.ORG.LIBREOFFICE.WEEKNUM_OOO(V13,1),"")</f>
        <v/>
      </c>
      <c r="W11" s="95" t="str">
        <f aca="false">IF(WEEKDAY(W13)=2,_xlfn.ORG.LIBREOFFICE.WEEKNUM_OOO(W13,1),"")</f>
        <v/>
      </c>
      <c r="X11" s="95" t="str">
        <f aca="false">IF(WEEKDAY(X13)=2,_xlfn.ORG.LIBREOFFICE.WEEKNUM_OOO(X13,1),"")</f>
        <v/>
      </c>
      <c r="Y11" s="95" t="str">
        <f aca="false">IF(WEEKDAY(Y13)=2,_xlfn.ORG.LIBREOFFICE.WEEKNUM_OOO(Y13,1),"")</f>
        <v/>
      </c>
      <c r="Z11" s="95" t="str">
        <f aca="false">IF(WEEKDAY(Z13)=2,_xlfn.ORG.LIBREOFFICE.WEEKNUM_OOO(Z13,1),"")</f>
        <v/>
      </c>
      <c r="AA11" s="95" t="n">
        <f aca="false">IF(WEEKDAY(AA13)=2,_xlfn.ORG.LIBREOFFICE.WEEKNUM_OOO(AA13,1),"")</f>
        <v>6</v>
      </c>
      <c r="AB11" s="95" t="str">
        <f aca="false">IF(WEEKDAY(AB13)=2,_xlfn.ORG.LIBREOFFICE.WEEKNUM_OOO(AB13,1),"")</f>
        <v/>
      </c>
      <c r="AC11" s="95" t="str">
        <f aca="false">IF(WEEKDAY(AC13)=2,_xlfn.ORG.LIBREOFFICE.WEEKNUM_OOO(AC13,1),"")</f>
        <v/>
      </c>
      <c r="AD11" s="95" t="str">
        <f aca="false">IF(WEEKDAY(AD13)=2,_xlfn.ORG.LIBREOFFICE.WEEKNUM_OOO(AD13,1),"")</f>
        <v/>
      </c>
      <c r="AE11" s="95" t="str">
        <f aca="false">IF(WEEKDAY(AE13)=2,_xlfn.ORG.LIBREOFFICE.WEEKNUM_OOO(AE13,1),"")</f>
        <v/>
      </c>
      <c r="AF11" s="95" t="str">
        <f aca="false">IF(WEEKDAY(AF13)=2,_xlfn.ORG.LIBREOFFICE.WEEKNUM_OOO(AF13,1),"")</f>
        <v/>
      </c>
      <c r="AG11" s="95" t="str">
        <f aca="false">IF(WEEKDAY(AG13)=2,_xlfn.ORG.LIBREOFFICE.WEEKNUM_OOO(AG13,1),"")</f>
        <v/>
      </c>
      <c r="AH11" s="95" t="n">
        <f aca="false">IF(WEEKDAY(AH13)=2,_xlfn.ORG.LIBREOFFICE.WEEKNUM_OOO(AH13,1),"")</f>
        <v>7</v>
      </c>
      <c r="AI11" s="95" t="str">
        <f aca="false">IF(WEEKDAY(AI13)=2,_xlfn.ORG.LIBREOFFICE.WEEKNUM_OOO(AI13,1),"")</f>
        <v/>
      </c>
      <c r="AJ11" s="95" t="str">
        <f aca="false">IF(WEEKDAY(AJ13)=2,_xlfn.ORG.LIBREOFFICE.WEEKNUM_OOO(AJ13,1),"")</f>
        <v/>
      </c>
      <c r="AK11" s="95" t="str">
        <f aca="false">IF(WEEKDAY(AK13)=2,_xlfn.ORG.LIBREOFFICE.WEEKNUM_OOO(AK13,1),"")</f>
        <v/>
      </c>
      <c r="AL11" s="95" t="str">
        <f aca="false">IF(WEEKDAY(AL13)=2,_xlfn.ORG.LIBREOFFICE.WEEKNUM_OOO(AL13,1),"")</f>
        <v/>
      </c>
      <c r="AM11" s="95" t="str">
        <f aca="false">IF(WEEKDAY(AM13)=2,_xlfn.ORG.LIBREOFFICE.WEEKNUM_OOO(AM13,1),"")</f>
        <v/>
      </c>
      <c r="AN11" s="95" t="str">
        <f aca="false">IF(WEEKDAY(AN13)=2,_xlfn.ORG.LIBREOFFICE.WEEKNUM_OOO(AN13,1),"")</f>
        <v/>
      </c>
      <c r="AO11" s="95" t="n">
        <f aca="false">IF(WEEKDAY(AO13)=2,_xlfn.ORG.LIBREOFFICE.WEEKNUM_OOO(AO13,1),"")</f>
        <v>8</v>
      </c>
      <c r="AP11" s="95" t="str">
        <f aca="false">IF(WEEKDAY(AP13)=2,_xlfn.ORG.LIBREOFFICE.WEEKNUM_OOO(AP13,1),"")</f>
        <v/>
      </c>
      <c r="AQ11" s="95" t="str">
        <f aca="false">IF(WEEKDAY(AQ13)=2,_xlfn.ORG.LIBREOFFICE.WEEKNUM_OOO(AQ13,1),"")</f>
        <v/>
      </c>
      <c r="AR11" s="95" t="str">
        <f aca="false">IF(WEEKDAY(AR13)=2,_xlfn.ORG.LIBREOFFICE.WEEKNUM_OOO(AR13,1),"")</f>
        <v/>
      </c>
      <c r="AS11" s="95" t="str">
        <f aca="false">IF(WEEKDAY(AS13)=2,_xlfn.ORG.LIBREOFFICE.WEEKNUM_OOO(AS13,1),"")</f>
        <v/>
      </c>
      <c r="AT11" s="95" t="str">
        <f aca="false">IF(WEEKDAY(AT13)=2,_xlfn.ORG.LIBREOFFICE.WEEKNUM_OOO(AT13,1),"")</f>
        <v/>
      </c>
      <c r="AU11" s="95" t="str">
        <f aca="false">IF(WEEKDAY(AU13)=2,_xlfn.ORG.LIBREOFFICE.WEEKNUM_OOO(AU13,1),"")</f>
        <v/>
      </c>
      <c r="AV11" s="95" t="n">
        <f aca="false">IF(WEEKDAY(AV13)=2,_xlfn.ORG.LIBREOFFICE.WEEKNUM_OOO(AV13,1),"")</f>
        <v>9</v>
      </c>
      <c r="AW11" s="95" t="str">
        <f aca="false">IF(WEEKDAY(AW13)=2,_xlfn.ORG.LIBREOFFICE.WEEKNUM_OOO(AW13,1),"")</f>
        <v/>
      </c>
      <c r="AX11" s="95" t="str">
        <f aca="false">IF(WEEKDAY(AX13)=2,_xlfn.ORG.LIBREOFFICE.WEEKNUM_OOO(AX13,1),"")</f>
        <v/>
      </c>
      <c r="AY11" s="95" t="str">
        <f aca="false">IF(WEEKDAY(AY13)=2,_xlfn.ORG.LIBREOFFICE.WEEKNUM_OOO(AY13,1),"")</f>
        <v/>
      </c>
      <c r="AZ11" s="95" t="str">
        <f aca="false">IF(WEEKDAY(AZ13)=2,_xlfn.ORG.LIBREOFFICE.WEEKNUM_OOO(AZ13,1),"")</f>
        <v/>
      </c>
      <c r="BA11" s="95" t="str">
        <f aca="false">IF(WEEKDAY(BA13)=2,_xlfn.ORG.LIBREOFFICE.WEEKNUM_OOO(BA13,1),"")</f>
        <v/>
      </c>
      <c r="BB11" s="95" t="str">
        <f aca="false">IF(WEEKDAY(BB13)=2,_xlfn.ORG.LIBREOFFICE.WEEKNUM_OOO(BB13,1),"")</f>
        <v/>
      </c>
      <c r="BC11" s="95" t="n">
        <f aca="false">IF(WEEKDAY(BC13)=2,_xlfn.ORG.LIBREOFFICE.WEEKNUM_OOO(BC13,1),"")</f>
        <v>10</v>
      </c>
      <c r="BD11" s="95" t="str">
        <f aca="false">IF(WEEKDAY(BD13)=2,_xlfn.ORG.LIBREOFFICE.WEEKNUM_OOO(BD13,1),"")</f>
        <v/>
      </c>
      <c r="BE11" s="95" t="str">
        <f aca="false">IF(WEEKDAY(BE13)=2,_xlfn.ORG.LIBREOFFICE.WEEKNUM_OOO(BE13,1),"")</f>
        <v/>
      </c>
      <c r="BF11" s="95" t="str">
        <f aca="false">IF(WEEKDAY(BF13)=2,_xlfn.ORG.LIBREOFFICE.WEEKNUM_OOO(BF13,1),"")</f>
        <v/>
      </c>
      <c r="BG11" s="95" t="str">
        <f aca="false">IF(WEEKDAY(BG13)=2,_xlfn.ORG.LIBREOFFICE.WEEKNUM_OOO(BG13,1),"")</f>
        <v/>
      </c>
      <c r="BH11" s="95" t="str">
        <f aca="false">IF(WEEKDAY(BH13)=2,_xlfn.ORG.LIBREOFFICE.WEEKNUM_OOO(BH13,1),"")</f>
        <v/>
      </c>
      <c r="BI11" s="95" t="str">
        <f aca="false">IF(WEEKDAY(BI13)=2,_xlfn.ORG.LIBREOFFICE.WEEKNUM_OOO(BI13,1),"")</f>
        <v/>
      </c>
      <c r="BJ11" s="95" t="n">
        <f aca="false">IF(WEEKDAY(BJ13)=2,_xlfn.ORG.LIBREOFFICE.WEEKNUM_OOO(BJ13,1),"")</f>
        <v>11</v>
      </c>
      <c r="BK11" s="95" t="str">
        <f aca="false">IF(WEEKDAY(BK13)=2,_xlfn.ORG.LIBREOFFICE.WEEKNUM_OOO(BK13,1),"")</f>
        <v/>
      </c>
      <c r="BL11" s="95" t="str">
        <f aca="false">IF(WEEKDAY(BL13)=2,_xlfn.ORG.LIBREOFFICE.WEEKNUM_OOO(BL13,1),"")</f>
        <v/>
      </c>
      <c r="BM11" s="95" t="str">
        <f aca="false">IF(WEEKDAY(BM13)=2,_xlfn.ORG.LIBREOFFICE.WEEKNUM_OOO(BM13,1),"")</f>
        <v/>
      </c>
      <c r="BN11" s="95" t="str">
        <f aca="false">IF(WEEKDAY(BN13)=2,_xlfn.ORG.LIBREOFFICE.WEEKNUM_OOO(BN13,1),"")</f>
        <v/>
      </c>
      <c r="BO11" s="95" t="str">
        <f aca="false">IF(WEEKDAY(BO13)=2,_xlfn.ORG.LIBREOFFICE.WEEKNUM_OOO(BO13,1),"")</f>
        <v/>
      </c>
      <c r="BP11" s="95" t="str">
        <f aca="false">IF(WEEKDAY(BP13)=2,_xlfn.ORG.LIBREOFFICE.WEEKNUM_OOO(BP13,1),"")</f>
        <v/>
      </c>
      <c r="BQ11" s="95" t="n">
        <f aca="false">IF(WEEKDAY(BQ13)=2,_xlfn.ORG.LIBREOFFICE.WEEKNUM_OOO(BQ13,1),"")</f>
        <v>12</v>
      </c>
      <c r="BR11" s="95" t="str">
        <f aca="false">IF(WEEKDAY(BR13)=2,_xlfn.ORG.LIBREOFFICE.WEEKNUM_OOO(BR13,1),"")</f>
        <v/>
      </c>
      <c r="BS11" s="95" t="str">
        <f aca="false">IF(WEEKDAY(BS13)=2,_xlfn.ORG.LIBREOFFICE.WEEKNUM_OOO(BS13,1),"")</f>
        <v/>
      </c>
      <c r="BT11" s="95" t="str">
        <f aca="false">IF(WEEKDAY(BT13)=2,_xlfn.ORG.LIBREOFFICE.WEEKNUM_OOO(BT13,1),"")</f>
        <v/>
      </c>
      <c r="BU11" s="95" t="str">
        <f aca="false">IF(WEEKDAY(BU13)=2,_xlfn.ORG.LIBREOFFICE.WEEKNUM_OOO(BU13,1),"")</f>
        <v/>
      </c>
      <c r="BV11" s="95" t="str">
        <f aca="false">IF(WEEKDAY(BV13)=2,_xlfn.ORG.LIBREOFFICE.WEEKNUM_OOO(BV13,1),"")</f>
        <v/>
      </c>
      <c r="BW11" s="95" t="str">
        <f aca="false">IF(WEEKDAY(BW13)=2,_xlfn.ORG.LIBREOFFICE.WEEKNUM_OOO(BW13,1),"")</f>
        <v/>
      </c>
      <c r="BX11" s="95" t="n">
        <f aca="false">IF(WEEKDAY(BX13)=2,_xlfn.ORG.LIBREOFFICE.WEEKNUM_OOO(BX13,1),"")</f>
        <v>13</v>
      </c>
      <c r="BY11" s="95" t="str">
        <f aca="false">IF(WEEKDAY(BY13)=2,_xlfn.ORG.LIBREOFFICE.WEEKNUM_OOO(BY13,1),"")</f>
        <v/>
      </c>
      <c r="BZ11" s="95" t="str">
        <f aca="false">IF(WEEKDAY(BZ13)=2,_xlfn.ORG.LIBREOFFICE.WEEKNUM_OOO(BZ13,1),"")</f>
        <v/>
      </c>
      <c r="CA11" s="95" t="str">
        <f aca="false">IF(WEEKDAY(CA13)=2,_xlfn.ORG.LIBREOFFICE.WEEKNUM_OOO(CA13,1),"")</f>
        <v/>
      </c>
      <c r="CB11" s="95" t="str">
        <f aca="false">IF(WEEKDAY(CB13)=2,_xlfn.ORG.LIBREOFFICE.WEEKNUM_OOO(CB13,1),"")</f>
        <v/>
      </c>
      <c r="CC11" s="95" t="str">
        <f aca="false">IF(WEEKDAY(CC13)=2,_xlfn.ORG.LIBREOFFICE.WEEKNUM_OOO(CC13,1),"")</f>
        <v/>
      </c>
      <c r="CD11" s="95" t="str">
        <f aca="false">IF(WEEKDAY(CD13)=2,_xlfn.ORG.LIBREOFFICE.WEEKNUM_OOO(CD13,1),"")</f>
        <v/>
      </c>
      <c r="CE11" s="95" t="n">
        <f aca="false">IF(WEEKDAY(CE13)=2,_xlfn.ORG.LIBREOFFICE.WEEKNUM_OOO(CE13,1),"")</f>
        <v>14</v>
      </c>
      <c r="CF11" s="95" t="str">
        <f aca="false">IF(WEEKDAY(CF13)=2,_xlfn.ORG.LIBREOFFICE.WEEKNUM_OOO(CF13,1),"")</f>
        <v/>
      </c>
      <c r="CG11" s="95" t="str">
        <f aca="false">IF(WEEKDAY(CG13)=2,_xlfn.ORG.LIBREOFFICE.WEEKNUM_OOO(CG13,1),"")</f>
        <v/>
      </c>
      <c r="CH11" s="95" t="str">
        <f aca="false">IF(WEEKDAY(CH13)=2,_xlfn.ORG.LIBREOFFICE.WEEKNUM_OOO(CH13,1),"")</f>
        <v/>
      </c>
      <c r="CI11" s="95" t="str">
        <f aca="false">IF(WEEKDAY(CI13)=2,_xlfn.ORG.LIBREOFFICE.WEEKNUM_OOO(CI13,1),"")</f>
        <v/>
      </c>
      <c r="CJ11" s="95" t="str">
        <f aca="false">IF(WEEKDAY(CJ13)=2,_xlfn.ORG.LIBREOFFICE.WEEKNUM_OOO(CJ13,1),"")</f>
        <v/>
      </c>
      <c r="CK11" s="95" t="str">
        <f aca="false">IF(WEEKDAY(CK13)=2,_xlfn.ORG.LIBREOFFICE.WEEKNUM_OOO(CK13,1),"")</f>
        <v/>
      </c>
      <c r="CL11" s="95" t="n">
        <f aca="false">IF(WEEKDAY(CL13)=2,_xlfn.ORG.LIBREOFFICE.WEEKNUM_OOO(CL13,1),"")</f>
        <v>15</v>
      </c>
      <c r="CM11" s="95" t="str">
        <f aca="false">IF(WEEKDAY(CM13)=2,_xlfn.ORG.LIBREOFFICE.WEEKNUM_OOO(CM13,1),"")</f>
        <v/>
      </c>
      <c r="CN11" s="95" t="str">
        <f aca="false">IF(WEEKDAY(CN13)=2,_xlfn.ORG.LIBREOFFICE.WEEKNUM_OOO(CN13,1),"")</f>
        <v/>
      </c>
      <c r="CO11" s="95" t="str">
        <f aca="false">IF(WEEKDAY(CO13)=2,_xlfn.ORG.LIBREOFFICE.WEEKNUM_OOO(CO13,1),"")</f>
        <v/>
      </c>
      <c r="CP11" s="95" t="str">
        <f aca="false">IF(WEEKDAY(CP13)=2,_xlfn.ORG.LIBREOFFICE.WEEKNUM_OOO(CP13,1),"")</f>
        <v/>
      </c>
      <c r="CQ11" s="95" t="str">
        <f aca="false">IF(WEEKDAY(CQ13)=2,_xlfn.ORG.LIBREOFFICE.WEEKNUM_OOO(CQ13,1),"")</f>
        <v/>
      </c>
      <c r="CR11" s="95" t="str">
        <f aca="false">IF(WEEKDAY(CR13)=2,_xlfn.ORG.LIBREOFFICE.WEEKNUM_OOO(CR13,1),"")</f>
        <v/>
      </c>
      <c r="CS11" s="95" t="n">
        <f aca="false">IF(WEEKDAY(CS13)=2,_xlfn.ORG.LIBREOFFICE.WEEKNUM_OOO(CS13,1),"")</f>
        <v>16</v>
      </c>
      <c r="CT11" s="95" t="str">
        <f aca="false">IF(WEEKDAY(CT13)=2,_xlfn.ORG.LIBREOFFICE.WEEKNUM_OOO(CT13,1),"")</f>
        <v/>
      </c>
      <c r="CU11" s="95" t="str">
        <f aca="false">IF(WEEKDAY(CU13)=2,_xlfn.ORG.LIBREOFFICE.WEEKNUM_OOO(CU13,1),"")</f>
        <v/>
      </c>
      <c r="CV11" s="95" t="str">
        <f aca="false">IF(WEEKDAY(CV13)=2,_xlfn.ORG.LIBREOFFICE.WEEKNUM_OOO(CV13,1),"")</f>
        <v/>
      </c>
      <c r="CW11" s="95" t="str">
        <f aca="false">IF(WEEKDAY(CW13)=2,_xlfn.ORG.LIBREOFFICE.WEEKNUM_OOO(CW13,1),"")</f>
        <v/>
      </c>
      <c r="CX11" s="95" t="str">
        <f aca="false">IF(WEEKDAY(CX13)=2,_xlfn.ORG.LIBREOFFICE.WEEKNUM_OOO(CX13,1),"")</f>
        <v/>
      </c>
      <c r="CY11" s="95" t="str">
        <f aca="false">IF(WEEKDAY(CY13)=2,_xlfn.ORG.LIBREOFFICE.WEEKNUM_OOO(CY13,1),"")</f>
        <v/>
      </c>
      <c r="CZ11" s="95" t="n">
        <f aca="false">IF(WEEKDAY(CZ13)=2,_xlfn.ORG.LIBREOFFICE.WEEKNUM_OOO(CZ13,1),"")</f>
        <v>17</v>
      </c>
      <c r="DA11" s="95" t="str">
        <f aca="false">IF(WEEKDAY(DA13)=2,_xlfn.ORG.LIBREOFFICE.WEEKNUM_OOO(DA13,1),"")</f>
        <v/>
      </c>
      <c r="DB11" s="95" t="str">
        <f aca="false">IF(WEEKDAY(DB13)=2,_xlfn.ORG.LIBREOFFICE.WEEKNUM_OOO(DB13,1),"")</f>
        <v/>
      </c>
      <c r="DC11" s="95" t="str">
        <f aca="false">IF(WEEKDAY(DC13)=2,_xlfn.ORG.LIBREOFFICE.WEEKNUM_OOO(DC13,1),"")</f>
        <v/>
      </c>
      <c r="DD11" s="95" t="str">
        <f aca="false">IF(WEEKDAY(DD13)=2,_xlfn.ORG.LIBREOFFICE.WEEKNUM_OOO(DD13,1),"")</f>
        <v/>
      </c>
      <c r="DE11" s="95" t="str">
        <f aca="false">IF(WEEKDAY(DE13)=2,_xlfn.ORG.LIBREOFFICE.WEEKNUM_OOO(DE13,1),"")</f>
        <v/>
      </c>
      <c r="DF11" s="95" t="str">
        <f aca="false">IF(WEEKDAY(DF13)=2,_xlfn.ORG.LIBREOFFICE.WEEKNUM_OOO(DF13,1),"")</f>
        <v/>
      </c>
      <c r="DG11" s="95" t="n">
        <f aca="false">IF(WEEKDAY(DG13)=2,_xlfn.ORG.LIBREOFFICE.WEEKNUM_OOO(DG13,1),"")</f>
        <v>18</v>
      </c>
      <c r="DH11" s="95" t="str">
        <f aca="false">IF(WEEKDAY(DH13)=2,_xlfn.ORG.LIBREOFFICE.WEEKNUM_OOO(DH13,1),"")</f>
        <v/>
      </c>
      <c r="DI11" s="95" t="str">
        <f aca="false">IF(WEEKDAY(DI13)=2,_xlfn.ORG.LIBREOFFICE.WEEKNUM_OOO(DI13,1),"")</f>
        <v/>
      </c>
      <c r="DJ11" s="95" t="str">
        <f aca="false">IF(WEEKDAY(DJ13)=2,_xlfn.ORG.LIBREOFFICE.WEEKNUM_OOO(DJ13,1),"")</f>
        <v/>
      </c>
      <c r="DK11" s="95" t="str">
        <f aca="false">IF(WEEKDAY(DK13)=2,_xlfn.ORG.LIBREOFFICE.WEEKNUM_OOO(DK13,1),"")</f>
        <v/>
      </c>
      <c r="DL11" s="95" t="str">
        <f aca="false">IF(WEEKDAY(DL13)=2,_xlfn.ORG.LIBREOFFICE.WEEKNUM_OOO(DL13,1),"")</f>
        <v/>
      </c>
      <c r="DM11" s="95" t="str">
        <f aca="false">IF(WEEKDAY(DM13)=2,_xlfn.ORG.LIBREOFFICE.WEEKNUM_OOO(DM13,1),"")</f>
        <v/>
      </c>
      <c r="DN11" s="95" t="n">
        <f aca="false">IF(WEEKDAY(DN13)=2,_xlfn.ORG.LIBREOFFICE.WEEKNUM_OOO(DN13,1),"")</f>
        <v>19</v>
      </c>
      <c r="DO11" s="95" t="str">
        <f aca="false">IF(WEEKDAY(DO13)=2,_xlfn.ORG.LIBREOFFICE.WEEKNUM_OOO(DO13,1),"")</f>
        <v/>
      </c>
      <c r="DP11" s="95" t="str">
        <f aca="false">IF(WEEKDAY(DP13)=2,_xlfn.ORG.LIBREOFFICE.WEEKNUM_OOO(DP13,1),"")</f>
        <v/>
      </c>
      <c r="DQ11" s="95" t="str">
        <f aca="false">IF(WEEKDAY(DQ13)=2,_xlfn.ORG.LIBREOFFICE.WEEKNUM_OOO(DQ13,1),"")</f>
        <v/>
      </c>
      <c r="DR11" s="95" t="str">
        <f aca="false">IF(WEEKDAY(DR13)=2,_xlfn.ORG.LIBREOFFICE.WEEKNUM_OOO(DR13,1),"")</f>
        <v/>
      </c>
      <c r="DS11" s="95" t="str">
        <f aca="false">IF(WEEKDAY(DS13)=2,_xlfn.ORG.LIBREOFFICE.WEEKNUM_OOO(DS13,1),"")</f>
        <v/>
      </c>
      <c r="DT11" s="95" t="str">
        <f aca="false">IF(WEEKDAY(DT13)=2,_xlfn.ORG.LIBREOFFICE.WEEKNUM_OOO(DT13,1),"")</f>
        <v/>
      </c>
      <c r="DU11" s="95" t="n">
        <f aca="false">IF(WEEKDAY(DU13)=2,_xlfn.ORG.LIBREOFFICE.WEEKNUM_OOO(DU13,1),"")</f>
        <v>20</v>
      </c>
      <c r="DV11" s="95" t="str">
        <f aca="false">IF(WEEKDAY(DV13)=2,_xlfn.ORG.LIBREOFFICE.WEEKNUM_OOO(DV13,1),"")</f>
        <v/>
      </c>
      <c r="DW11" s="95" t="str">
        <f aca="false">IF(WEEKDAY(DW13)=2,_xlfn.ORG.LIBREOFFICE.WEEKNUM_OOO(DW13,1),"")</f>
        <v/>
      </c>
      <c r="DX11" s="95" t="str">
        <f aca="false">IF(WEEKDAY(DX13)=2,_xlfn.ORG.LIBREOFFICE.WEEKNUM_OOO(DX13,1),"")</f>
        <v/>
      </c>
      <c r="DY11" s="95" t="str">
        <f aca="false">IF(WEEKDAY(DY13)=2,_xlfn.ORG.LIBREOFFICE.WEEKNUM_OOO(DY13,1),"")</f>
        <v/>
      </c>
      <c r="DZ11" s="95" t="str">
        <f aca="false">IF(WEEKDAY(DZ13)=2,_xlfn.ORG.LIBREOFFICE.WEEKNUM_OOO(DZ13,1),"")</f>
        <v/>
      </c>
      <c r="EA11" s="95" t="str">
        <f aca="false">IF(WEEKDAY(EA13)=2,_xlfn.ORG.LIBREOFFICE.WEEKNUM_OOO(EA13,1),"")</f>
        <v/>
      </c>
      <c r="EB11" s="95" t="n">
        <f aca="false">IF(WEEKDAY(EB13)=2,_xlfn.ORG.LIBREOFFICE.WEEKNUM_OOO(EB13,1),"")</f>
        <v>21</v>
      </c>
      <c r="EC11" s="95" t="str">
        <f aca="false">IF(WEEKDAY(EC13)=2,_xlfn.ORG.LIBREOFFICE.WEEKNUM_OOO(EC13,1),"")</f>
        <v/>
      </c>
      <c r="ED11" s="95" t="str">
        <f aca="false">IF(WEEKDAY(ED13)=2,_xlfn.ORG.LIBREOFFICE.WEEKNUM_OOO(ED13,1),"")</f>
        <v/>
      </c>
      <c r="EE11" s="95" t="str">
        <f aca="false">IF(WEEKDAY(EE13)=2,_xlfn.ORG.LIBREOFFICE.WEEKNUM_OOO(EE13,1),"")</f>
        <v/>
      </c>
      <c r="EF11" s="95" t="str">
        <f aca="false">IF(WEEKDAY(EF13)=2,_xlfn.ORG.LIBREOFFICE.WEEKNUM_OOO(EF13,1),"")</f>
        <v/>
      </c>
      <c r="EG11" s="95" t="str">
        <f aca="false">IF(WEEKDAY(EG13)=2,_xlfn.ORG.LIBREOFFICE.WEEKNUM_OOO(EG13,1),"")</f>
        <v/>
      </c>
      <c r="EH11" s="95" t="str">
        <f aca="false">IF(WEEKDAY(EH13)=2,_xlfn.ORG.LIBREOFFICE.WEEKNUM_OOO(EH13,1),"")</f>
        <v/>
      </c>
      <c r="EI11" s="95" t="n">
        <f aca="false">IF(WEEKDAY(EI13)=2,_xlfn.ORG.LIBREOFFICE.WEEKNUM_OOO(EI13,1),"")</f>
        <v>22</v>
      </c>
      <c r="EJ11" s="95" t="str">
        <f aca="false">IF(WEEKDAY(EJ13)=2,_xlfn.ORG.LIBREOFFICE.WEEKNUM_OOO(EJ13,1),"")</f>
        <v/>
      </c>
      <c r="EK11" s="95" t="str">
        <f aca="false">IF(WEEKDAY(EK13)=2,_xlfn.ORG.LIBREOFFICE.WEEKNUM_OOO(EK13,1),"")</f>
        <v/>
      </c>
      <c r="EL11" s="95" t="str">
        <f aca="false">IF(WEEKDAY(EL13)=2,_xlfn.ORG.LIBREOFFICE.WEEKNUM_OOO(EL13,1),"")</f>
        <v/>
      </c>
      <c r="EM11" s="95" t="str">
        <f aca="false">IF(WEEKDAY(EM13)=2,_xlfn.ORG.LIBREOFFICE.WEEKNUM_OOO(EM13,1),"")</f>
        <v/>
      </c>
      <c r="EN11" s="95" t="str">
        <f aca="false">IF(WEEKDAY(EN13)=2,_xlfn.ORG.LIBREOFFICE.WEEKNUM_OOO(EN13,1),"")</f>
        <v/>
      </c>
      <c r="EO11" s="95" t="str">
        <f aca="false">IF(WEEKDAY(EO13)=2,_xlfn.ORG.LIBREOFFICE.WEEKNUM_OOO(EO13,1),"")</f>
        <v/>
      </c>
      <c r="EP11" s="95" t="n">
        <f aca="false">IF(WEEKDAY(EP13)=2,_xlfn.ORG.LIBREOFFICE.WEEKNUM_OOO(EP13,1),"")</f>
        <v>23</v>
      </c>
      <c r="EQ11" s="95" t="str">
        <f aca="false">IF(WEEKDAY(EQ13)=2,_xlfn.ORG.LIBREOFFICE.WEEKNUM_OOO(EQ13,1),"")</f>
        <v/>
      </c>
      <c r="ER11" s="95" t="str">
        <f aca="false">IF(WEEKDAY(ER13)=2,_xlfn.ORG.LIBREOFFICE.WEEKNUM_OOO(ER13,1),"")</f>
        <v/>
      </c>
      <c r="ES11" s="95" t="str">
        <f aca="false">IF(WEEKDAY(ES13)=2,_xlfn.ORG.LIBREOFFICE.WEEKNUM_OOO(ES13,1),"")</f>
        <v/>
      </c>
      <c r="ET11" s="95" t="str">
        <f aca="false">IF(WEEKDAY(ET13)=2,_xlfn.ORG.LIBREOFFICE.WEEKNUM_OOO(ET13,1),"")</f>
        <v/>
      </c>
      <c r="EU11" s="95" t="str">
        <f aca="false">IF(WEEKDAY(EU13)=2,_xlfn.ORG.LIBREOFFICE.WEEKNUM_OOO(EU13,1),"")</f>
        <v/>
      </c>
      <c r="EV11" s="95" t="str">
        <f aca="false">IF(WEEKDAY(EV13)=2,_xlfn.ORG.LIBREOFFICE.WEEKNUM_OOO(EV13,1),"")</f>
        <v/>
      </c>
      <c r="EW11" s="95" t="n">
        <f aca="false">IF(WEEKDAY(EW13)=2,_xlfn.ORG.LIBREOFFICE.WEEKNUM_OOO(EW13,1),"")</f>
        <v>24</v>
      </c>
      <c r="EX11" s="95" t="str">
        <f aca="false">IF(WEEKDAY(EX13)=2,_xlfn.ORG.LIBREOFFICE.WEEKNUM_OOO(EX13,1),"")</f>
        <v/>
      </c>
      <c r="EY11" s="95" t="str">
        <f aca="false">IF(WEEKDAY(EY13)=2,_xlfn.ORG.LIBREOFFICE.WEEKNUM_OOO(EY13,1),"")</f>
        <v/>
      </c>
      <c r="EZ11" s="95" t="str">
        <f aca="false">IF(WEEKDAY(EZ13)=2,_xlfn.ORG.LIBREOFFICE.WEEKNUM_OOO(EZ13,1),"")</f>
        <v/>
      </c>
      <c r="FA11" s="95" t="str">
        <f aca="false">IF(WEEKDAY(FA13)=2,_xlfn.ORG.LIBREOFFICE.WEEKNUM_OOO(FA13,1),"")</f>
        <v/>
      </c>
      <c r="FB11" s="95" t="str">
        <f aca="false">IF(WEEKDAY(FB13)=2,_xlfn.ORG.LIBREOFFICE.WEEKNUM_OOO(FB13,1),"")</f>
        <v/>
      </c>
      <c r="FC11" s="95" t="str">
        <f aca="false">IF(WEEKDAY(FC13)=2,_xlfn.ORG.LIBREOFFICE.WEEKNUM_OOO(FC13,1),"")</f>
        <v/>
      </c>
      <c r="FD11" s="95" t="n">
        <f aca="false">IF(WEEKDAY(FD13)=2,_xlfn.ORG.LIBREOFFICE.WEEKNUM_OOO(FD13,1),"")</f>
        <v>25</v>
      </c>
      <c r="FE11" s="95" t="str">
        <f aca="false">IF(WEEKDAY(FE13)=2,_xlfn.ORG.LIBREOFFICE.WEEKNUM_OOO(FE13,1),"")</f>
        <v/>
      </c>
      <c r="FF11" s="95" t="str">
        <f aca="false">IF(WEEKDAY(FF13)=2,_xlfn.ORG.LIBREOFFICE.WEEKNUM_OOO(FF13,1),"")</f>
        <v/>
      </c>
      <c r="FG11" s="95" t="str">
        <f aca="false">IF(WEEKDAY(FG13)=2,_xlfn.ORG.LIBREOFFICE.WEEKNUM_OOO(FG13,1),"")</f>
        <v/>
      </c>
      <c r="FH11" s="95" t="str">
        <f aca="false">IF(WEEKDAY(FH13)=2,_xlfn.ORG.LIBREOFFICE.WEEKNUM_OOO(FH13,1),"")</f>
        <v/>
      </c>
      <c r="FI11" s="95" t="str">
        <f aca="false">IF(WEEKDAY(FI13)=2,_xlfn.ORG.LIBREOFFICE.WEEKNUM_OOO(FI13,1),"")</f>
        <v/>
      </c>
      <c r="FJ11" s="95" t="str">
        <f aca="false">IF(WEEKDAY(FJ13)=2,_xlfn.ORG.LIBREOFFICE.WEEKNUM_OOO(FJ13,1),"")</f>
        <v/>
      </c>
      <c r="FK11" s="95" t="n">
        <f aca="false">IF(WEEKDAY(FK13)=2,_xlfn.ORG.LIBREOFFICE.WEEKNUM_OOO(FK13,1),"")</f>
        <v>26</v>
      </c>
      <c r="FL11" s="95" t="str">
        <f aca="false">IF(WEEKDAY(FL13)=2,_xlfn.ORG.LIBREOFFICE.WEEKNUM_OOO(FL13,1),"")</f>
        <v/>
      </c>
      <c r="FM11" s="95" t="str">
        <f aca="false">IF(WEEKDAY(FM13)=2,_xlfn.ORG.LIBREOFFICE.WEEKNUM_OOO(FM13,1),"")</f>
        <v/>
      </c>
      <c r="FN11" s="95" t="str">
        <f aca="false">IF(WEEKDAY(FN13)=2,_xlfn.ORG.LIBREOFFICE.WEEKNUM_OOO(FN13,1),"")</f>
        <v/>
      </c>
      <c r="FO11" s="95" t="str">
        <f aca="false">IF(WEEKDAY(FO13)=2,_xlfn.ORG.LIBREOFFICE.WEEKNUM_OOO(FO13,1),"")</f>
        <v/>
      </c>
      <c r="FP11" s="95" t="str">
        <f aca="false">IF(WEEKDAY(FP13)=2,_xlfn.ORG.LIBREOFFICE.WEEKNUM_OOO(FP13,1),"")</f>
        <v/>
      </c>
      <c r="FQ11" s="95" t="str">
        <f aca="false">IF(WEEKDAY(FQ13)=2,_xlfn.ORG.LIBREOFFICE.WEEKNUM_OOO(FQ13,1),"")</f>
        <v/>
      </c>
      <c r="FR11" s="95" t="n">
        <f aca="false">IF(WEEKDAY(FR13)=2,_xlfn.ORG.LIBREOFFICE.WEEKNUM_OOO(FR13,1),"")</f>
        <v>27</v>
      </c>
      <c r="FS11" s="95" t="str">
        <f aca="false">IF(WEEKDAY(FS13)=2,_xlfn.ORG.LIBREOFFICE.WEEKNUM_OOO(FS13,1),"")</f>
        <v/>
      </c>
      <c r="FT11" s="95" t="str">
        <f aca="false">IF(WEEKDAY(FT13)=2,_xlfn.ORG.LIBREOFFICE.WEEKNUM_OOO(FT13,1),"")</f>
        <v/>
      </c>
      <c r="FU11" s="95" t="str">
        <f aca="false">IF(WEEKDAY(FU13)=2,_xlfn.ORG.LIBREOFFICE.WEEKNUM_OOO(FU13,1),"")</f>
        <v/>
      </c>
      <c r="FV11" s="95" t="str">
        <f aca="false">IF(WEEKDAY(FV13)=2,_xlfn.ORG.LIBREOFFICE.WEEKNUM_OOO(FV13,1),"")</f>
        <v/>
      </c>
      <c r="FW11" s="95" t="str">
        <f aca="false">IF(WEEKDAY(FW13)=2,_xlfn.ORG.LIBREOFFICE.WEEKNUM_OOO(FW13,1),"")</f>
        <v/>
      </c>
      <c r="FX11" s="95" t="str">
        <f aca="false">IF(WEEKDAY(FX13)=2,_xlfn.ORG.LIBREOFFICE.WEEKNUM_OOO(FX13,1),"")</f>
        <v/>
      </c>
      <c r="FY11" s="95" t="n">
        <f aca="false">IF(WEEKDAY(FY13)=2,_xlfn.ORG.LIBREOFFICE.WEEKNUM_OOO(FY13,1),"")</f>
        <v>28</v>
      </c>
      <c r="FZ11" s="95" t="str">
        <f aca="false">IF(WEEKDAY(FZ13)=2,_xlfn.ORG.LIBREOFFICE.WEEKNUM_OOO(FZ13,1),"")</f>
        <v/>
      </c>
      <c r="GA11" s="95" t="str">
        <f aca="false">IF(WEEKDAY(GA13)=2,_xlfn.ORG.LIBREOFFICE.WEEKNUM_OOO(GA13,1),"")</f>
        <v/>
      </c>
      <c r="GB11" s="95" t="str">
        <f aca="false">IF(WEEKDAY(GB13)=2,_xlfn.ORG.LIBREOFFICE.WEEKNUM_OOO(GB13,1),"")</f>
        <v/>
      </c>
      <c r="GC11" s="95" t="str">
        <f aca="false">IF(WEEKDAY(GC13)=2,_xlfn.ORG.LIBREOFFICE.WEEKNUM_OOO(GC13,1),"")</f>
        <v/>
      </c>
      <c r="GD11" s="95" t="str">
        <f aca="false">IF(WEEKDAY(GD13)=2,_xlfn.ORG.LIBREOFFICE.WEEKNUM_OOO(GD13,1),"")</f>
        <v/>
      </c>
      <c r="GE11" s="95" t="str">
        <f aca="false">IF(WEEKDAY(GE13)=2,_xlfn.ORG.LIBREOFFICE.WEEKNUM_OOO(GE13,1),"")</f>
        <v/>
      </c>
      <c r="GF11" s="95" t="n">
        <f aca="false">IF(WEEKDAY(GF13)=2,_xlfn.ORG.LIBREOFFICE.WEEKNUM_OOO(GF13,1),"")</f>
        <v>29</v>
      </c>
      <c r="GG11" s="95" t="str">
        <f aca="false">IF(WEEKDAY(GG13)=2,_xlfn.ORG.LIBREOFFICE.WEEKNUM_OOO(GG13,1),"")</f>
        <v/>
      </c>
      <c r="GH11" s="95" t="str">
        <f aca="false">IF(WEEKDAY(GH13)=2,_xlfn.ORG.LIBREOFFICE.WEEKNUM_OOO(GH13,1),"")</f>
        <v/>
      </c>
      <c r="GI11" s="95" t="str">
        <f aca="false">IF(WEEKDAY(GI13)=2,_xlfn.ORG.LIBREOFFICE.WEEKNUM_OOO(GI13,1),"")</f>
        <v/>
      </c>
    </row>
    <row r="12" s="105" customFormat="true" ht="90.25" hidden="false" customHeight="false" outlineLevel="0" collapsed="false">
      <c r="A12" s="97" t="s">
        <v>91</v>
      </c>
      <c r="B12" s="97" t="s">
        <v>92</v>
      </c>
      <c r="C12" s="97" t="s">
        <v>93</v>
      </c>
      <c r="D12" s="98" t="s">
        <v>94</v>
      </c>
      <c r="E12" s="99" t="s">
        <v>95</v>
      </c>
      <c r="F12" s="98" t="s">
        <v>96</v>
      </c>
      <c r="G12" s="100" t="s">
        <v>97</v>
      </c>
      <c r="H12" s="101" t="s">
        <v>98</v>
      </c>
      <c r="I12" s="102" t="s">
        <v>99</v>
      </c>
      <c r="J12" s="103" t="s">
        <v>100</v>
      </c>
      <c r="K12" s="104" t="n">
        <f aca="false">K13</f>
        <v>44583</v>
      </c>
      <c r="L12" s="104" t="str">
        <f aca="false">IF(DAY(L13)=1,L13,"")</f>
        <v/>
      </c>
      <c r="M12" s="104" t="str">
        <f aca="false">IF(DAY(M13)=1,M13,"")</f>
        <v/>
      </c>
      <c r="N12" s="104" t="str">
        <f aca="false">IF(DAY(N13)=1,N13,"")</f>
        <v/>
      </c>
      <c r="O12" s="104" t="str">
        <f aca="false">IF(DAY(O13)=1,O13,"")</f>
        <v/>
      </c>
      <c r="P12" s="104" t="str">
        <f aca="false">IF(DAY(P13)=1,P13,"")</f>
        <v/>
      </c>
      <c r="Q12" s="104" t="str">
        <f aca="false">IF(DAY(Q13)=1,Q13,"")</f>
        <v/>
      </c>
      <c r="R12" s="104" t="str">
        <f aca="false">IF(DAY(R13)=1,R13,"")</f>
        <v/>
      </c>
      <c r="S12" s="104" t="str">
        <f aca="false">IF(DAY(S13)=1,S13,"")</f>
        <v/>
      </c>
      <c r="T12" s="104" t="str">
        <f aca="false">IF(DAY(T13)=1,T13,"")</f>
        <v/>
      </c>
      <c r="U12" s="104" t="n">
        <f aca="false">IF(DAY(U13)=1,U13,"")</f>
        <v>44593</v>
      </c>
      <c r="V12" s="104" t="str">
        <f aca="false">IF(DAY(V13)=1,V13,"")</f>
        <v/>
      </c>
      <c r="W12" s="104" t="str">
        <f aca="false">IF(DAY(W13)=1,W13,"")</f>
        <v/>
      </c>
      <c r="X12" s="104" t="str">
        <f aca="false">IF(DAY(X13)=1,X13,"")</f>
        <v/>
      </c>
      <c r="Y12" s="104" t="str">
        <f aca="false">IF(DAY(Y13)=1,Y13,"")</f>
        <v/>
      </c>
      <c r="Z12" s="104" t="str">
        <f aca="false">IF(DAY(Z13)=1,Z13,"")</f>
        <v/>
      </c>
      <c r="AA12" s="104" t="str">
        <f aca="false">IF(DAY(AA13)=1,AA13,"")</f>
        <v/>
      </c>
      <c r="AB12" s="104" t="str">
        <f aca="false">IF(DAY(AB13)=1,AB13,"")</f>
        <v/>
      </c>
      <c r="AC12" s="104" t="str">
        <f aca="false">IF(DAY(AC13)=1,AC13,"")</f>
        <v/>
      </c>
      <c r="AD12" s="104" t="str">
        <f aca="false">IF(DAY(AD13)=1,AD13,"")</f>
        <v/>
      </c>
      <c r="AE12" s="104" t="str">
        <f aca="false">IF(DAY(AE13)=1,AE13,"")</f>
        <v/>
      </c>
      <c r="AF12" s="104" t="str">
        <f aca="false">IF(DAY(AF13)=1,AF13,"")</f>
        <v/>
      </c>
      <c r="AG12" s="104" t="str">
        <f aca="false">IF(DAY(AG13)=1,AG13,"")</f>
        <v/>
      </c>
      <c r="AH12" s="104" t="str">
        <f aca="false">IF(DAY(AH13)=1,AH13,"")</f>
        <v/>
      </c>
      <c r="AI12" s="104" t="str">
        <f aca="false">IF(DAY(AI13)=1,AI13,"")</f>
        <v/>
      </c>
      <c r="AJ12" s="104" t="str">
        <f aca="false">IF(DAY(AJ13)=1,AJ13,"")</f>
        <v/>
      </c>
      <c r="AK12" s="104" t="str">
        <f aca="false">IF(DAY(AK13)=1,AK13,"")</f>
        <v/>
      </c>
      <c r="AL12" s="104" t="str">
        <f aca="false">IF(DAY(AL13)=1,AL13,"")</f>
        <v/>
      </c>
      <c r="AM12" s="104" t="str">
        <f aca="false">IF(DAY(AM13)=1,AM13,"")</f>
        <v/>
      </c>
      <c r="AN12" s="104" t="str">
        <f aca="false">IF(DAY(AN13)=1,AN13,"")</f>
        <v/>
      </c>
      <c r="AO12" s="104" t="str">
        <f aca="false">IF(DAY(AO13)=1,AO13,"")</f>
        <v/>
      </c>
      <c r="AP12" s="104" t="str">
        <f aca="false">IF(DAY(AP13)=1,AP13,"")</f>
        <v/>
      </c>
      <c r="AQ12" s="104" t="str">
        <f aca="false">IF(DAY(AQ13)=1,AQ13,"")</f>
        <v/>
      </c>
      <c r="AR12" s="104" t="str">
        <f aca="false">IF(DAY(AR13)=1,AR13,"")</f>
        <v/>
      </c>
      <c r="AS12" s="104" t="str">
        <f aca="false">IF(DAY(AS13)=1,AS13,"")</f>
        <v/>
      </c>
      <c r="AT12" s="104" t="str">
        <f aca="false">IF(DAY(AT13)=1,AT13,"")</f>
        <v/>
      </c>
      <c r="AU12" s="104" t="str">
        <f aca="false">IF(DAY(AU13)=1,AU13,"")</f>
        <v/>
      </c>
      <c r="AV12" s="104" t="str">
        <f aca="false">IF(DAY(AV13)=1,AV13,"")</f>
        <v/>
      </c>
      <c r="AW12" s="104" t="n">
        <f aca="false">IF(DAY(AW13)=1,AW13,"")</f>
        <v>44621</v>
      </c>
      <c r="AX12" s="104" t="str">
        <f aca="false">IF(DAY(AX13)=1,AX13,"")</f>
        <v/>
      </c>
      <c r="AY12" s="104" t="str">
        <f aca="false">IF(DAY(AY13)=1,AY13,"")</f>
        <v/>
      </c>
      <c r="AZ12" s="104" t="str">
        <f aca="false">IF(DAY(AZ13)=1,AZ13,"")</f>
        <v/>
      </c>
      <c r="BA12" s="104" t="str">
        <f aca="false">IF(DAY(BA13)=1,BA13,"")</f>
        <v/>
      </c>
      <c r="BB12" s="104" t="str">
        <f aca="false">IF(DAY(BB13)=1,BB13,"")</f>
        <v/>
      </c>
      <c r="BC12" s="104" t="str">
        <f aca="false">IF(DAY(BC13)=1,BC13,"")</f>
        <v/>
      </c>
      <c r="BD12" s="104" t="str">
        <f aca="false">IF(DAY(BD13)=1,BD13,"")</f>
        <v/>
      </c>
      <c r="BE12" s="104" t="str">
        <f aca="false">IF(DAY(BE13)=1,BE13,"")</f>
        <v/>
      </c>
      <c r="BF12" s="104" t="str">
        <f aca="false">IF(DAY(BF13)=1,BF13,"")</f>
        <v/>
      </c>
      <c r="BG12" s="104" t="str">
        <f aca="false">IF(DAY(BG13)=1,BG13,"")</f>
        <v/>
      </c>
      <c r="BH12" s="104" t="str">
        <f aca="false">IF(DAY(BH13)=1,BH13,"")</f>
        <v/>
      </c>
      <c r="BI12" s="104" t="str">
        <f aca="false">IF(DAY(BI13)=1,BI13,"")</f>
        <v/>
      </c>
      <c r="BJ12" s="104" t="str">
        <f aca="false">IF(DAY(BJ13)=1,BJ13,"")</f>
        <v/>
      </c>
      <c r="BK12" s="104" t="str">
        <f aca="false">IF(DAY(BK13)=1,BK13,"")</f>
        <v/>
      </c>
      <c r="BL12" s="104" t="str">
        <f aca="false">IF(DAY(BL13)=1,BL13,"")</f>
        <v/>
      </c>
      <c r="BM12" s="104" t="str">
        <f aca="false">IF(DAY(BM13)=1,BM13,"")</f>
        <v/>
      </c>
      <c r="BN12" s="104" t="str">
        <f aca="false">IF(DAY(BN13)=1,BN13,"")</f>
        <v/>
      </c>
      <c r="BO12" s="104" t="str">
        <f aca="false">IF(DAY(BO13)=1,BO13,"")</f>
        <v/>
      </c>
      <c r="BP12" s="104" t="str">
        <f aca="false">IF(DAY(BP13)=1,BP13,"")</f>
        <v/>
      </c>
      <c r="BQ12" s="104" t="str">
        <f aca="false">IF(DAY(BQ13)=1,BQ13,"")</f>
        <v/>
      </c>
      <c r="BR12" s="104" t="str">
        <f aca="false">IF(DAY(BR13)=1,BR13,"")</f>
        <v/>
      </c>
      <c r="BS12" s="104" t="str">
        <f aca="false">IF(DAY(BS13)=1,BS13,"")</f>
        <v/>
      </c>
      <c r="BT12" s="104" t="str">
        <f aca="false">IF(DAY(BT13)=1,BT13,"")</f>
        <v/>
      </c>
      <c r="BU12" s="104" t="str">
        <f aca="false">IF(DAY(BU13)=1,BU13,"")</f>
        <v/>
      </c>
      <c r="BV12" s="104" t="str">
        <f aca="false">IF(DAY(BV13)=1,BV13,"")</f>
        <v/>
      </c>
      <c r="BW12" s="104" t="str">
        <f aca="false">IF(DAY(BW13)=1,BW13,"")</f>
        <v/>
      </c>
      <c r="BX12" s="104" t="str">
        <f aca="false">IF(DAY(BX13)=1,BX13,"")</f>
        <v/>
      </c>
      <c r="BY12" s="104" t="str">
        <f aca="false">IF(DAY(BY13)=1,BY13,"")</f>
        <v/>
      </c>
      <c r="BZ12" s="104" t="str">
        <f aca="false">IF(DAY(BZ13)=1,BZ13,"")</f>
        <v/>
      </c>
      <c r="CA12" s="104" t="str">
        <f aca="false">IF(DAY(CA13)=1,CA13,"")</f>
        <v/>
      </c>
      <c r="CB12" s="104" t="n">
        <f aca="false">IF(DAY(CB13)=1,CB13,"")</f>
        <v>44652</v>
      </c>
      <c r="CC12" s="104" t="str">
        <f aca="false">IF(DAY(CC13)=1,CC13,"")</f>
        <v/>
      </c>
      <c r="CD12" s="104" t="str">
        <f aca="false">IF(DAY(CD13)=1,CD13,"")</f>
        <v/>
      </c>
      <c r="CE12" s="104" t="str">
        <f aca="false">IF(DAY(CE13)=1,CE13,"")</f>
        <v/>
      </c>
      <c r="CF12" s="104" t="str">
        <f aca="false">IF(DAY(CF13)=1,CF13,"")</f>
        <v/>
      </c>
      <c r="CG12" s="104" t="str">
        <f aca="false">IF(DAY(CG13)=1,CG13,"")</f>
        <v/>
      </c>
      <c r="CH12" s="104" t="str">
        <f aca="false">IF(DAY(CH13)=1,CH13,"")</f>
        <v/>
      </c>
      <c r="CI12" s="104" t="str">
        <f aca="false">IF(DAY(CI13)=1,CI13,"")</f>
        <v/>
      </c>
      <c r="CJ12" s="104" t="str">
        <f aca="false">IF(DAY(CJ13)=1,CJ13,"")</f>
        <v/>
      </c>
      <c r="CK12" s="104" t="str">
        <f aca="false">IF(DAY(CK13)=1,CK13,"")</f>
        <v/>
      </c>
      <c r="CL12" s="104" t="str">
        <f aca="false">IF(DAY(CL13)=1,CL13,"")</f>
        <v/>
      </c>
      <c r="CM12" s="104" t="str">
        <f aca="false">IF(DAY(CM13)=1,CM13,"")</f>
        <v/>
      </c>
      <c r="CN12" s="104" t="str">
        <f aca="false">IF(DAY(CN13)=1,CN13,"")</f>
        <v/>
      </c>
      <c r="CO12" s="104" t="str">
        <f aca="false">IF(DAY(CO13)=1,CO13,"")</f>
        <v/>
      </c>
      <c r="CP12" s="104" t="str">
        <f aca="false">IF(DAY(CP13)=1,CP13,"")</f>
        <v/>
      </c>
      <c r="CQ12" s="104" t="str">
        <f aca="false">IF(DAY(CQ13)=1,CQ13,"")</f>
        <v/>
      </c>
      <c r="CR12" s="104" t="str">
        <f aca="false">IF(DAY(CR13)=1,CR13,"")</f>
        <v/>
      </c>
      <c r="CS12" s="104" t="str">
        <f aca="false">IF(DAY(CS13)=1,CS13,"")</f>
        <v/>
      </c>
      <c r="CT12" s="104" t="str">
        <f aca="false">IF(DAY(CT13)=1,CT13,"")</f>
        <v/>
      </c>
      <c r="CU12" s="104" t="str">
        <f aca="false">IF(DAY(CU13)=1,CU13,"")</f>
        <v/>
      </c>
      <c r="CV12" s="104" t="str">
        <f aca="false">IF(DAY(CV13)=1,CV13,"")</f>
        <v/>
      </c>
      <c r="CW12" s="104" t="str">
        <f aca="false">IF(DAY(CW13)=1,CW13,"")</f>
        <v/>
      </c>
      <c r="CX12" s="104" t="str">
        <f aca="false">IF(DAY(CX13)=1,CX13,"")</f>
        <v/>
      </c>
      <c r="CY12" s="104" t="str">
        <f aca="false">IF(DAY(CY13)=1,CY13,"")</f>
        <v/>
      </c>
      <c r="CZ12" s="104" t="str">
        <f aca="false">IF(DAY(CZ13)=1,CZ13,"")</f>
        <v/>
      </c>
      <c r="DA12" s="104" t="str">
        <f aca="false">IF(DAY(DA13)=1,DA13,"")</f>
        <v/>
      </c>
      <c r="DB12" s="104" t="str">
        <f aca="false">IF(DAY(DB13)=1,DB13,"")</f>
        <v/>
      </c>
      <c r="DC12" s="104" t="str">
        <f aca="false">IF(DAY(DC13)=1,DC13,"")</f>
        <v/>
      </c>
      <c r="DD12" s="104" t="str">
        <f aca="false">IF(DAY(DD13)=1,DD13,"")</f>
        <v/>
      </c>
      <c r="DE12" s="104" t="str">
        <f aca="false">IF(DAY(DE13)=1,DE13,"")</f>
        <v/>
      </c>
      <c r="DF12" s="104" t="n">
        <f aca="false">IF(DAY(DF13)=1,DF13,"")</f>
        <v>44682</v>
      </c>
      <c r="DG12" s="104" t="str">
        <f aca="false">IF(DAY(DG13)=1,DG13,"")</f>
        <v/>
      </c>
      <c r="DH12" s="104" t="str">
        <f aca="false">IF(DAY(DH13)=1,DH13,"")</f>
        <v/>
      </c>
      <c r="DI12" s="104" t="str">
        <f aca="false">IF(DAY(DI13)=1,DI13,"")</f>
        <v/>
      </c>
      <c r="DJ12" s="104" t="str">
        <f aca="false">IF(DAY(DJ13)=1,DJ13,"")</f>
        <v/>
      </c>
      <c r="DK12" s="104" t="str">
        <f aca="false">IF(DAY(DK13)=1,DK13,"")</f>
        <v/>
      </c>
      <c r="DL12" s="104" t="str">
        <f aca="false">IF(DAY(DL13)=1,DL13,"")</f>
        <v/>
      </c>
      <c r="DM12" s="104" t="str">
        <f aca="false">IF(DAY(DM13)=1,DM13,"")</f>
        <v/>
      </c>
      <c r="DN12" s="104" t="str">
        <f aca="false">IF(DAY(DN13)=1,DN13,"")</f>
        <v/>
      </c>
      <c r="DO12" s="104" t="str">
        <f aca="false">IF(DAY(DO13)=1,DO13,"")</f>
        <v/>
      </c>
      <c r="DP12" s="104" t="str">
        <f aca="false">IF(DAY(DP13)=1,DP13,"")</f>
        <v/>
      </c>
      <c r="DQ12" s="104" t="str">
        <f aca="false">IF(DAY(DQ13)=1,DQ13,"")</f>
        <v/>
      </c>
      <c r="DR12" s="104" t="str">
        <f aca="false">IF(DAY(DR13)=1,DR13,"")</f>
        <v/>
      </c>
      <c r="DS12" s="104" t="str">
        <f aca="false">IF(DAY(DS13)=1,DS13,"")</f>
        <v/>
      </c>
      <c r="DT12" s="104" t="str">
        <f aca="false">IF(DAY(DT13)=1,DT13,"")</f>
        <v/>
      </c>
      <c r="DU12" s="104" t="str">
        <f aca="false">IF(DAY(DU13)=1,DU13,"")</f>
        <v/>
      </c>
      <c r="DV12" s="104" t="str">
        <f aca="false">IF(DAY(DV13)=1,DV13,"")</f>
        <v/>
      </c>
      <c r="DW12" s="104" t="str">
        <f aca="false">IF(DAY(DW13)=1,DW13,"")</f>
        <v/>
      </c>
      <c r="DX12" s="104" t="str">
        <f aca="false">IF(DAY(DX13)=1,DX13,"")</f>
        <v/>
      </c>
      <c r="DY12" s="104" t="str">
        <f aca="false">IF(DAY(DY13)=1,DY13,"")</f>
        <v/>
      </c>
      <c r="DZ12" s="104" t="str">
        <f aca="false">IF(DAY(DZ13)=1,DZ13,"")</f>
        <v/>
      </c>
      <c r="EA12" s="104" t="str">
        <f aca="false">IF(DAY(EA13)=1,EA13,"")</f>
        <v/>
      </c>
      <c r="EB12" s="104" t="str">
        <f aca="false">IF(DAY(EB13)=1,EB13,"")</f>
        <v/>
      </c>
      <c r="EC12" s="104" t="str">
        <f aca="false">IF(DAY(EC13)=1,EC13,"")</f>
        <v/>
      </c>
      <c r="ED12" s="104" t="str">
        <f aca="false">IF(DAY(ED13)=1,ED13,"")</f>
        <v/>
      </c>
      <c r="EE12" s="104" t="str">
        <f aca="false">IF(DAY(EE13)=1,EE13,"")</f>
        <v/>
      </c>
      <c r="EF12" s="104" t="str">
        <f aca="false">IF(DAY(EF13)=1,EF13,"")</f>
        <v/>
      </c>
      <c r="EG12" s="104" t="str">
        <f aca="false">IF(DAY(EG13)=1,EG13,"")</f>
        <v/>
      </c>
      <c r="EH12" s="104" t="str">
        <f aca="false">IF(DAY(EH13)=1,EH13,"")</f>
        <v/>
      </c>
      <c r="EI12" s="104" t="str">
        <f aca="false">IF(DAY(EI13)=1,EI13,"")</f>
        <v/>
      </c>
      <c r="EJ12" s="104" t="str">
        <f aca="false">IF(DAY(EJ13)=1,EJ13,"")</f>
        <v/>
      </c>
      <c r="EK12" s="104" t="n">
        <f aca="false">IF(DAY(EK13)=1,EK13,"")</f>
        <v>44713</v>
      </c>
      <c r="EL12" s="104" t="str">
        <f aca="false">IF(DAY(EL13)=1,EL13,"")</f>
        <v/>
      </c>
      <c r="EM12" s="104" t="str">
        <f aca="false">IF(DAY(EM13)=1,EM13,"")</f>
        <v/>
      </c>
      <c r="EN12" s="104" t="str">
        <f aca="false">IF(DAY(EN13)=1,EN13,"")</f>
        <v/>
      </c>
      <c r="EO12" s="104" t="str">
        <f aca="false">IF(DAY(EO13)=1,EO13,"")</f>
        <v/>
      </c>
      <c r="EP12" s="104" t="str">
        <f aca="false">IF(DAY(EP13)=1,EP13,"")</f>
        <v/>
      </c>
      <c r="EQ12" s="104" t="str">
        <f aca="false">IF(DAY(EQ13)=1,EQ13,"")</f>
        <v/>
      </c>
      <c r="ER12" s="104" t="str">
        <f aca="false">IF(DAY(ER13)=1,ER13,"")</f>
        <v/>
      </c>
      <c r="ES12" s="104" t="str">
        <f aca="false">IF(DAY(ES13)=1,ES13,"")</f>
        <v/>
      </c>
      <c r="ET12" s="104" t="str">
        <f aca="false">IF(DAY(ET13)=1,ET13,"")</f>
        <v/>
      </c>
      <c r="EU12" s="104" t="str">
        <f aca="false">IF(DAY(EU13)=1,EU13,"")</f>
        <v/>
      </c>
      <c r="EV12" s="104" t="str">
        <f aca="false">IF(DAY(EV13)=1,EV13,"")</f>
        <v/>
      </c>
      <c r="EW12" s="104" t="str">
        <f aca="false">IF(DAY(EW13)=1,EW13,"")</f>
        <v/>
      </c>
      <c r="EX12" s="104" t="str">
        <f aca="false">IF(DAY(EX13)=1,EX13,"")</f>
        <v/>
      </c>
      <c r="EY12" s="104" t="str">
        <f aca="false">IF(DAY(EY13)=1,EY13,"")</f>
        <v/>
      </c>
      <c r="EZ12" s="104" t="str">
        <f aca="false">IF(DAY(EZ13)=1,EZ13,"")</f>
        <v/>
      </c>
      <c r="FA12" s="104" t="str">
        <f aca="false">IF(DAY(FA13)=1,FA13,"")</f>
        <v/>
      </c>
      <c r="FB12" s="104" t="str">
        <f aca="false">IF(DAY(FB13)=1,FB13,"")</f>
        <v/>
      </c>
      <c r="FC12" s="104" t="str">
        <f aca="false">IF(DAY(FC13)=1,FC13,"")</f>
        <v/>
      </c>
      <c r="FD12" s="104" t="str">
        <f aca="false">IF(DAY(FD13)=1,FD13,"")</f>
        <v/>
      </c>
      <c r="FE12" s="104" t="str">
        <f aca="false">IF(DAY(FE13)=1,FE13,"")</f>
        <v/>
      </c>
      <c r="FF12" s="104" t="str">
        <f aca="false">IF(DAY(FF13)=1,FF13,"")</f>
        <v/>
      </c>
      <c r="FG12" s="104" t="str">
        <f aca="false">IF(DAY(FG13)=1,FG13,"")</f>
        <v/>
      </c>
      <c r="FH12" s="104" t="str">
        <f aca="false">IF(DAY(FH13)=1,FH13,"")</f>
        <v/>
      </c>
      <c r="FI12" s="104" t="str">
        <f aca="false">IF(DAY(FI13)=1,FI13,"")</f>
        <v/>
      </c>
      <c r="FJ12" s="104" t="str">
        <f aca="false">IF(DAY(FJ13)=1,FJ13,"")</f>
        <v/>
      </c>
      <c r="FK12" s="104" t="str">
        <f aca="false">IF(DAY(FK13)=1,FK13,"")</f>
        <v/>
      </c>
      <c r="FL12" s="104" t="str">
        <f aca="false">IF(DAY(FL13)=1,FL13,"")</f>
        <v/>
      </c>
      <c r="FM12" s="104" t="str">
        <f aca="false">IF(DAY(FM13)=1,FM13,"")</f>
        <v/>
      </c>
      <c r="FN12" s="104" t="str">
        <f aca="false">IF(DAY(FN13)=1,FN13,"")</f>
        <v/>
      </c>
      <c r="FO12" s="104" t="n">
        <f aca="false">IF(DAY(FO13)=1,FO13,"")</f>
        <v>44743</v>
      </c>
      <c r="FP12" s="104" t="str">
        <f aca="false">IF(DAY(FP13)=1,FP13,"")</f>
        <v/>
      </c>
      <c r="FQ12" s="104" t="str">
        <f aca="false">IF(DAY(FQ13)=1,FQ13,"")</f>
        <v/>
      </c>
      <c r="FR12" s="104" t="str">
        <f aca="false">IF(DAY(FR13)=1,FR13,"")</f>
        <v/>
      </c>
      <c r="FS12" s="104" t="str">
        <f aca="false">IF(DAY(FS13)=1,FS13,"")</f>
        <v/>
      </c>
      <c r="FT12" s="104" t="str">
        <f aca="false">IF(DAY(FT13)=1,FT13,"")</f>
        <v/>
      </c>
      <c r="FU12" s="104" t="str">
        <f aca="false">IF(DAY(FU13)=1,FU13,"")</f>
        <v/>
      </c>
      <c r="FV12" s="104" t="str">
        <f aca="false">IF(DAY(FV13)=1,FV13,"")</f>
        <v/>
      </c>
      <c r="FW12" s="104" t="str">
        <f aca="false">IF(DAY(FW13)=1,FW13,"")</f>
        <v/>
      </c>
      <c r="FX12" s="104" t="str">
        <f aca="false">IF(DAY(FX13)=1,FX13,"")</f>
        <v/>
      </c>
      <c r="FY12" s="104" t="str">
        <f aca="false">IF(DAY(FY13)=1,FY13,"")</f>
        <v/>
      </c>
      <c r="FZ12" s="104" t="str">
        <f aca="false">IF(DAY(FZ13)=1,FZ13,"")</f>
        <v/>
      </c>
      <c r="GA12" s="104" t="str">
        <f aca="false">IF(DAY(GA13)=1,GA13,"")</f>
        <v/>
      </c>
      <c r="GB12" s="104" t="str">
        <f aca="false">IF(DAY(GB13)=1,GB13,"")</f>
        <v/>
      </c>
      <c r="GC12" s="104" t="str">
        <f aca="false">IF(DAY(GC13)=1,GC13,"")</f>
        <v/>
      </c>
      <c r="GD12" s="104" t="str">
        <f aca="false">IF(DAY(GD13)=1,GD13,"")</f>
        <v/>
      </c>
      <c r="GE12" s="104" t="str">
        <f aca="false">IF(DAY(GE13)=1,GE13,"")</f>
        <v/>
      </c>
      <c r="GF12" s="104" t="str">
        <f aca="false">IF(DAY(GF13)=1,GF13,"")</f>
        <v/>
      </c>
      <c r="GG12" s="104" t="str">
        <f aca="false">IF(DAY(GG13)=1,GG13,"")</f>
        <v/>
      </c>
      <c r="GH12" s="104" t="str">
        <f aca="false">IF(DAY(GH13)=1,GH13,"")</f>
        <v/>
      </c>
      <c r="GI12" s="104" t="str">
        <f aca="false">IF(DAY(GI13)=1,GI13,"")</f>
        <v/>
      </c>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12" customFormat="true" ht="15.4" hidden="false" customHeight="false" outlineLevel="0" collapsed="false">
      <c r="A13" s="106"/>
      <c r="B13" s="106"/>
      <c r="C13" s="106"/>
      <c r="D13" s="107" t="n">
        <f aca="false">MIN(D14:D34)</f>
        <v>44583</v>
      </c>
      <c r="E13" s="108" t="n">
        <f aca="false">F13-D13</f>
        <v>86</v>
      </c>
      <c r="F13" s="107" t="n">
        <f aca="false">MAX(F14:F34)</f>
        <v>44669</v>
      </c>
      <c r="G13" s="109" t="n">
        <f aca="false">SUMPRODUCT(G14,E14)/SUM(E14)</f>
        <v>0.369918699186992</v>
      </c>
      <c r="H13" s="108" t="n">
        <f aca="false">F13-D13</f>
        <v>86</v>
      </c>
      <c r="I13" s="110"/>
      <c r="J13" s="110"/>
      <c r="K13" s="111" t="n">
        <f aca="false">D13</f>
        <v>44583</v>
      </c>
      <c r="L13" s="111" t="n">
        <f aca="false">K13+1</f>
        <v>44584</v>
      </c>
      <c r="M13" s="111" t="n">
        <f aca="false">L13+1</f>
        <v>44585</v>
      </c>
      <c r="N13" s="111" t="n">
        <f aca="false">M13+1</f>
        <v>44586</v>
      </c>
      <c r="O13" s="111" t="n">
        <f aca="false">N13+1</f>
        <v>44587</v>
      </c>
      <c r="P13" s="111" t="n">
        <f aca="false">O13+1</f>
        <v>44588</v>
      </c>
      <c r="Q13" s="111" t="n">
        <f aca="false">P13+1</f>
        <v>44589</v>
      </c>
      <c r="R13" s="111" t="n">
        <f aca="false">Q13+1</f>
        <v>44590</v>
      </c>
      <c r="S13" s="111" t="n">
        <f aca="false">R13+1</f>
        <v>44591</v>
      </c>
      <c r="T13" s="111" t="n">
        <f aca="false">S13+1</f>
        <v>44592</v>
      </c>
      <c r="U13" s="111" t="n">
        <f aca="false">T13+1</f>
        <v>44593</v>
      </c>
      <c r="V13" s="111" t="n">
        <f aca="false">U13+1</f>
        <v>44594</v>
      </c>
      <c r="W13" s="111" t="n">
        <f aca="false">V13+1</f>
        <v>44595</v>
      </c>
      <c r="X13" s="111" t="n">
        <f aca="false">W13+1</f>
        <v>44596</v>
      </c>
      <c r="Y13" s="111" t="n">
        <f aca="false">X13+1</f>
        <v>44597</v>
      </c>
      <c r="Z13" s="111" t="n">
        <f aca="false">Y13+1</f>
        <v>44598</v>
      </c>
      <c r="AA13" s="111" t="n">
        <f aca="false">Z13+1</f>
        <v>44599</v>
      </c>
      <c r="AB13" s="111" t="n">
        <f aca="false">AA13+1</f>
        <v>44600</v>
      </c>
      <c r="AC13" s="111" t="n">
        <f aca="false">AB13+1</f>
        <v>44601</v>
      </c>
      <c r="AD13" s="111" t="n">
        <f aca="false">AC13+1</f>
        <v>44602</v>
      </c>
      <c r="AE13" s="111" t="n">
        <f aca="false">AD13+1</f>
        <v>44603</v>
      </c>
      <c r="AF13" s="111" t="n">
        <f aca="false">AE13+1</f>
        <v>44604</v>
      </c>
      <c r="AG13" s="111" t="n">
        <f aca="false">AF13+1</f>
        <v>44605</v>
      </c>
      <c r="AH13" s="111" t="n">
        <f aca="false">AG13+1</f>
        <v>44606</v>
      </c>
      <c r="AI13" s="111" t="n">
        <f aca="false">AH13+1</f>
        <v>44607</v>
      </c>
      <c r="AJ13" s="111" t="n">
        <f aca="false">AI13+1</f>
        <v>44608</v>
      </c>
      <c r="AK13" s="111" t="n">
        <f aca="false">AJ13+1</f>
        <v>44609</v>
      </c>
      <c r="AL13" s="111" t="n">
        <f aca="false">AK13+1</f>
        <v>44610</v>
      </c>
      <c r="AM13" s="111" t="n">
        <f aca="false">AL13+1</f>
        <v>44611</v>
      </c>
      <c r="AN13" s="111" t="n">
        <f aca="false">AM13+1</f>
        <v>44612</v>
      </c>
      <c r="AO13" s="111" t="n">
        <f aca="false">AN13+1</f>
        <v>44613</v>
      </c>
      <c r="AP13" s="111" t="n">
        <f aca="false">AO13+1</f>
        <v>44614</v>
      </c>
      <c r="AQ13" s="111" t="n">
        <f aca="false">AP13+1</f>
        <v>44615</v>
      </c>
      <c r="AR13" s="111" t="n">
        <f aca="false">AQ13+1</f>
        <v>44616</v>
      </c>
      <c r="AS13" s="111" t="n">
        <f aca="false">AR13+1</f>
        <v>44617</v>
      </c>
      <c r="AT13" s="111" t="n">
        <f aca="false">AS13+1</f>
        <v>44618</v>
      </c>
      <c r="AU13" s="111" t="n">
        <f aca="false">AT13+1</f>
        <v>44619</v>
      </c>
      <c r="AV13" s="111" t="n">
        <f aca="false">AU13+1</f>
        <v>44620</v>
      </c>
      <c r="AW13" s="111" t="n">
        <f aca="false">AV13+1</f>
        <v>44621</v>
      </c>
      <c r="AX13" s="111" t="n">
        <f aca="false">AW13+1</f>
        <v>44622</v>
      </c>
      <c r="AY13" s="111" t="n">
        <f aca="false">AX13+1</f>
        <v>44623</v>
      </c>
      <c r="AZ13" s="111" t="n">
        <f aca="false">AY13+1</f>
        <v>44624</v>
      </c>
      <c r="BA13" s="111" t="n">
        <f aca="false">AZ13+1</f>
        <v>44625</v>
      </c>
      <c r="BB13" s="111" t="n">
        <f aca="false">BA13+1</f>
        <v>44626</v>
      </c>
      <c r="BC13" s="111" t="n">
        <f aca="false">BB13+1</f>
        <v>44627</v>
      </c>
      <c r="BD13" s="111" t="n">
        <f aca="false">BC13+1</f>
        <v>44628</v>
      </c>
      <c r="BE13" s="111" t="n">
        <f aca="false">BD13+1</f>
        <v>44629</v>
      </c>
      <c r="BF13" s="111" t="n">
        <f aca="false">BE13+1</f>
        <v>44630</v>
      </c>
      <c r="BG13" s="111" t="n">
        <f aca="false">BF13+1</f>
        <v>44631</v>
      </c>
      <c r="BH13" s="111" t="n">
        <f aca="false">BG13+1</f>
        <v>44632</v>
      </c>
      <c r="BI13" s="111" t="n">
        <f aca="false">BH13+1</f>
        <v>44633</v>
      </c>
      <c r="BJ13" s="111" t="n">
        <f aca="false">BI13+1</f>
        <v>44634</v>
      </c>
      <c r="BK13" s="111" t="n">
        <f aca="false">BJ13+1</f>
        <v>44635</v>
      </c>
      <c r="BL13" s="111" t="n">
        <f aca="false">BK13+1</f>
        <v>44636</v>
      </c>
      <c r="BM13" s="111" t="n">
        <f aca="false">BL13+1</f>
        <v>44637</v>
      </c>
      <c r="BN13" s="111" t="n">
        <f aca="false">BM13+1</f>
        <v>44638</v>
      </c>
      <c r="BO13" s="111" t="n">
        <f aca="false">BN13+1</f>
        <v>44639</v>
      </c>
      <c r="BP13" s="111" t="n">
        <f aca="false">BO13+1</f>
        <v>44640</v>
      </c>
      <c r="BQ13" s="111" t="n">
        <f aca="false">BP13+1</f>
        <v>44641</v>
      </c>
      <c r="BR13" s="111" t="n">
        <f aca="false">BQ13+1</f>
        <v>44642</v>
      </c>
      <c r="BS13" s="111" t="n">
        <f aca="false">BR13+1</f>
        <v>44643</v>
      </c>
      <c r="BT13" s="111" t="n">
        <f aca="false">BS13+1</f>
        <v>44644</v>
      </c>
      <c r="BU13" s="111" t="n">
        <f aca="false">BT13+1</f>
        <v>44645</v>
      </c>
      <c r="BV13" s="111" t="n">
        <f aca="false">BU13+1</f>
        <v>44646</v>
      </c>
      <c r="BW13" s="111" t="n">
        <f aca="false">BV13+1</f>
        <v>44647</v>
      </c>
      <c r="BX13" s="111" t="n">
        <f aca="false">BW13+1</f>
        <v>44648</v>
      </c>
      <c r="BY13" s="111" t="n">
        <f aca="false">BX13+1</f>
        <v>44649</v>
      </c>
      <c r="BZ13" s="111" t="n">
        <f aca="false">BY13+1</f>
        <v>44650</v>
      </c>
      <c r="CA13" s="111" t="n">
        <f aca="false">BZ13+1</f>
        <v>44651</v>
      </c>
      <c r="CB13" s="111" t="n">
        <f aca="false">CA13+1</f>
        <v>44652</v>
      </c>
      <c r="CC13" s="111" t="n">
        <f aca="false">CB13+1</f>
        <v>44653</v>
      </c>
      <c r="CD13" s="111" t="n">
        <f aca="false">CC13+1</f>
        <v>44654</v>
      </c>
      <c r="CE13" s="111" t="n">
        <f aca="false">CD13+1</f>
        <v>44655</v>
      </c>
      <c r="CF13" s="111" t="n">
        <f aca="false">CE13+1</f>
        <v>44656</v>
      </c>
      <c r="CG13" s="111" t="n">
        <f aca="false">CF13+1</f>
        <v>44657</v>
      </c>
      <c r="CH13" s="111" t="n">
        <f aca="false">CG13+1</f>
        <v>44658</v>
      </c>
      <c r="CI13" s="111" t="n">
        <f aca="false">CH13+1</f>
        <v>44659</v>
      </c>
      <c r="CJ13" s="111" t="n">
        <f aca="false">CI13+1</f>
        <v>44660</v>
      </c>
      <c r="CK13" s="111" t="n">
        <f aca="false">CJ13+1</f>
        <v>44661</v>
      </c>
      <c r="CL13" s="111" t="n">
        <f aca="false">CK13+1</f>
        <v>44662</v>
      </c>
      <c r="CM13" s="111" t="n">
        <f aca="false">CL13+1</f>
        <v>44663</v>
      </c>
      <c r="CN13" s="111" t="n">
        <f aca="false">CM13+1</f>
        <v>44664</v>
      </c>
      <c r="CO13" s="111" t="n">
        <f aca="false">CN13+1</f>
        <v>44665</v>
      </c>
      <c r="CP13" s="111" t="n">
        <f aca="false">CO13+1</f>
        <v>44666</v>
      </c>
      <c r="CQ13" s="111" t="n">
        <f aca="false">CP13+1</f>
        <v>44667</v>
      </c>
      <c r="CR13" s="111" t="n">
        <f aca="false">CQ13+1</f>
        <v>44668</v>
      </c>
      <c r="CS13" s="111" t="n">
        <f aca="false">CR13+1</f>
        <v>44669</v>
      </c>
      <c r="CT13" s="111" t="n">
        <f aca="false">CS13+1</f>
        <v>44670</v>
      </c>
      <c r="CU13" s="111" t="n">
        <f aca="false">CT13+1</f>
        <v>44671</v>
      </c>
      <c r="CV13" s="111" t="n">
        <f aca="false">CU13+1</f>
        <v>44672</v>
      </c>
      <c r="CW13" s="111" t="n">
        <f aca="false">CV13+1</f>
        <v>44673</v>
      </c>
      <c r="CX13" s="111" t="n">
        <f aca="false">CW13+1</f>
        <v>44674</v>
      </c>
      <c r="CY13" s="111" t="n">
        <f aca="false">CX13+1</f>
        <v>44675</v>
      </c>
      <c r="CZ13" s="111" t="n">
        <f aca="false">CY13+1</f>
        <v>44676</v>
      </c>
      <c r="DA13" s="111" t="n">
        <f aca="false">CZ13+1</f>
        <v>44677</v>
      </c>
      <c r="DB13" s="111" t="n">
        <f aca="false">DA13+1</f>
        <v>44678</v>
      </c>
      <c r="DC13" s="111" t="n">
        <f aca="false">DB13+1</f>
        <v>44679</v>
      </c>
      <c r="DD13" s="111" t="n">
        <f aca="false">DC13+1</f>
        <v>44680</v>
      </c>
      <c r="DE13" s="111" t="n">
        <f aca="false">DD13+1</f>
        <v>44681</v>
      </c>
      <c r="DF13" s="111" t="n">
        <f aca="false">DE13+1</f>
        <v>44682</v>
      </c>
      <c r="DG13" s="111" t="n">
        <f aca="false">DF13+1</f>
        <v>44683</v>
      </c>
      <c r="DH13" s="111" t="n">
        <f aca="false">DG13+1</f>
        <v>44684</v>
      </c>
      <c r="DI13" s="111" t="n">
        <f aca="false">DH13+1</f>
        <v>44685</v>
      </c>
      <c r="DJ13" s="111" t="n">
        <f aca="false">DI13+1</f>
        <v>44686</v>
      </c>
      <c r="DK13" s="111" t="n">
        <f aca="false">DJ13+1</f>
        <v>44687</v>
      </c>
      <c r="DL13" s="111" t="n">
        <f aca="false">DK13+1</f>
        <v>44688</v>
      </c>
      <c r="DM13" s="111" t="n">
        <f aca="false">DL13+1</f>
        <v>44689</v>
      </c>
      <c r="DN13" s="111" t="n">
        <f aca="false">DM13+1</f>
        <v>44690</v>
      </c>
      <c r="DO13" s="111" t="n">
        <f aca="false">DN13+1</f>
        <v>44691</v>
      </c>
      <c r="DP13" s="111" t="n">
        <f aca="false">DO13+1</f>
        <v>44692</v>
      </c>
      <c r="DQ13" s="111" t="n">
        <f aca="false">DP13+1</f>
        <v>44693</v>
      </c>
      <c r="DR13" s="111" t="n">
        <f aca="false">DQ13+1</f>
        <v>44694</v>
      </c>
      <c r="DS13" s="111" t="n">
        <f aca="false">DR13+1</f>
        <v>44695</v>
      </c>
      <c r="DT13" s="111" t="n">
        <f aca="false">DS13+1</f>
        <v>44696</v>
      </c>
      <c r="DU13" s="111" t="n">
        <f aca="false">DT13+1</f>
        <v>44697</v>
      </c>
      <c r="DV13" s="111" t="n">
        <f aca="false">DU13+1</f>
        <v>44698</v>
      </c>
      <c r="DW13" s="111" t="n">
        <f aca="false">DV13+1</f>
        <v>44699</v>
      </c>
      <c r="DX13" s="111" t="n">
        <f aca="false">DW13+1</f>
        <v>44700</v>
      </c>
      <c r="DY13" s="111" t="n">
        <f aca="false">DX13+1</f>
        <v>44701</v>
      </c>
      <c r="DZ13" s="111" t="n">
        <f aca="false">DY13+1</f>
        <v>44702</v>
      </c>
      <c r="EA13" s="111" t="n">
        <f aca="false">DZ13+1</f>
        <v>44703</v>
      </c>
      <c r="EB13" s="111" t="n">
        <f aca="false">EA13+1</f>
        <v>44704</v>
      </c>
      <c r="EC13" s="111" t="n">
        <f aca="false">EB13+1</f>
        <v>44705</v>
      </c>
      <c r="ED13" s="111" t="n">
        <f aca="false">EC13+1</f>
        <v>44706</v>
      </c>
      <c r="EE13" s="111" t="n">
        <f aca="false">ED13+1</f>
        <v>44707</v>
      </c>
      <c r="EF13" s="111" t="n">
        <f aca="false">EE13+1</f>
        <v>44708</v>
      </c>
      <c r="EG13" s="111" t="n">
        <f aca="false">EF13+1</f>
        <v>44709</v>
      </c>
      <c r="EH13" s="111" t="n">
        <f aca="false">EG13+1</f>
        <v>44710</v>
      </c>
      <c r="EI13" s="111" t="n">
        <f aca="false">EH13+1</f>
        <v>44711</v>
      </c>
      <c r="EJ13" s="111" t="n">
        <f aca="false">EI13+1</f>
        <v>44712</v>
      </c>
      <c r="EK13" s="111" t="n">
        <f aca="false">EJ13+1</f>
        <v>44713</v>
      </c>
      <c r="EL13" s="111" t="n">
        <f aca="false">EK13+1</f>
        <v>44714</v>
      </c>
      <c r="EM13" s="111" t="n">
        <f aca="false">EL13+1</f>
        <v>44715</v>
      </c>
      <c r="EN13" s="111" t="n">
        <f aca="false">EM13+1</f>
        <v>44716</v>
      </c>
      <c r="EO13" s="111" t="n">
        <f aca="false">EN13+1</f>
        <v>44717</v>
      </c>
      <c r="EP13" s="111" t="n">
        <f aca="false">EO13+1</f>
        <v>44718</v>
      </c>
      <c r="EQ13" s="111" t="n">
        <f aca="false">EP13+1</f>
        <v>44719</v>
      </c>
      <c r="ER13" s="111" t="n">
        <f aca="false">EQ13+1</f>
        <v>44720</v>
      </c>
      <c r="ES13" s="111" t="n">
        <f aca="false">ER13+1</f>
        <v>44721</v>
      </c>
      <c r="ET13" s="111" t="n">
        <f aca="false">ES13+1</f>
        <v>44722</v>
      </c>
      <c r="EU13" s="111" t="n">
        <f aca="false">ET13+1</f>
        <v>44723</v>
      </c>
      <c r="EV13" s="111" t="n">
        <f aca="false">EU13+1</f>
        <v>44724</v>
      </c>
      <c r="EW13" s="111" t="n">
        <f aca="false">EV13+1</f>
        <v>44725</v>
      </c>
      <c r="EX13" s="111" t="n">
        <f aca="false">EW13+1</f>
        <v>44726</v>
      </c>
      <c r="EY13" s="111" t="n">
        <f aca="false">EX13+1</f>
        <v>44727</v>
      </c>
      <c r="EZ13" s="111" t="n">
        <f aca="false">EY13+1</f>
        <v>44728</v>
      </c>
      <c r="FA13" s="111" t="n">
        <f aca="false">EZ13+1</f>
        <v>44729</v>
      </c>
      <c r="FB13" s="111" t="n">
        <f aca="false">FA13+1</f>
        <v>44730</v>
      </c>
      <c r="FC13" s="111" t="n">
        <f aca="false">FB13+1</f>
        <v>44731</v>
      </c>
      <c r="FD13" s="111" t="n">
        <f aca="false">FC13+1</f>
        <v>44732</v>
      </c>
      <c r="FE13" s="111" t="n">
        <f aca="false">FD13+1</f>
        <v>44733</v>
      </c>
      <c r="FF13" s="111" t="n">
        <f aca="false">FE13+1</f>
        <v>44734</v>
      </c>
      <c r="FG13" s="111" t="n">
        <f aca="false">FF13+1</f>
        <v>44735</v>
      </c>
      <c r="FH13" s="111" t="n">
        <f aca="false">FG13+1</f>
        <v>44736</v>
      </c>
      <c r="FI13" s="111" t="n">
        <f aca="false">FH13+1</f>
        <v>44737</v>
      </c>
      <c r="FJ13" s="111" t="n">
        <f aca="false">FI13+1</f>
        <v>44738</v>
      </c>
      <c r="FK13" s="111" t="n">
        <f aca="false">FJ13+1</f>
        <v>44739</v>
      </c>
      <c r="FL13" s="111" t="n">
        <f aca="false">FK13+1</f>
        <v>44740</v>
      </c>
      <c r="FM13" s="111" t="n">
        <f aca="false">FL13+1</f>
        <v>44741</v>
      </c>
      <c r="FN13" s="111" t="n">
        <f aca="false">FM13+1</f>
        <v>44742</v>
      </c>
      <c r="FO13" s="111" t="n">
        <f aca="false">FN13+1</f>
        <v>44743</v>
      </c>
      <c r="FP13" s="111" t="n">
        <f aca="false">FO13+1</f>
        <v>44744</v>
      </c>
      <c r="FQ13" s="111" t="n">
        <f aca="false">FP13+1</f>
        <v>44745</v>
      </c>
      <c r="FR13" s="111" t="n">
        <f aca="false">FQ13+1</f>
        <v>44746</v>
      </c>
      <c r="FS13" s="111" t="n">
        <f aca="false">FR13+1</f>
        <v>44747</v>
      </c>
      <c r="FT13" s="111" t="n">
        <f aca="false">FS13+1</f>
        <v>44748</v>
      </c>
      <c r="FU13" s="111" t="n">
        <f aca="false">FT13+1</f>
        <v>44749</v>
      </c>
      <c r="FV13" s="111" t="n">
        <f aca="false">FU13+1</f>
        <v>44750</v>
      </c>
      <c r="FW13" s="111" t="n">
        <f aca="false">FV13+1</f>
        <v>44751</v>
      </c>
      <c r="FX13" s="111" t="n">
        <f aca="false">FW13+1</f>
        <v>44752</v>
      </c>
      <c r="FY13" s="111" t="n">
        <f aca="false">FX13+1</f>
        <v>44753</v>
      </c>
      <c r="FZ13" s="111" t="n">
        <f aca="false">FY13+1</f>
        <v>44754</v>
      </c>
      <c r="GA13" s="111" t="n">
        <f aca="false">FZ13+1</f>
        <v>44755</v>
      </c>
      <c r="GB13" s="111" t="n">
        <f aca="false">GA13+1</f>
        <v>44756</v>
      </c>
      <c r="GC13" s="111" t="n">
        <f aca="false">GB13+1</f>
        <v>44757</v>
      </c>
      <c r="GD13" s="111" t="n">
        <f aca="false">GC13+1</f>
        <v>44758</v>
      </c>
      <c r="GE13" s="111" t="n">
        <f aca="false">GD13+1</f>
        <v>44759</v>
      </c>
      <c r="GF13" s="111" t="n">
        <f aca="false">GE13+1</f>
        <v>44760</v>
      </c>
      <c r="GG13" s="111" t="n">
        <f aca="false">GF13+1</f>
        <v>44761</v>
      </c>
      <c r="GH13" s="111" t="n">
        <f aca="false">GG13+1</f>
        <v>44762</v>
      </c>
      <c r="GI13" s="111" t="n">
        <f aca="false">GH13+1</f>
        <v>44763</v>
      </c>
      <c r="AGX13" s="113"/>
      <c r="AGY13" s="113"/>
      <c r="AGZ13" s="113"/>
      <c r="AHA13" s="113"/>
      <c r="AHB13" s="113"/>
      <c r="AHC13" s="113"/>
      <c r="AHD13" s="113"/>
      <c r="AHE13" s="113"/>
      <c r="AHF13" s="113"/>
      <c r="AHG13" s="113"/>
      <c r="AHH13" s="113"/>
      <c r="AHI13" s="113"/>
      <c r="AHJ13" s="113"/>
      <c r="AHK13" s="113"/>
      <c r="AHL13" s="113"/>
      <c r="AHM13" s="113"/>
      <c r="AHN13" s="113"/>
      <c r="AHO13" s="113"/>
      <c r="AHP13" s="113"/>
      <c r="AHQ13" s="113"/>
      <c r="AHR13" s="113"/>
      <c r="AHS13" s="113"/>
      <c r="AHT13" s="113"/>
      <c r="AHU13" s="113"/>
      <c r="AHV13" s="113"/>
      <c r="AHW13" s="113"/>
      <c r="AHX13" s="113"/>
      <c r="AHY13" s="113"/>
      <c r="AHZ13" s="113"/>
      <c r="AIA13" s="113"/>
      <c r="AIB13" s="113"/>
      <c r="AIC13" s="113"/>
      <c r="AID13" s="113"/>
      <c r="AIE13" s="113"/>
      <c r="AIF13" s="113"/>
      <c r="AIG13" s="113"/>
      <c r="AIH13" s="113"/>
      <c r="AII13" s="113"/>
      <c r="AIJ13" s="113"/>
      <c r="AIK13" s="113"/>
      <c r="AIL13" s="113"/>
      <c r="AIM13" s="113"/>
      <c r="AIN13" s="113"/>
      <c r="AIO13" s="113"/>
      <c r="AIP13" s="113"/>
      <c r="AIQ13" s="113"/>
      <c r="AIR13" s="113"/>
      <c r="AIS13" s="113"/>
      <c r="AIT13" s="113"/>
      <c r="AIU13" s="113"/>
      <c r="AIV13" s="113"/>
      <c r="AIW13" s="113"/>
      <c r="AIX13" s="113"/>
      <c r="AIY13" s="113"/>
      <c r="AIZ13" s="113"/>
      <c r="AJA13" s="113"/>
      <c r="AJB13" s="113"/>
      <c r="AJC13" s="113"/>
      <c r="AJD13" s="113"/>
      <c r="AJE13" s="113"/>
      <c r="AJF13" s="113"/>
      <c r="AJG13" s="113"/>
      <c r="AJH13" s="113"/>
      <c r="AJI13" s="113"/>
      <c r="AJJ13" s="113"/>
      <c r="AJK13" s="113"/>
      <c r="AJL13" s="113"/>
      <c r="AJM13" s="113"/>
      <c r="AJN13" s="113"/>
      <c r="AJO13" s="113"/>
      <c r="AJP13" s="113"/>
      <c r="AJQ13" s="113"/>
      <c r="AJR13" s="113"/>
      <c r="AJS13" s="113"/>
      <c r="AJT13" s="113"/>
      <c r="AJU13" s="113"/>
      <c r="AJV13" s="113"/>
      <c r="AJW13" s="113"/>
      <c r="AJX13" s="113"/>
      <c r="AJY13" s="113"/>
      <c r="AJZ13" s="113"/>
      <c r="AKA13" s="113"/>
      <c r="AKB13" s="113"/>
      <c r="AKC13" s="113"/>
      <c r="AKD13" s="113"/>
      <c r="AKE13" s="113"/>
      <c r="AKF13" s="113"/>
      <c r="AKG13" s="113"/>
      <c r="AKH13" s="113"/>
      <c r="AKI13" s="113"/>
      <c r="AKJ13" s="113"/>
      <c r="AKK13" s="113"/>
      <c r="AKL13" s="113"/>
      <c r="AKM13" s="113"/>
      <c r="AKN13" s="113"/>
      <c r="AKO13" s="113"/>
      <c r="AKP13" s="113"/>
      <c r="AKQ13" s="113"/>
      <c r="AKR13" s="113"/>
      <c r="AKS13" s="113"/>
      <c r="AKT13" s="113"/>
      <c r="AKU13" s="113"/>
      <c r="AKV13" s="113"/>
      <c r="AKW13" s="113"/>
      <c r="AKX13" s="113"/>
      <c r="AKY13" s="113"/>
      <c r="AKZ13" s="113"/>
      <c r="ALA13" s="113"/>
      <c r="ALB13" s="113"/>
      <c r="ALC13" s="113"/>
      <c r="ALD13" s="113"/>
      <c r="ALE13" s="113"/>
      <c r="ALF13" s="113"/>
      <c r="ALG13" s="113"/>
      <c r="ALH13" s="113"/>
      <c r="ALI13" s="113"/>
      <c r="ALJ13" s="113"/>
      <c r="ALK13" s="113"/>
      <c r="ALL13" s="113"/>
      <c r="ALM13" s="113"/>
      <c r="ALN13" s="113"/>
      <c r="ALO13" s="113"/>
      <c r="ALP13" s="113"/>
      <c r="ALQ13" s="113"/>
      <c r="ALR13" s="113"/>
      <c r="ALS13" s="113"/>
      <c r="ALT13" s="113"/>
      <c r="ALU13" s="113"/>
      <c r="ALV13" s="113"/>
      <c r="ALW13" s="113"/>
      <c r="ALX13" s="113"/>
      <c r="ALY13" s="113"/>
      <c r="ALZ13" s="113"/>
      <c r="AMA13" s="113"/>
      <c r="AMB13" s="113"/>
      <c r="AMC13" s="113"/>
      <c r="AMD13" s="113"/>
      <c r="AME13" s="113"/>
      <c r="AMF13" s="113"/>
      <c r="AMG13" s="113"/>
      <c r="AMH13" s="113"/>
      <c r="AMI13" s="113"/>
      <c r="AMJ13" s="113"/>
    </row>
    <row r="14" s="125" customFormat="true" ht="15.4" hidden="false" customHeight="false" outlineLevel="0" collapsed="false">
      <c r="A14" s="114"/>
      <c r="B14" s="115" t="s">
        <v>2</v>
      </c>
      <c r="C14" s="115"/>
      <c r="D14" s="116" t="n">
        <f aca="false">MIN(D15:D34)</f>
        <v>44583</v>
      </c>
      <c r="E14" s="117" t="n">
        <f aca="false">F14-D14</f>
        <v>86</v>
      </c>
      <c r="F14" s="118" t="n">
        <f aca="false">MAX(F15:F28)</f>
        <v>44669</v>
      </c>
      <c r="G14" s="119" t="n">
        <f aca="false">SUMPRODUCT(G15:G28,E15:E28)/SUM(E15:E28)</f>
        <v>0.369918699186992</v>
      </c>
      <c r="H14" s="120" t="n">
        <f aca="false">F14-D14</f>
        <v>86</v>
      </c>
      <c r="I14" s="121" t="n">
        <f aca="false">SUM(I15:I34)</f>
        <v>45</v>
      </c>
      <c r="J14" s="121" t="n">
        <f aca="false">SUM(J15:J34)</f>
        <v>118</v>
      </c>
      <c r="K14" s="122"/>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AGY14" s="126"/>
      <c r="AGZ14" s="126"/>
      <c r="AHA14" s="126"/>
      <c r="AHB14" s="126"/>
      <c r="AHC14" s="126"/>
      <c r="AHD14" s="126"/>
      <c r="AHE14" s="126"/>
      <c r="AHF14" s="126"/>
      <c r="AHG14" s="126"/>
      <c r="AHH14" s="126"/>
      <c r="AHI14" s="126"/>
      <c r="AHJ14" s="126"/>
      <c r="AHK14" s="126"/>
      <c r="AHL14" s="126"/>
      <c r="AHM14" s="126"/>
      <c r="AHN14" s="126"/>
      <c r="AHO14" s="126"/>
      <c r="AHP14" s="126"/>
      <c r="AHQ14" s="126"/>
      <c r="AHR14" s="126"/>
      <c r="AHS14" s="126"/>
      <c r="AHT14" s="126"/>
      <c r="AHU14" s="126"/>
      <c r="AHV14" s="126"/>
      <c r="AHW14" s="126"/>
      <c r="AHX14" s="126"/>
      <c r="AHY14" s="126"/>
      <c r="AHZ14" s="126"/>
      <c r="AIA14" s="126"/>
      <c r="AIB14" s="126"/>
      <c r="AIC14" s="126"/>
      <c r="AID14" s="126"/>
      <c r="AIE14" s="126"/>
      <c r="AIF14" s="126"/>
      <c r="AIG14" s="126"/>
      <c r="AIH14" s="126"/>
      <c r="AII14" s="126"/>
      <c r="AIJ14" s="126"/>
      <c r="AIK14" s="126"/>
      <c r="AIL14" s="126"/>
      <c r="AIM14" s="126"/>
      <c r="AIN14" s="126"/>
      <c r="AIO14" s="126"/>
      <c r="AIP14" s="126"/>
      <c r="AIQ14" s="126"/>
      <c r="AIR14" s="126"/>
      <c r="AIS14" s="126"/>
      <c r="AIT14" s="126"/>
      <c r="AIU14" s="126"/>
      <c r="AIV14" s="126"/>
      <c r="AIW14" s="126"/>
      <c r="AIX14" s="126"/>
      <c r="AIY14" s="126"/>
      <c r="AIZ14" s="126"/>
      <c r="AJA14" s="126"/>
      <c r="AJB14" s="126"/>
      <c r="AJC14" s="126"/>
      <c r="AJD14" s="126"/>
      <c r="AJE14" s="126"/>
      <c r="AJF14" s="126"/>
      <c r="AJG14" s="126"/>
      <c r="AJH14" s="126"/>
      <c r="AJI14" s="126"/>
      <c r="AJJ14" s="126"/>
      <c r="AJK14" s="126"/>
      <c r="AJL14" s="126"/>
      <c r="AJM14" s="126"/>
      <c r="AJN14" s="126"/>
      <c r="AJO14" s="126"/>
      <c r="AJP14" s="126"/>
      <c r="AJQ14" s="126"/>
      <c r="AJR14" s="126"/>
      <c r="AJS14" s="126"/>
      <c r="AJT14" s="126"/>
      <c r="AJU14" s="126"/>
      <c r="AJV14" s="126"/>
      <c r="AJW14" s="126"/>
      <c r="AJX14" s="126"/>
      <c r="AJY14" s="126"/>
      <c r="AJZ14" s="126"/>
      <c r="AKA14" s="126"/>
      <c r="AKB14" s="126"/>
      <c r="AKC14" s="126"/>
      <c r="AKD14" s="126"/>
      <c r="AKE14" s="126"/>
      <c r="AKF14" s="126"/>
      <c r="AKG14" s="126"/>
      <c r="AKH14" s="126"/>
      <c r="AKI14" s="126"/>
      <c r="AKJ14" s="126"/>
      <c r="AKK14" s="126"/>
      <c r="AKL14" s="126"/>
      <c r="AKM14" s="126"/>
      <c r="AKN14" s="126"/>
      <c r="AKO14" s="126"/>
      <c r="AKP14" s="126"/>
      <c r="AKQ14" s="126"/>
      <c r="AKR14" s="126"/>
      <c r="AKS14" s="126"/>
      <c r="AKT14" s="126"/>
      <c r="AKU14" s="126"/>
      <c r="AKV14" s="126"/>
      <c r="AKW14" s="126"/>
      <c r="AKX14" s="126"/>
      <c r="AKY14" s="126"/>
      <c r="AKZ14" s="126"/>
      <c r="ALA14" s="126"/>
      <c r="ALB14" s="126"/>
      <c r="ALC14" s="126"/>
      <c r="ALD14" s="126"/>
      <c r="ALE14" s="126"/>
      <c r="ALF14" s="126"/>
      <c r="ALG14" s="126"/>
      <c r="ALH14" s="126"/>
      <c r="ALI14" s="126"/>
      <c r="ALJ14" s="126"/>
      <c r="ALK14" s="126"/>
      <c r="ALL14" s="126"/>
      <c r="ALM14" s="126"/>
      <c r="ALN14" s="126"/>
      <c r="ALO14" s="126"/>
      <c r="ALP14" s="126"/>
      <c r="ALQ14" s="126"/>
      <c r="ALR14" s="126"/>
      <c r="ALS14" s="126"/>
      <c r="ALT14" s="126"/>
      <c r="ALU14" s="126"/>
      <c r="ALV14" s="126"/>
      <c r="ALW14" s="126"/>
      <c r="ALX14" s="126"/>
      <c r="ALY14" s="126"/>
      <c r="ALZ14" s="126"/>
      <c r="AMA14" s="126"/>
      <c r="AMB14" s="126"/>
      <c r="AMC14" s="126"/>
      <c r="AMD14" s="126"/>
      <c r="AME14" s="126"/>
      <c r="AMF14" s="126"/>
      <c r="AMG14" s="126"/>
      <c r="AMH14" s="126"/>
      <c r="AMI14" s="126"/>
      <c r="AMJ14" s="126"/>
    </row>
    <row r="15" s="139" customFormat="true" ht="12.9" hidden="false" customHeight="false" outlineLevel="0" collapsed="false">
      <c r="A15" s="127"/>
      <c r="B15" s="128" t="s">
        <v>101</v>
      </c>
      <c r="C15" s="129"/>
      <c r="D15" s="130" t="n">
        <v>44583</v>
      </c>
      <c r="E15" s="131" t="n">
        <f aca="false">9</f>
        <v>9</v>
      </c>
      <c r="F15" s="132" t="n">
        <f aca="false">D15+E15</f>
        <v>44592</v>
      </c>
      <c r="G15" s="133" t="n">
        <v>1</v>
      </c>
      <c r="H15" s="134" t="n">
        <f aca="false">IF(ISNUMBER(F15),F15-D15,"")</f>
        <v>9</v>
      </c>
      <c r="I15" s="135" t="n">
        <f aca="false">IF(ISNUMBER(E15),ROUNDDOWN(E15*G15,0),"")</f>
        <v>9</v>
      </c>
      <c r="J15" s="135" t="n">
        <f aca="false">IF(ISNUMBER(E15),E15-I15,"")</f>
        <v>0</v>
      </c>
      <c r="K15" s="136"/>
      <c r="L15" s="137"/>
      <c r="M15" s="137"/>
      <c r="N15" s="137"/>
      <c r="O15" s="137"/>
      <c r="P15" s="137"/>
      <c r="Q15" s="137"/>
      <c r="R15" s="137"/>
      <c r="S15" s="137"/>
      <c r="T15" s="137"/>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AGX15" s="140"/>
      <c r="AGY15" s="140"/>
      <c r="AGZ15" s="140"/>
      <c r="AHA15" s="140"/>
      <c r="AHB15" s="140"/>
      <c r="AHC15" s="140"/>
      <c r="AHD15" s="140"/>
      <c r="AHE15" s="140"/>
      <c r="AHF15" s="140"/>
      <c r="AHG15" s="140"/>
      <c r="AHH15" s="140"/>
      <c r="AHI15" s="140"/>
      <c r="AHJ15" s="140"/>
      <c r="AHK15" s="140"/>
      <c r="AHL15" s="140"/>
      <c r="AHM15" s="140"/>
      <c r="AHN15" s="140"/>
      <c r="AHO15" s="140"/>
      <c r="AHP15" s="140"/>
      <c r="AHQ15" s="140"/>
      <c r="AHR15" s="140"/>
      <c r="AHS15" s="140"/>
      <c r="AHT15" s="140"/>
      <c r="AHU15" s="140"/>
      <c r="AHV15" s="140"/>
      <c r="AHW15" s="140"/>
      <c r="AHX15" s="140"/>
      <c r="AHY15" s="140"/>
      <c r="AHZ15" s="140"/>
      <c r="AIA15" s="140"/>
      <c r="AIB15" s="140"/>
      <c r="AIC15" s="140"/>
      <c r="AID15" s="140"/>
      <c r="AIE15" s="140"/>
      <c r="AIF15" s="140"/>
      <c r="AIG15" s="140"/>
      <c r="AIH15" s="140"/>
      <c r="AII15" s="140"/>
      <c r="AIJ15" s="140"/>
      <c r="AIK15" s="140"/>
      <c r="AIL15" s="140"/>
      <c r="AIM15" s="140"/>
      <c r="AIN15" s="140"/>
      <c r="AIO15" s="140"/>
      <c r="AIP15" s="140"/>
      <c r="AIQ15" s="140"/>
      <c r="AIR15" s="140"/>
      <c r="AIS15" s="140"/>
      <c r="AIT15" s="140"/>
      <c r="AIU15" s="140"/>
      <c r="AIV15" s="140"/>
      <c r="AIW15" s="140"/>
      <c r="AIX15" s="140"/>
      <c r="AIY15" s="140"/>
      <c r="AIZ15" s="140"/>
      <c r="AJA15" s="140"/>
      <c r="AJB15" s="140"/>
      <c r="AJC15" s="140"/>
      <c r="AJD15" s="140"/>
      <c r="AJE15" s="140"/>
      <c r="AJF15" s="140"/>
      <c r="AJG15" s="140"/>
      <c r="AJH15" s="140"/>
      <c r="AJI15" s="140"/>
      <c r="AJJ15" s="140"/>
      <c r="AJK15" s="140"/>
      <c r="AJL15" s="140"/>
      <c r="AJM15" s="140"/>
      <c r="AJN15" s="140"/>
      <c r="AJO15" s="140"/>
      <c r="AJP15" s="140"/>
      <c r="AJQ15" s="140"/>
      <c r="AJR15" s="140"/>
      <c r="AJS15" s="140"/>
      <c r="AJT15" s="140"/>
      <c r="AJU15" s="140"/>
      <c r="AJV15" s="140"/>
      <c r="AJW15" s="140"/>
      <c r="AJX15" s="140"/>
      <c r="AJY15" s="140"/>
      <c r="AJZ15" s="140"/>
      <c r="AKA15" s="140"/>
      <c r="AKB15" s="140"/>
      <c r="AKC15" s="140"/>
      <c r="AKD15" s="140"/>
      <c r="AKE15" s="140"/>
      <c r="AKF15" s="140"/>
      <c r="AKG15" s="140"/>
      <c r="AKH15" s="140"/>
      <c r="AKI15" s="140"/>
      <c r="AKJ15" s="140"/>
      <c r="AKK15" s="140"/>
      <c r="AKL15" s="140"/>
      <c r="AKM15" s="140"/>
      <c r="AKN15" s="140"/>
      <c r="AKO15" s="140"/>
      <c r="AKP15" s="140"/>
      <c r="AKQ15" s="140"/>
      <c r="AKR15" s="140"/>
      <c r="AKS15" s="140"/>
      <c r="AKT15" s="140"/>
      <c r="AKU15" s="140"/>
      <c r="AKV15" s="140"/>
      <c r="AKW15" s="140"/>
      <c r="AKX15" s="140"/>
      <c r="AKY15" s="140"/>
      <c r="AKZ15" s="140"/>
      <c r="ALA15" s="140"/>
      <c r="ALB15" s="140"/>
      <c r="ALC15" s="140"/>
      <c r="ALD15" s="140"/>
      <c r="ALE15" s="140"/>
      <c r="ALF15" s="140"/>
      <c r="ALG15" s="140"/>
      <c r="ALH15" s="140"/>
      <c r="ALI15" s="140"/>
      <c r="ALJ15" s="140"/>
      <c r="ALK15" s="140"/>
      <c r="ALL15" s="140"/>
      <c r="ALM15" s="140"/>
      <c r="ALN15" s="140"/>
      <c r="ALO15" s="140"/>
      <c r="ALP15" s="140"/>
      <c r="ALQ15" s="140"/>
      <c r="ALR15" s="140"/>
      <c r="ALS15" s="140"/>
      <c r="ALT15" s="140"/>
      <c r="ALU15" s="140"/>
      <c r="ALV15" s="140"/>
      <c r="ALW15" s="140"/>
      <c r="ALX15" s="140"/>
      <c r="ALY15" s="140"/>
      <c r="ALZ15" s="140"/>
      <c r="AMA15" s="140"/>
      <c r="AMB15" s="140"/>
      <c r="AMC15" s="140"/>
      <c r="AMD15" s="140"/>
      <c r="AME15" s="140"/>
      <c r="AMF15" s="140"/>
      <c r="AMG15" s="140"/>
      <c r="AMH15" s="140"/>
      <c r="AMI15" s="140"/>
      <c r="AMJ15" s="140"/>
    </row>
    <row r="16" s="140" customFormat="true" ht="12.9" hidden="false" customHeight="false" outlineLevel="0" collapsed="false">
      <c r="A16" s="141"/>
      <c r="B16" s="128" t="s">
        <v>76</v>
      </c>
      <c r="C16" s="142"/>
      <c r="D16" s="143" t="n">
        <v>44583</v>
      </c>
      <c r="E16" s="144" t="n">
        <v>18</v>
      </c>
      <c r="F16" s="132" t="n">
        <f aca="false">D16+E16</f>
        <v>44601</v>
      </c>
      <c r="G16" s="145" t="n">
        <v>1</v>
      </c>
      <c r="H16" s="134" t="n">
        <f aca="false">IF(ISNUMBER(F16),F16-D16+1,"")</f>
        <v>19</v>
      </c>
      <c r="I16" s="135" t="n">
        <f aca="false">IF(ISNUMBER(E16),ROUNDDOWN(E16*G16,0),"")</f>
        <v>18</v>
      </c>
      <c r="J16" s="135" t="n">
        <f aca="false">IF(ISNUMBER(E16),E16-I16,"")</f>
        <v>0</v>
      </c>
      <c r="K16" s="136"/>
      <c r="L16" s="137"/>
      <c r="M16" s="137"/>
      <c r="N16" s="137"/>
      <c r="O16" s="137"/>
      <c r="P16" s="137"/>
      <c r="Q16" s="137"/>
      <c r="R16" s="137"/>
      <c r="S16" s="137"/>
      <c r="T16" s="137"/>
      <c r="U16" s="137"/>
      <c r="V16" s="137"/>
      <c r="W16" s="137"/>
      <c r="X16" s="137"/>
      <c r="Y16" s="137"/>
      <c r="Z16" s="137"/>
      <c r="AA16" s="137"/>
      <c r="AB16" s="137"/>
      <c r="AC16" s="137"/>
      <c r="AD16" s="146"/>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row>
    <row r="17" s="149" customFormat="true" ht="12.9" hidden="false" customHeight="false" outlineLevel="0" collapsed="false">
      <c r="A17" s="141"/>
      <c r="B17" s="128" t="s">
        <v>102</v>
      </c>
      <c r="C17" s="142"/>
      <c r="D17" s="130" t="n">
        <v>44602</v>
      </c>
      <c r="E17" s="131" t="n">
        <v>33</v>
      </c>
      <c r="F17" s="132" t="n">
        <f aca="false">D17+E17</f>
        <v>44635</v>
      </c>
      <c r="G17" s="133" t="n">
        <v>0.5</v>
      </c>
      <c r="H17" s="134" t="n">
        <f aca="false">IF(ISNUMBER(F17),F17-D17+1,"")</f>
        <v>34</v>
      </c>
      <c r="I17" s="135" t="n">
        <f aca="false">IF(ISNUMBER(E17),ROUNDDOWN(E17*G17,0),"")</f>
        <v>16</v>
      </c>
      <c r="J17" s="135" t="n">
        <f aca="false">IF(ISNUMBER(E17),E17-I17,"")</f>
        <v>17</v>
      </c>
      <c r="K17" s="147"/>
      <c r="L17" s="138"/>
      <c r="M17" s="138"/>
      <c r="N17" s="138"/>
      <c r="O17" s="138"/>
      <c r="P17" s="138"/>
      <c r="Q17" s="138"/>
      <c r="R17" s="138"/>
      <c r="S17" s="138"/>
      <c r="T17" s="138"/>
      <c r="U17" s="138"/>
      <c r="V17" s="138"/>
      <c r="W17" s="138"/>
      <c r="X17" s="138"/>
      <c r="Y17" s="138"/>
      <c r="Z17" s="138"/>
      <c r="AA17" s="138"/>
      <c r="AB17" s="138"/>
      <c r="AC17" s="138"/>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48"/>
      <c r="BB17" s="148"/>
      <c r="BC17" s="148"/>
      <c r="BD17" s="148"/>
      <c r="BE17" s="148"/>
      <c r="BF17" s="148"/>
      <c r="BG17" s="148"/>
      <c r="BH17" s="148"/>
      <c r="BI17" s="148"/>
      <c r="BJ17" s="148"/>
      <c r="BK17" s="148"/>
    </row>
    <row r="18" s="149" customFormat="true" ht="12.9" hidden="false" customHeight="false" outlineLevel="0" collapsed="false">
      <c r="A18" s="141"/>
      <c r="B18" s="128" t="s">
        <v>103</v>
      </c>
      <c r="C18" s="142"/>
      <c r="D18" s="130" t="n">
        <v>44636</v>
      </c>
      <c r="E18" s="131" t="n">
        <v>33</v>
      </c>
      <c r="F18" s="132" t="n">
        <f aca="false">D18+E18</f>
        <v>44669</v>
      </c>
      <c r="G18" s="133" t="n">
        <v>0</v>
      </c>
      <c r="H18" s="134" t="n">
        <f aca="false">IF(ISNUMBER(F18),F18-D18+1,"")</f>
        <v>34</v>
      </c>
      <c r="I18" s="135" t="n">
        <f aca="false">IF(ISNUMBER(E18),ROUNDDOWN(E18*G18,0),"")</f>
        <v>0</v>
      </c>
      <c r="J18" s="135" t="n">
        <f aca="false">IF(ISNUMBER(E18),E18-I18,"")</f>
        <v>33</v>
      </c>
      <c r="K18" s="147"/>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row>
    <row r="19" s="149" customFormat="true" ht="12.9" hidden="false" customHeight="false" outlineLevel="0" collapsed="false">
      <c r="A19" s="141"/>
      <c r="B19" s="128" t="s">
        <v>104</v>
      </c>
      <c r="C19" s="142"/>
      <c r="D19" s="130" t="n">
        <v>44664</v>
      </c>
      <c r="E19" s="131" t="n">
        <v>5</v>
      </c>
      <c r="F19" s="132" t="n">
        <f aca="false">D19+E19</f>
        <v>44669</v>
      </c>
      <c r="G19" s="133"/>
      <c r="H19" s="134" t="n">
        <f aca="false">IF(ISNUMBER(F19),F19-D19+1,"")</f>
        <v>6</v>
      </c>
      <c r="I19" s="135" t="n">
        <f aca="false">IF(ISNUMBER(E19),ROUNDDOWN(E19*G19,0),"")</f>
        <v>0</v>
      </c>
      <c r="J19" s="135" t="n">
        <f aca="false">IF(ISNUMBER(E19),E19-I19,"")</f>
        <v>5</v>
      </c>
      <c r="K19" s="147"/>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CN19" s="148"/>
      <c r="CO19" s="148"/>
      <c r="CP19" s="148"/>
      <c r="CQ19" s="148"/>
      <c r="CR19" s="148"/>
      <c r="CS19" s="148"/>
    </row>
    <row r="20" s="139" customFormat="true" ht="12.8" hidden="false" customHeight="false" outlineLevel="0" collapsed="false">
      <c r="A20" s="127"/>
      <c r="B20" s="128"/>
      <c r="C20" s="150"/>
      <c r="D20" s="151"/>
      <c r="E20" s="152"/>
      <c r="F20" s="132"/>
      <c r="G20" s="153"/>
      <c r="H20" s="134" t="str">
        <f aca="false">IF(ISNUMBER(F20),F20-D20+1,"")</f>
        <v/>
      </c>
      <c r="I20" s="135" t="str">
        <f aca="false">IF(ISNUMBER(E20),ROUNDDOWN(E20*G20,0),"")</f>
        <v/>
      </c>
      <c r="J20" s="135" t="str">
        <f aca="false">IF(ISNUMBER(E20),E20-I20,"")</f>
        <v/>
      </c>
      <c r="K20" s="154"/>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row>
    <row r="21" s="139" customFormat="true" ht="12.8" hidden="false" customHeight="false" outlineLevel="0" collapsed="false">
      <c r="A21" s="127"/>
      <c r="B21" s="128" t="s">
        <v>105</v>
      </c>
      <c r="C21" s="150"/>
      <c r="D21" s="151"/>
      <c r="E21" s="152"/>
      <c r="F21" s="132"/>
      <c r="G21" s="153"/>
      <c r="H21" s="134" t="str">
        <f aca="false">IF(ISNUMBER(F21),F21-D21+1,"")</f>
        <v/>
      </c>
      <c r="I21" s="135" t="str">
        <f aca="false">IF(ISNUMBER(E21),ROUNDDOWN(E21*G21,0),"")</f>
        <v/>
      </c>
      <c r="J21" s="135" t="str">
        <f aca="false">IF(ISNUMBER(E21),E21-I21,"")</f>
        <v/>
      </c>
      <c r="K21" s="154"/>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row>
    <row r="22" s="140" customFormat="true" ht="15" hidden="false" customHeight="false" outlineLevel="0" collapsed="false">
      <c r="A22" s="141"/>
      <c r="B22" s="156" t="s">
        <v>106</v>
      </c>
      <c r="C22" s="142"/>
      <c r="D22" s="143" t="n">
        <v>44631</v>
      </c>
      <c r="E22" s="157" t="n">
        <v>5</v>
      </c>
      <c r="F22" s="132" t="n">
        <f aca="false">D22+E22</f>
        <v>44636</v>
      </c>
      <c r="G22" s="145" t="n">
        <v>0.4</v>
      </c>
      <c r="H22" s="134" t="n">
        <f aca="false">IF(ISNUMBER(F22),F22-D22+1,"")</f>
        <v>6</v>
      </c>
      <c r="I22" s="135" t="n">
        <f aca="false">IF(ISNUMBER(E22),ROUNDDOWN(E22*G22,0),"")</f>
        <v>2</v>
      </c>
      <c r="J22" s="135" t="n">
        <f aca="false">IF(ISNUMBER(E22),E22-I22,"")</f>
        <v>3</v>
      </c>
      <c r="K22" s="15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G22" s="159"/>
      <c r="BH22" s="159"/>
      <c r="BI22" s="159"/>
      <c r="BJ22" s="159"/>
      <c r="BK22" s="159"/>
      <c r="BL22" s="159"/>
    </row>
    <row r="23" s="140" customFormat="true" ht="12.9" hidden="false" customHeight="false" outlineLevel="0" collapsed="false">
      <c r="A23" s="141"/>
      <c r="B23" s="156" t="s">
        <v>107</v>
      </c>
      <c r="C23" s="142"/>
      <c r="D23" s="143" t="n">
        <v>44637</v>
      </c>
      <c r="E23" s="144" t="n">
        <v>5</v>
      </c>
      <c r="F23" s="132" t="n">
        <f aca="false">D23+E23</f>
        <v>44642</v>
      </c>
      <c r="G23" s="145" t="n">
        <v>0</v>
      </c>
      <c r="H23" s="134" t="n">
        <f aca="false">IF(ISNUMBER(F23),F23-D23+1,"")</f>
        <v>6</v>
      </c>
      <c r="I23" s="135" t="n">
        <f aca="false">IF(ISNUMBER(E23),ROUNDDOWN(E23*G23,0),"")</f>
        <v>0</v>
      </c>
      <c r="J23" s="135" t="n">
        <f aca="false">IF(ISNUMBER(E23),E23-I23,"")</f>
        <v>5</v>
      </c>
      <c r="K23" s="15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M23" s="159"/>
      <c r="BN23" s="159"/>
      <c r="BO23" s="159"/>
      <c r="BP23" s="159"/>
      <c r="BQ23" s="159"/>
      <c r="BR23" s="159"/>
    </row>
    <row r="24" s="140" customFormat="true" ht="12.9" hidden="false" customHeight="false" outlineLevel="0" collapsed="false">
      <c r="A24" s="127"/>
      <c r="B24" s="156" t="s">
        <v>108</v>
      </c>
      <c r="C24" s="129"/>
      <c r="D24" s="143" t="n">
        <v>44643</v>
      </c>
      <c r="E24" s="144" t="n">
        <v>5</v>
      </c>
      <c r="F24" s="132" t="n">
        <f aca="false">D24+E24</f>
        <v>44648</v>
      </c>
      <c r="G24" s="145" t="n">
        <v>0</v>
      </c>
      <c r="H24" s="134" t="n">
        <f aca="false">IF(ISNUMBER(F24),F24-D24+1,"")</f>
        <v>6</v>
      </c>
      <c r="I24" s="135" t="n">
        <f aca="false">IF(ISNUMBER(E24),ROUNDDOWN(E24*G24,0),"")</f>
        <v>0</v>
      </c>
      <c r="J24" s="135" t="n">
        <f aca="false">IF(ISNUMBER(E24),E24-I24,"")</f>
        <v>5</v>
      </c>
      <c r="K24" s="15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S24" s="159"/>
      <c r="BT24" s="159"/>
      <c r="BU24" s="159"/>
      <c r="BV24" s="159"/>
      <c r="BW24" s="159"/>
      <c r="BX24" s="159"/>
    </row>
    <row r="25" s="140" customFormat="true" ht="12.9" hidden="false" customHeight="false" outlineLevel="0" collapsed="false">
      <c r="A25" s="160"/>
      <c r="B25" s="156" t="s">
        <v>109</v>
      </c>
      <c r="C25" s="150"/>
      <c r="D25" s="143" t="n">
        <v>44649</v>
      </c>
      <c r="E25" s="144" t="n">
        <v>5</v>
      </c>
      <c r="F25" s="132" t="n">
        <f aca="false">D25+E25</f>
        <v>44654</v>
      </c>
      <c r="G25" s="145" t="n">
        <v>0</v>
      </c>
      <c r="H25" s="134" t="n">
        <f aca="false">IF(ISNUMBER(F25),F25-D25+1,"")</f>
        <v>6</v>
      </c>
      <c r="I25" s="135" t="n">
        <f aca="false">IF(ISNUMBER(E25),ROUNDDOWN(E25*G25,0),"")</f>
        <v>0</v>
      </c>
      <c r="J25" s="135" t="n">
        <f aca="false">IF(ISNUMBER(E25),E25-I25,"")</f>
        <v>5</v>
      </c>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Y25" s="159"/>
      <c r="BZ25" s="159"/>
      <c r="CA25" s="159"/>
      <c r="CB25" s="159"/>
      <c r="CC25" s="159"/>
      <c r="CD25" s="159"/>
    </row>
    <row r="26" s="140" customFormat="true" ht="12.9" hidden="false" customHeight="false" outlineLevel="0" collapsed="false">
      <c r="A26" s="160"/>
      <c r="B26" s="156" t="s">
        <v>110</v>
      </c>
      <c r="C26" s="150"/>
      <c r="D26" s="143" t="n">
        <v>44655</v>
      </c>
      <c r="E26" s="144" t="n">
        <v>5</v>
      </c>
      <c r="F26" s="132" t="n">
        <f aca="false">D26+E26</f>
        <v>44660</v>
      </c>
      <c r="G26" s="145" t="n">
        <v>0</v>
      </c>
      <c r="H26" s="134" t="n">
        <f aca="false">IF(ISNUMBER(F26),F26-D26+1,"")</f>
        <v>6</v>
      </c>
      <c r="I26" s="135" t="n">
        <f aca="false">IF(ISNUMBER(E26),ROUNDDOWN(E26*G26,0),"")</f>
        <v>0</v>
      </c>
      <c r="J26" s="135" t="n">
        <f aca="false">IF(ISNUMBER(E26),E26-I26,"")</f>
        <v>5</v>
      </c>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CE26" s="159"/>
      <c r="CF26" s="159"/>
      <c r="CG26" s="159"/>
      <c r="CH26" s="159"/>
      <c r="CI26" s="159"/>
      <c r="CJ26" s="159"/>
    </row>
    <row r="27" s="139" customFormat="true" ht="12.8" hidden="false" customHeight="false" outlineLevel="0" collapsed="false">
      <c r="A27" s="127"/>
      <c r="B27" s="128"/>
      <c r="C27" s="150"/>
      <c r="D27" s="161"/>
      <c r="E27" s="152"/>
      <c r="F27" s="132"/>
      <c r="G27" s="153"/>
      <c r="H27" s="134" t="str">
        <f aca="false">IF(ISNUMBER(F27),F27-D27+1,"")</f>
        <v/>
      </c>
      <c r="I27" s="135" t="str">
        <f aca="false">IF(ISNUMBER(E27),ROUNDDOWN(E27*G27,0),"")</f>
        <v/>
      </c>
      <c r="J27" s="135" t="str">
        <f aca="false">IF(ISNUMBER(E27),E27-I27,"")</f>
        <v/>
      </c>
      <c r="K27" s="154"/>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c r="CK27" s="162"/>
      <c r="CL27" s="162"/>
      <c r="CM27" s="162"/>
    </row>
    <row r="28" s="139" customFormat="true" ht="12.8" hidden="false" customHeight="false" outlineLevel="0" collapsed="false">
      <c r="A28" s="127"/>
      <c r="B28" s="128" t="s">
        <v>111</v>
      </c>
      <c r="C28" s="150"/>
      <c r="D28" s="161"/>
      <c r="E28" s="152"/>
      <c r="F28" s="132"/>
      <c r="G28" s="153"/>
      <c r="H28" s="134" t="str">
        <f aca="false">IF(ISNUMBER(F28),F28-D28+1,"")</f>
        <v/>
      </c>
      <c r="I28" s="135" t="str">
        <f aca="false">IF(ISNUMBER(E28),ROUNDDOWN(E28*G28,0),"")</f>
        <v/>
      </c>
      <c r="J28" s="135" t="str">
        <f aca="false">IF(ISNUMBER(E28),E28-I28,"")</f>
        <v/>
      </c>
      <c r="K28" s="154"/>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CN28" s="162"/>
      <c r="CO28" s="162"/>
      <c r="CP28" s="162"/>
    </row>
    <row r="29" s="139" customFormat="true" ht="12.9" hidden="false" customHeight="false" outlineLevel="0" collapsed="false">
      <c r="A29" s="127"/>
      <c r="B29" s="156" t="s">
        <v>112</v>
      </c>
      <c r="C29" s="129"/>
      <c r="D29" s="143" t="n">
        <v>44661</v>
      </c>
      <c r="E29" s="131" t="n">
        <v>2</v>
      </c>
      <c r="F29" s="132" t="n">
        <f aca="false">D29+E29</f>
        <v>44663</v>
      </c>
      <c r="G29" s="145" t="n">
        <v>0</v>
      </c>
      <c r="H29" s="134" t="n">
        <f aca="false">IF(ISNUMBER(F29),F29-D29+1,"")</f>
        <v>3</v>
      </c>
      <c r="I29" s="135" t="n">
        <f aca="false">IF(ISNUMBER(E29),ROUNDDOWN(E29*G29,0),"")</f>
        <v>0</v>
      </c>
      <c r="J29" s="135" t="n">
        <f aca="false">IF(ISNUMBER(E29),E29-I29,"")</f>
        <v>2</v>
      </c>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CQ29" s="162"/>
      <c r="CR29" s="162"/>
      <c r="CS29" s="162"/>
      <c r="AGX29" s="140"/>
      <c r="AGY29" s="140"/>
      <c r="AGZ29" s="140"/>
      <c r="AHA29" s="140"/>
      <c r="AHB29" s="140"/>
      <c r="AHC29" s="140"/>
      <c r="AHD29" s="140"/>
      <c r="AHE29" s="140"/>
      <c r="AHF29" s="140"/>
      <c r="AHG29" s="140"/>
      <c r="AHH29" s="140"/>
      <c r="AHI29" s="140"/>
      <c r="AHJ29" s="140"/>
      <c r="AHK29" s="140"/>
      <c r="AHL29" s="140"/>
      <c r="AHM29" s="140"/>
      <c r="AHN29" s="140"/>
      <c r="AHO29" s="140"/>
      <c r="AHP29" s="140"/>
      <c r="AHQ29" s="140"/>
      <c r="AHR29" s="140"/>
      <c r="AHS29" s="140"/>
      <c r="AHT29" s="140"/>
      <c r="AHU29" s="140"/>
      <c r="AHV29" s="140"/>
      <c r="AHW29" s="140"/>
      <c r="AHX29" s="140"/>
      <c r="AHY29" s="140"/>
      <c r="AHZ29" s="140"/>
      <c r="AIA29" s="140"/>
      <c r="AIB29" s="140"/>
      <c r="AIC29" s="140"/>
      <c r="AID29" s="140"/>
      <c r="AIE29" s="140"/>
      <c r="AIF29" s="140"/>
      <c r="AIG29" s="140"/>
      <c r="AIH29" s="140"/>
      <c r="AII29" s="140"/>
      <c r="AIJ29" s="140"/>
      <c r="AIK29" s="140"/>
      <c r="AIL29" s="140"/>
      <c r="AIM29" s="140"/>
      <c r="AIN29" s="140"/>
      <c r="AIO29" s="140"/>
      <c r="AIP29" s="140"/>
      <c r="AIQ29" s="140"/>
      <c r="AIR29" s="140"/>
      <c r="AIS29" s="140"/>
      <c r="AIT29" s="140"/>
      <c r="AIU29" s="140"/>
      <c r="AIV29" s="140"/>
      <c r="AIW29" s="140"/>
      <c r="AIX29" s="140"/>
      <c r="AIY29" s="140"/>
      <c r="AIZ29" s="140"/>
      <c r="AJA29" s="140"/>
      <c r="AJB29" s="140"/>
      <c r="AJC29" s="140"/>
      <c r="AJD29" s="140"/>
      <c r="AJE29" s="140"/>
      <c r="AJF29" s="140"/>
      <c r="AJG29" s="140"/>
      <c r="AJH29" s="140"/>
      <c r="AJI29" s="140"/>
      <c r="AJJ29" s="140"/>
      <c r="AJK29" s="140"/>
      <c r="AJL29" s="140"/>
      <c r="AJM29" s="140"/>
      <c r="AJN29" s="140"/>
      <c r="AJO29" s="140"/>
      <c r="AJP29" s="140"/>
      <c r="AJQ29" s="140"/>
      <c r="AJR29" s="140"/>
      <c r="AJS29" s="140"/>
      <c r="AJT29" s="140"/>
      <c r="AJU29" s="140"/>
      <c r="AJV29" s="140"/>
      <c r="AJW29" s="140"/>
      <c r="AJX29" s="140"/>
      <c r="AJY29" s="140"/>
      <c r="AJZ29" s="140"/>
      <c r="AKA29" s="140"/>
      <c r="AKB29" s="140"/>
      <c r="AKC29" s="140"/>
      <c r="AKD29" s="140"/>
      <c r="AKE29" s="140"/>
      <c r="AKF29" s="140"/>
      <c r="AKG29" s="140"/>
      <c r="AKH29" s="140"/>
      <c r="AKI29" s="140"/>
      <c r="AKJ29" s="140"/>
      <c r="AKK29" s="140"/>
      <c r="AKL29" s="140"/>
      <c r="AKM29" s="140"/>
      <c r="AKN29" s="140"/>
      <c r="AKO29" s="140"/>
      <c r="AKP29" s="140"/>
      <c r="AKQ29" s="140"/>
      <c r="AKR29" s="140"/>
      <c r="AKS29" s="140"/>
      <c r="AKT29" s="140"/>
      <c r="AKU29" s="140"/>
      <c r="AKV29" s="140"/>
      <c r="AKW29" s="140"/>
      <c r="AKX29" s="140"/>
      <c r="AKY29" s="140"/>
      <c r="AKZ29" s="140"/>
      <c r="ALA29" s="140"/>
      <c r="ALB29" s="140"/>
      <c r="ALC29" s="140"/>
      <c r="ALD29" s="140"/>
      <c r="ALE29" s="140"/>
      <c r="ALF29" s="140"/>
      <c r="ALG29" s="140"/>
      <c r="ALH29" s="140"/>
      <c r="ALI29" s="140"/>
      <c r="ALJ29" s="140"/>
      <c r="ALK29" s="140"/>
      <c r="ALL29" s="140"/>
      <c r="ALM29" s="140"/>
      <c r="ALN29" s="140"/>
      <c r="ALO29" s="140"/>
      <c r="ALP29" s="140"/>
      <c r="ALQ29" s="140"/>
      <c r="ALR29" s="140"/>
      <c r="ALS29" s="140"/>
      <c r="ALT29" s="140"/>
      <c r="ALU29" s="140"/>
      <c r="ALV29" s="140"/>
      <c r="ALW29" s="140"/>
      <c r="ALX29" s="140"/>
      <c r="ALY29" s="140"/>
      <c r="ALZ29" s="140"/>
      <c r="AMA29" s="140"/>
      <c r="AMB29" s="140"/>
      <c r="AMC29" s="140"/>
      <c r="AMD29" s="140"/>
      <c r="AME29" s="140"/>
      <c r="AMF29" s="140"/>
      <c r="AMG29" s="140"/>
      <c r="AMH29" s="140"/>
      <c r="AMI29" s="140"/>
      <c r="AMJ29" s="140"/>
    </row>
    <row r="30" s="140" customFormat="true" ht="12.8" hidden="false" customHeight="false" outlineLevel="0" collapsed="false">
      <c r="A30" s="127"/>
      <c r="B30" s="156" t="s">
        <v>113</v>
      </c>
      <c r="C30" s="129"/>
      <c r="D30" s="130" t="n">
        <v>44664</v>
      </c>
      <c r="E30" s="131" t="n">
        <v>2</v>
      </c>
      <c r="F30" s="132" t="n">
        <f aca="false">D30+E30</f>
        <v>44666</v>
      </c>
      <c r="G30" s="145" t="n">
        <v>0</v>
      </c>
      <c r="H30" s="134" t="n">
        <f aca="false">IF(ISNUMBER(F30),F30-D30+1,"")</f>
        <v>3</v>
      </c>
      <c r="I30" s="135" t="n">
        <f aca="false">IF(ISNUMBER(E30),ROUNDDOWN(E30*G30,0),"")</f>
        <v>0</v>
      </c>
      <c r="J30" s="135" t="n">
        <f aca="false">IF(ISNUMBER(E30),E30-I30,"")</f>
        <v>2</v>
      </c>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row>
    <row r="31" s="140" customFormat="true" ht="12.8" hidden="false" customHeight="false" outlineLevel="0" collapsed="false">
      <c r="A31" s="127"/>
      <c r="B31" s="156" t="s">
        <v>114</v>
      </c>
      <c r="C31" s="129"/>
      <c r="D31" s="130" t="n">
        <v>44667</v>
      </c>
      <c r="E31" s="131" t="n">
        <v>2</v>
      </c>
      <c r="F31" s="132" t="n">
        <f aca="false">D31+E31</f>
        <v>44669</v>
      </c>
      <c r="G31" s="145" t="n">
        <v>0</v>
      </c>
      <c r="H31" s="134" t="n">
        <f aca="false">IF(ISNUMBER(F31),F31-D31+1,"")</f>
        <v>3</v>
      </c>
      <c r="I31" s="135" t="n">
        <f aca="false">IF(ISNUMBER(E31),ROUNDDOWN(E31*G31,0),"")</f>
        <v>0</v>
      </c>
      <c r="J31" s="135" t="n">
        <f aca="false">IF(ISNUMBER(E31),E31-I31,"")</f>
        <v>2</v>
      </c>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row>
    <row r="32" s="139" customFormat="true" ht="12.8" hidden="false" customHeight="false" outlineLevel="0" collapsed="false">
      <c r="A32" s="127"/>
      <c r="B32" s="128"/>
      <c r="C32" s="150"/>
      <c r="D32" s="161"/>
      <c r="E32" s="152"/>
      <c r="F32" s="132"/>
      <c r="G32" s="153"/>
      <c r="H32" s="134" t="str">
        <f aca="false">IF(ISNUMBER(F32),F32-D32+1,"")</f>
        <v/>
      </c>
      <c r="I32" s="135" t="str">
        <f aca="false">IF(ISNUMBER(E32),ROUNDDOWN(E32*G32,0),"")</f>
        <v/>
      </c>
      <c r="J32" s="135" t="str">
        <f aca="false">IF(ISNUMBER(E32),E32-I32,"")</f>
        <v/>
      </c>
      <c r="K32" s="154"/>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row>
    <row r="33" s="139" customFormat="true" ht="12.8" hidden="false" customHeight="false" outlineLevel="0" collapsed="false">
      <c r="A33" s="127"/>
      <c r="B33" s="128" t="s">
        <v>88</v>
      </c>
      <c r="C33" s="129"/>
      <c r="D33" s="130" t="n">
        <v>44636</v>
      </c>
      <c r="E33" s="131" t="n">
        <v>32</v>
      </c>
      <c r="F33" s="132" t="n">
        <f aca="false">D33+E33</f>
        <v>44668</v>
      </c>
      <c r="G33" s="145" t="n">
        <v>0</v>
      </c>
      <c r="H33" s="134" t="n">
        <f aca="false">IF(ISNUMBER(F33),F33-D33+1,"")</f>
        <v>33</v>
      </c>
      <c r="I33" s="135" t="n">
        <f aca="false">IF(ISNUMBER(E33),ROUNDDOWN(E33*G33,0),"")</f>
        <v>0</v>
      </c>
      <c r="J33" s="135" t="n">
        <f aca="false">IF(ISNUMBER(E33),E33-I33,"")</f>
        <v>32</v>
      </c>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row>
    <row r="34" s="173" customFormat="true" ht="12.8" hidden="false" customHeight="false" outlineLevel="0" collapsed="false">
      <c r="A34" s="163"/>
      <c r="B34" s="164" t="s">
        <v>115</v>
      </c>
      <c r="C34" s="165"/>
      <c r="D34" s="166" t="n">
        <v>44668</v>
      </c>
      <c r="E34" s="167" t="n">
        <v>2</v>
      </c>
      <c r="F34" s="168" t="n">
        <v>44669</v>
      </c>
      <c r="G34" s="169" t="n">
        <v>0</v>
      </c>
      <c r="H34" s="170" t="n">
        <f aca="false">IF(ISNUMBER(F34),F34-D34+1,"")</f>
        <v>2</v>
      </c>
      <c r="I34" s="171" t="n">
        <f aca="false">IF(ISNUMBER(E34),ROUNDDOWN(E34*G34,0),"")</f>
        <v>0</v>
      </c>
      <c r="J34" s="171" t="n">
        <f aca="false">IF(ISNUMBER(E34),E34-I34,"")</f>
        <v>2</v>
      </c>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CQ34" s="174"/>
      <c r="CR34" s="174"/>
      <c r="CS34" s="174"/>
      <c r="AGX34" s="175"/>
      <c r="AGY34" s="175"/>
      <c r="AGZ34" s="175"/>
      <c r="AHA34" s="175"/>
      <c r="AHB34" s="175"/>
      <c r="AHC34" s="175"/>
      <c r="AHD34" s="175"/>
      <c r="AHE34" s="175"/>
      <c r="AHF34" s="175"/>
      <c r="AHG34" s="175"/>
      <c r="AHH34" s="175"/>
      <c r="AHI34" s="175"/>
      <c r="AHJ34" s="175"/>
      <c r="AHK34" s="175"/>
      <c r="AHL34" s="175"/>
      <c r="AHM34" s="175"/>
      <c r="AHN34" s="175"/>
      <c r="AHO34" s="175"/>
      <c r="AHP34" s="175"/>
      <c r="AHQ34" s="175"/>
      <c r="AHR34" s="175"/>
      <c r="AHS34" s="175"/>
      <c r="AHT34" s="175"/>
      <c r="AHU34" s="175"/>
      <c r="AHV34" s="175"/>
      <c r="AHW34" s="175"/>
      <c r="AHX34" s="175"/>
      <c r="AHY34" s="175"/>
      <c r="AHZ34" s="175"/>
      <c r="AIA34" s="175"/>
      <c r="AIB34" s="175"/>
      <c r="AIC34" s="175"/>
      <c r="AID34" s="175"/>
      <c r="AIE34" s="175"/>
      <c r="AIF34" s="175"/>
      <c r="AIG34" s="175"/>
      <c r="AIH34" s="175"/>
      <c r="AII34" s="175"/>
      <c r="AIJ34" s="175"/>
      <c r="AIK34" s="175"/>
      <c r="AIL34" s="175"/>
      <c r="AIM34" s="175"/>
      <c r="AIN34" s="175"/>
      <c r="AIO34" s="175"/>
      <c r="AIP34" s="175"/>
      <c r="AIQ34" s="175"/>
      <c r="AIR34" s="175"/>
      <c r="AIS34" s="175"/>
      <c r="AIT34" s="175"/>
      <c r="AIU34" s="175"/>
      <c r="AIV34" s="175"/>
      <c r="AIW34" s="175"/>
      <c r="AIX34" s="175"/>
      <c r="AIY34" s="175"/>
      <c r="AIZ34" s="175"/>
      <c r="AJA34" s="175"/>
      <c r="AJB34" s="175"/>
      <c r="AJC34" s="175"/>
      <c r="AJD34" s="175"/>
      <c r="AJE34" s="175"/>
      <c r="AJF34" s="175"/>
      <c r="AJG34" s="175"/>
      <c r="AJH34" s="175"/>
      <c r="AJI34" s="175"/>
      <c r="AJJ34" s="175"/>
      <c r="AJK34" s="175"/>
      <c r="AJL34" s="175"/>
      <c r="AJM34" s="175"/>
      <c r="AJN34" s="175"/>
      <c r="AJO34" s="175"/>
      <c r="AJP34" s="175"/>
      <c r="AJQ34" s="175"/>
      <c r="AJR34" s="175"/>
      <c r="AJS34" s="175"/>
      <c r="AJT34" s="175"/>
      <c r="AJU34" s="175"/>
      <c r="AJV34" s="175"/>
      <c r="AJW34" s="175"/>
      <c r="AJX34" s="175"/>
      <c r="AJY34" s="175"/>
      <c r="AJZ34" s="175"/>
      <c r="AKA34" s="175"/>
      <c r="AKB34" s="175"/>
      <c r="AKC34" s="175"/>
      <c r="AKD34" s="175"/>
      <c r="AKE34" s="175"/>
      <c r="AKF34" s="175"/>
      <c r="AKG34" s="175"/>
      <c r="AKH34" s="175"/>
      <c r="AKI34" s="175"/>
      <c r="AKJ34" s="175"/>
      <c r="AKK34" s="175"/>
      <c r="AKL34" s="175"/>
      <c r="AKM34" s="175"/>
      <c r="AKN34" s="175"/>
      <c r="AKO34" s="175"/>
      <c r="AKP34" s="175"/>
      <c r="AKQ34" s="175"/>
      <c r="AKR34" s="175"/>
      <c r="AKS34" s="175"/>
      <c r="AKT34" s="175"/>
      <c r="AKU34" s="175"/>
      <c r="AKV34" s="175"/>
      <c r="AKW34" s="175"/>
      <c r="AKX34" s="175"/>
      <c r="AKY34" s="175"/>
      <c r="AKZ34" s="175"/>
      <c r="ALA34" s="175"/>
      <c r="ALB34" s="175"/>
      <c r="ALC34" s="175"/>
      <c r="ALD34" s="175"/>
      <c r="ALE34" s="175"/>
      <c r="ALF34" s="175"/>
      <c r="ALG34" s="175"/>
      <c r="ALH34" s="175"/>
      <c r="ALI34" s="175"/>
      <c r="ALJ34" s="175"/>
      <c r="ALK34" s="175"/>
      <c r="ALL34" s="175"/>
      <c r="ALM34" s="175"/>
      <c r="ALN34" s="175"/>
      <c r="ALO34" s="175"/>
      <c r="ALP34" s="175"/>
      <c r="ALQ34" s="175"/>
      <c r="ALR34" s="175"/>
      <c r="ALS34" s="175"/>
      <c r="ALT34" s="175"/>
      <c r="ALU34" s="175"/>
      <c r="ALV34" s="175"/>
      <c r="ALW34" s="175"/>
      <c r="ALX34" s="175"/>
      <c r="ALY34" s="175"/>
      <c r="ALZ34" s="175"/>
      <c r="AMA34" s="175"/>
      <c r="AMB34" s="175"/>
      <c r="AMC34" s="175"/>
      <c r="AMD34" s="175"/>
      <c r="AME34" s="175"/>
      <c r="AMF34" s="175"/>
      <c r="AMG34" s="175"/>
      <c r="AMH34" s="175"/>
      <c r="AMI34" s="175"/>
      <c r="AMJ34" s="175"/>
    </row>
    <row r="35" s="176" customFormat="true" ht="12.8" hidden="false" customHeight="false" outlineLevel="0" collapsed="false">
      <c r="B35" s="177"/>
      <c r="D35" s="178"/>
      <c r="E35" s="179"/>
      <c r="F35" s="178"/>
      <c r="G35" s="180"/>
      <c r="H35" s="181"/>
      <c r="I35" s="181"/>
      <c r="J35" s="179"/>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75"/>
      <c r="B36" s="182"/>
      <c r="G36" s="183"/>
    </row>
    <row r="37" customFormat="false" ht="12.8" hidden="false" customHeight="false" outlineLevel="0" collapsed="false">
      <c r="A37" s="75"/>
      <c r="B37" s="182"/>
    </row>
    <row r="38" customFormat="false" ht="12.8" hidden="false" customHeight="false" outlineLevel="0" collapsed="false">
      <c r="B38" s="182"/>
    </row>
    <row r="39" customFormat="false" ht="12.8" hidden="false" customHeight="false" outlineLevel="0" collapsed="false">
      <c r="B39" s="182"/>
    </row>
    <row r="40" customFormat="false" ht="12.8" hidden="false" customHeight="false" outlineLevel="0" collapsed="false">
      <c r="B40" s="182"/>
    </row>
    <row r="41" s="185" customFormat="true" ht="15" hidden="false" customHeight="false" outlineLevel="0" collapsed="false">
      <c r="A41" s="184"/>
      <c r="B41" s="184"/>
      <c r="D41" s="186"/>
      <c r="E41" s="187"/>
      <c r="F41" s="186"/>
      <c r="G41" s="188"/>
      <c r="H41" s="189"/>
      <c r="I41" s="189"/>
      <c r="J41" s="187"/>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91" customFormat="true" ht="12.8" hidden="false" customHeight="false" outlineLevel="0" collapsed="false">
      <c r="A42" s="190"/>
      <c r="B42" s="190" t="s">
        <v>116</v>
      </c>
      <c r="D42" s="192"/>
      <c r="E42" s="193"/>
      <c r="F42" s="192"/>
      <c r="G42" s="194"/>
      <c r="H42" s="195"/>
      <c r="I42" s="195"/>
      <c r="J42" s="193"/>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182"/>
      <c r="B43" s="196" t="s">
        <v>117</v>
      </c>
    </row>
    <row r="44" customFormat="false" ht="12.8" hidden="false" customHeight="false" outlineLevel="0" collapsed="false">
      <c r="A44" s="182"/>
      <c r="B44" s="182"/>
    </row>
    <row r="45" customFormat="false" ht="15" hidden="false" customHeight="false" outlineLevel="0" collapsed="false">
      <c r="A45" s="182"/>
      <c r="B45" s="184"/>
    </row>
    <row r="46" customFormat="false" ht="12.8" hidden="false" customHeight="false" outlineLevel="0" collapsed="false">
      <c r="A46" s="182"/>
      <c r="B46" s="197"/>
    </row>
    <row r="47" customFormat="false" ht="12.8" hidden="false" customHeight="false" outlineLevel="0" collapsed="false">
      <c r="A47" s="182"/>
      <c r="B47" s="198"/>
    </row>
    <row r="48" customFormat="false" ht="12.8" hidden="false" customHeight="false" outlineLevel="0" collapsed="false">
      <c r="A48" s="182"/>
      <c r="B48" s="198"/>
    </row>
    <row r="49" customFormat="false" ht="12.8" hidden="false" customHeight="false" outlineLevel="0" collapsed="false">
      <c r="B49" s="197"/>
    </row>
    <row r="50" customFormat="false" ht="12.8" hidden="false" customHeight="false" outlineLevel="0" collapsed="false">
      <c r="B50" s="198"/>
    </row>
    <row r="51" customFormat="false" ht="12.8" hidden="false" customHeight="false" outlineLevel="0" collapsed="false">
      <c r="B51" s="198"/>
    </row>
    <row r="52" customFormat="false" ht="12.8" hidden="false" customHeight="false" outlineLevel="0" collapsed="false">
      <c r="B52" s="198"/>
    </row>
    <row r="53" customFormat="false" ht="12.8" hidden="false" customHeight="false" outlineLevel="0" collapsed="false">
      <c r="B53" s="198"/>
    </row>
    <row r="54" customFormat="false" ht="12.8" hidden="false" customHeight="false" outlineLevel="0" collapsed="false">
      <c r="B54" s="198"/>
    </row>
    <row r="55" customFormat="false" ht="12.8" hidden="false" customHeight="false" outlineLevel="0" collapsed="false">
      <c r="B55" s="198"/>
    </row>
    <row r="56" customFormat="false" ht="12.8" hidden="false" customHeight="false" outlineLevel="0" collapsed="false">
      <c r="B56" s="199"/>
    </row>
    <row r="57" customFormat="false" ht="12.8" hidden="false" customHeight="false" outlineLevel="0" collapsed="false">
      <c r="B57" s="182"/>
    </row>
    <row r="58" customFormat="false" ht="12.8" hidden="false" customHeight="false" outlineLevel="0" collapsed="false">
      <c r="C58" s="200"/>
      <c r="D58" s="0"/>
      <c r="E58" s="74"/>
      <c r="F58" s="75"/>
      <c r="G58" s="74"/>
      <c r="H58" s="76"/>
      <c r="J58" s="77"/>
      <c r="K58" s="75"/>
    </row>
    <row r="59" customFormat="false" ht="12.8" hidden="false" customHeight="false" outlineLevel="0" collapsed="false">
      <c r="C59" s="201"/>
      <c r="D59" s="0"/>
      <c r="E59" s="74"/>
      <c r="F59" s="75"/>
      <c r="G59" s="74"/>
      <c r="H59" s="76"/>
      <c r="J59" s="77"/>
      <c r="K59" s="75"/>
    </row>
    <row r="60" customFormat="false" ht="12.8" hidden="false" customHeight="false" outlineLevel="0" collapsed="false">
      <c r="C60" s="202"/>
      <c r="D60" s="0"/>
      <c r="E60" s="74"/>
      <c r="F60" s="75"/>
      <c r="G60" s="74"/>
      <c r="H60" s="76"/>
      <c r="J60" s="77"/>
      <c r="K60" s="75"/>
    </row>
    <row r="61" customFormat="false" ht="12.8" hidden="false" customHeight="false" outlineLevel="0" collapsed="false">
      <c r="C61" s="202"/>
      <c r="D61" s="0"/>
      <c r="E61" s="74"/>
      <c r="F61" s="75"/>
      <c r="G61" s="74"/>
      <c r="H61" s="76"/>
      <c r="J61" s="77"/>
      <c r="K61" s="75"/>
    </row>
    <row r="62" customFormat="false" ht="12.8" hidden="false" customHeight="false" outlineLevel="0" collapsed="false">
      <c r="C62" s="202"/>
      <c r="D62" s="0"/>
      <c r="E62" s="74"/>
      <c r="F62" s="75"/>
      <c r="G62" s="74"/>
      <c r="H62" s="76"/>
      <c r="J62" s="77"/>
      <c r="K62" s="75"/>
    </row>
    <row r="63" customFormat="false" ht="12.8" hidden="false" customHeight="false" outlineLevel="0" collapsed="false">
      <c r="C63" s="202"/>
      <c r="D63" s="0"/>
      <c r="E63" s="74"/>
      <c r="F63" s="75"/>
      <c r="G63" s="74"/>
      <c r="H63" s="76"/>
      <c r="J63" s="77"/>
      <c r="K63" s="75"/>
    </row>
    <row r="64" customFormat="false" ht="12.8" hidden="false" customHeight="false" outlineLevel="0" collapsed="false">
      <c r="C64" s="202"/>
      <c r="D64" s="0"/>
      <c r="E64" s="74"/>
      <c r="F64" s="75"/>
      <c r="G64" s="74"/>
      <c r="H64" s="76"/>
      <c r="J64" s="77"/>
      <c r="K64" s="75"/>
    </row>
    <row r="65" customFormat="false" ht="12.8" hidden="false" customHeight="false" outlineLevel="0" collapsed="false">
      <c r="C65" s="202"/>
      <c r="D65" s="0"/>
      <c r="E65" s="74"/>
      <c r="F65" s="75"/>
      <c r="G65" s="74"/>
      <c r="H65" s="76"/>
      <c r="J65" s="77"/>
      <c r="K65" s="75"/>
    </row>
    <row r="66" customFormat="false" ht="12.8" hidden="false" customHeight="false" outlineLevel="0" collapsed="false">
      <c r="C66" s="202"/>
      <c r="D66" s="0"/>
      <c r="E66" s="74"/>
      <c r="F66" s="75"/>
      <c r="G66" s="74"/>
      <c r="H66" s="76"/>
      <c r="J66" s="77"/>
      <c r="K66" s="75"/>
    </row>
    <row r="67" customFormat="false" ht="12.8" hidden="false" customHeight="false" outlineLevel="0" collapsed="false">
      <c r="C67" s="202"/>
      <c r="D67" s="0"/>
      <c r="E67" s="74"/>
      <c r="F67" s="75"/>
      <c r="G67" s="74"/>
      <c r="H67" s="76"/>
      <c r="J67" s="77"/>
      <c r="K67" s="75"/>
    </row>
    <row r="68" customFormat="false" ht="12.8" hidden="false" customHeight="false" outlineLevel="0" collapsed="false">
      <c r="C68" s="202"/>
      <c r="D68" s="0"/>
      <c r="E68" s="74"/>
      <c r="F68" s="75"/>
      <c r="G68" s="74"/>
      <c r="H68" s="76"/>
      <c r="J68" s="77"/>
      <c r="K68" s="75"/>
    </row>
    <row r="69" customFormat="false" ht="12.8" hidden="false" customHeight="false" outlineLevel="0" collapsed="false">
      <c r="C69" s="202"/>
      <c r="D69" s="0"/>
      <c r="E69" s="74"/>
      <c r="F69" s="75"/>
      <c r="G69" s="74"/>
      <c r="H69" s="76"/>
      <c r="J69" s="77"/>
      <c r="K69" s="75"/>
    </row>
    <row r="70" customFormat="false" ht="12.8" hidden="false" customHeight="false" outlineLevel="0" collapsed="false">
      <c r="C70" s="202"/>
      <c r="D70" s="0"/>
      <c r="E70" s="74"/>
      <c r="F70" s="75"/>
      <c r="G70" s="74"/>
      <c r="H70" s="76"/>
      <c r="J70" s="77"/>
      <c r="K70" s="75"/>
    </row>
    <row r="71" customFormat="false" ht="12.8" hidden="false" customHeight="false" outlineLevel="0" collapsed="false">
      <c r="C71" s="202"/>
      <c r="D71" s="0"/>
      <c r="E71" s="74"/>
      <c r="F71" s="75"/>
      <c r="G71" s="74"/>
      <c r="H71" s="76"/>
      <c r="J71" s="77"/>
      <c r="K71" s="75"/>
    </row>
    <row r="72" customFormat="false" ht="12.8" hidden="false" customHeight="false" outlineLevel="0" collapsed="false">
      <c r="C72" s="202"/>
      <c r="D72" s="0"/>
      <c r="E72" s="74"/>
      <c r="F72" s="75"/>
      <c r="G72" s="74"/>
      <c r="H72" s="76"/>
      <c r="J72" s="77"/>
      <c r="K72" s="75"/>
    </row>
    <row r="73" customFormat="false" ht="12.8" hidden="false" customHeight="false" outlineLevel="0" collapsed="false">
      <c r="C73" s="202"/>
      <c r="D73" s="0"/>
      <c r="E73" s="74"/>
      <c r="F73" s="75"/>
      <c r="G73" s="74"/>
      <c r="H73" s="76"/>
      <c r="J73" s="77"/>
      <c r="K73" s="75"/>
    </row>
    <row r="74" customFormat="false" ht="12.8" hidden="false" customHeight="false" outlineLevel="0" collapsed="false">
      <c r="C74" s="202"/>
      <c r="D74" s="0"/>
      <c r="E74" s="74"/>
      <c r="F74" s="75"/>
      <c r="G74" s="74"/>
      <c r="H74" s="76"/>
      <c r="J74" s="77"/>
      <c r="K74" s="75"/>
    </row>
    <row r="75" customFormat="false" ht="12.8" hidden="false" customHeight="false" outlineLevel="0" collapsed="false">
      <c r="C75" s="202"/>
      <c r="D75" s="0"/>
      <c r="E75" s="74"/>
      <c r="F75" s="75"/>
      <c r="G75" s="74"/>
      <c r="H75" s="76"/>
      <c r="J75" s="77"/>
      <c r="K75" s="75"/>
    </row>
    <row r="76" customFormat="false" ht="12.8" hidden="false" customHeight="false" outlineLevel="0" collapsed="false">
      <c r="C76" s="202"/>
      <c r="D76" s="0"/>
      <c r="E76" s="74"/>
      <c r="F76" s="75"/>
      <c r="G76" s="74"/>
      <c r="H76" s="76"/>
      <c r="J76" s="77"/>
      <c r="K76" s="75"/>
    </row>
    <row r="77" customFormat="false" ht="12.8" hidden="false" customHeight="false" outlineLevel="0" collapsed="false">
      <c r="C77" s="202"/>
      <c r="D77" s="0"/>
      <c r="E77" s="74"/>
      <c r="F77" s="75"/>
      <c r="G77" s="74"/>
      <c r="H77" s="76"/>
      <c r="J77" s="77"/>
      <c r="K77" s="75"/>
    </row>
    <row r="78" customFormat="false" ht="12.8" hidden="false" customHeight="false" outlineLevel="0" collapsed="false">
      <c r="C78" s="202"/>
      <c r="D78" s="0"/>
      <c r="E78" s="74"/>
      <c r="F78" s="75"/>
      <c r="G78" s="74"/>
      <c r="H78" s="76"/>
      <c r="J78" s="77"/>
      <c r="K78" s="75"/>
    </row>
    <row r="79" customFormat="false" ht="12.8" hidden="false" customHeight="false" outlineLevel="0" collapsed="false">
      <c r="C79" s="203"/>
      <c r="D79" s="0"/>
      <c r="E79" s="74"/>
      <c r="F79" s="75"/>
      <c r="G79" s="74"/>
      <c r="H79" s="76"/>
      <c r="J79" s="77"/>
      <c r="K79" s="75"/>
    </row>
    <row r="80" customFormat="false" ht="12.8" hidden="false" customHeight="false" outlineLevel="0" collapsed="false">
      <c r="D80" s="0"/>
      <c r="E80" s="74"/>
      <c r="F80" s="75"/>
      <c r="G80" s="74"/>
      <c r="H80" s="76"/>
      <c r="J80" s="77"/>
      <c r="K80" s="75"/>
    </row>
  </sheetData>
  <mergeCells count="9">
    <mergeCell ref="K1:N1"/>
    <mergeCell ref="K2:N2"/>
    <mergeCell ref="K3:N3"/>
    <mergeCell ref="B6:C6"/>
    <mergeCell ref="B7:C7"/>
    <mergeCell ref="B8:C8"/>
    <mergeCell ref="D8:G8"/>
    <mergeCell ref="B9:C9"/>
    <mergeCell ref="B10:C10"/>
  </mergeCells>
  <conditionalFormatting sqref="K24:GI34 K23:AY23 BA23:GI23 K11:GI22">
    <cfRule type="expression" priority="2" aboveAverage="0" equalAverage="0" bottom="0" percent="0" rank="0" text="" dxfId="0">
      <formula>K$13=TODAY()</formula>
    </cfRule>
    <cfRule type="expression" priority="3" aboveAverage="0" equalAverage="0" bottom="0" percent="0" rank="0" text="" dxfId="1">
      <formula>OR(WEEKDAY(K$13)=1,WEEKDAY(K$13)=7)</formula>
    </cfRule>
    <cfRule type="expression" priority="4" aboveAverage="0" equalAverage="0" bottom="0" percent="0" rank="0" text="" dxfId="2">
      <formula>ISNUMBER(MATCH(K$13,Admin,0))</formula>
    </cfRule>
  </conditionalFormatting>
  <conditionalFormatting sqref="K24:GI34 K23:AY23 BA23:GI23 K14:GI22">
    <cfRule type="expression" priority="5" aboveAverage="0" equalAverage="0" bottom="0" percent="0" rank="0" text="" dxfId="3">
      <formula>AND($E11&gt;0,K$10&gt;=$D11,K$10&lt;=$F11,WORKDAY($D11,$E11*$G11,Holidays)&gt;K$10)</formula>
    </cfRule>
    <cfRule type="expression" priority="6" aboveAverage="0" equalAverage="0" bottom="0" percent="0" rank="0" text="" dxfId="4">
      <formula>AND($E14&gt;0,K$13&gt;=$D14,K$13&lt;=$F14,WORKDAY($D14,$E14*$G14,Admin)&lt;=K$13)</formula>
    </cfRule>
    <cfRule type="expression" priority="7" aboveAverage="0" equalAverage="0" bottom="0" percent="0" rank="0" text="" dxfId="5">
      <formula>AND($D14&gt;0,$F14="",$D14=K$13)</formula>
    </cfRule>
  </conditionalFormatting>
  <conditionalFormatting sqref="G13:G19 G22:G23">
    <cfRule type="dataBar" priority="8">
      <dataBar showValue="1" minLength="0" maxLength="100">
        <cfvo type="num" val="0"/>
        <cfvo type="num" val="1"/>
        <color rgb="FFFFBF7F"/>
      </dataBar>
      <extLst>
        <ext xmlns:x14="http://schemas.microsoft.com/office/spreadsheetml/2009/9/main" uri="{B025F937-C7B1-47D3-B67F-A62EFF666E3E}">
          <x14:id>{9280899C-A433-4DD5-BA20-F3ED29509C26}</x14:id>
        </ext>
      </extLst>
    </cfRule>
  </conditionalFormatting>
  <conditionalFormatting sqref="G20">
    <cfRule type="dataBar" priority="9">
      <dataBar showValue="1" minLength="0" maxLength="100">
        <cfvo type="num" val="0"/>
        <cfvo type="num" val="1"/>
        <color rgb="FFFFBF7F"/>
      </dataBar>
      <extLst>
        <ext xmlns:x14="http://schemas.microsoft.com/office/spreadsheetml/2009/9/main" uri="{B025F937-C7B1-47D3-B67F-A62EFF666E3E}">
          <x14:id>{C88D869B-5C37-409B-8D3C-C422431FCA56}</x14:id>
        </ext>
      </extLst>
    </cfRule>
  </conditionalFormatting>
  <conditionalFormatting sqref="G24">
    <cfRule type="dataBar" priority="10">
      <dataBar showValue="1" minLength="0" maxLength="100">
        <cfvo type="num" val="0"/>
        <cfvo type="num" val="1"/>
        <color rgb="FFFFBF7F"/>
      </dataBar>
      <extLst>
        <ext xmlns:x14="http://schemas.microsoft.com/office/spreadsheetml/2009/9/main" uri="{B025F937-C7B1-47D3-B67F-A62EFF666E3E}">
          <x14:id>{7F6B6A8B-73C9-43FC-BCE6-F03C21C0E530}</x14:id>
        </ext>
      </extLst>
    </cfRule>
  </conditionalFormatting>
  <conditionalFormatting sqref="G25">
    <cfRule type="dataBar" priority="11">
      <dataBar showValue="1" minLength="0" maxLength="100">
        <cfvo type="num" val="0"/>
        <cfvo type="num" val="1"/>
        <color rgb="FFFFBF7F"/>
      </dataBar>
      <extLst>
        <ext xmlns:x14="http://schemas.microsoft.com/office/spreadsheetml/2009/9/main" uri="{B025F937-C7B1-47D3-B67F-A62EFF666E3E}">
          <x14:id>{F010B088-AB58-417B-AED5-21757E8D9C1B}</x14:id>
        </ext>
      </extLst>
    </cfRule>
  </conditionalFormatting>
  <conditionalFormatting sqref="F6">
    <cfRule type="dataBar" priority="12">
      <dataBar showValue="1" minLength="0" maxLength="100">
        <cfvo type="num" val="0"/>
        <cfvo type="num" val="1"/>
        <color rgb="FFFFBF7F"/>
      </dataBar>
      <extLst>
        <ext xmlns:x14="http://schemas.microsoft.com/office/spreadsheetml/2009/9/main" uri="{B025F937-C7B1-47D3-B67F-A62EFF666E3E}">
          <x14:id>{E2A5412D-9356-4067-94CB-C5751349FD90}</x14:id>
        </ext>
      </extLst>
    </cfRule>
  </conditionalFormatting>
  <conditionalFormatting sqref="G21">
    <cfRule type="dataBar" priority="13">
      <dataBar showValue="1" minLength="0" maxLength="100">
        <cfvo type="num" val="0"/>
        <cfvo type="num" val="1"/>
        <color rgb="FFFFBF7F"/>
      </dataBar>
      <extLst>
        <ext xmlns:x14="http://schemas.microsoft.com/office/spreadsheetml/2009/9/main" uri="{B025F937-C7B1-47D3-B67F-A62EFF666E3E}">
          <x14:id>{7FA93FD3-FD5D-457B-803D-87C65D5AF4B3}</x14:id>
        </ext>
      </extLst>
    </cfRule>
  </conditionalFormatting>
  <conditionalFormatting sqref="G26">
    <cfRule type="dataBar" priority="14">
      <dataBar showValue="1" minLength="0" maxLength="100">
        <cfvo type="num" val="0"/>
        <cfvo type="num" val="1"/>
        <color rgb="FFFFBF7F"/>
      </dataBar>
      <extLst>
        <ext xmlns:x14="http://schemas.microsoft.com/office/spreadsheetml/2009/9/main" uri="{B025F937-C7B1-47D3-B67F-A62EFF666E3E}">
          <x14:id>{21728832-FF50-48AB-B71C-26EF9BA29643}</x14:id>
        </ext>
      </extLst>
    </cfRule>
  </conditionalFormatting>
  <conditionalFormatting sqref="G34">
    <cfRule type="dataBar" priority="15">
      <dataBar showValue="1" minLength="0" maxLength="100">
        <cfvo type="num" val="0"/>
        <cfvo type="num" val="1"/>
        <color rgb="FFFFBF7F"/>
      </dataBar>
      <extLst>
        <ext xmlns:x14="http://schemas.microsoft.com/office/spreadsheetml/2009/9/main" uri="{B025F937-C7B1-47D3-B67F-A62EFF666E3E}">
          <x14:id>{5B77CBA0-8412-4B87-B477-20E197F1C5FC}</x14:id>
        </ext>
      </extLst>
    </cfRule>
  </conditionalFormatting>
  <conditionalFormatting sqref="G29">
    <cfRule type="dataBar" priority="16">
      <dataBar showValue="1" minLength="0" maxLength="100">
        <cfvo type="num" val="0"/>
        <cfvo type="num" val="1"/>
        <color rgb="FFFFBF7F"/>
      </dataBar>
      <extLst>
        <ext xmlns:x14="http://schemas.microsoft.com/office/spreadsheetml/2009/9/main" uri="{B025F937-C7B1-47D3-B67F-A62EFF666E3E}">
          <x14:id>{902AE11D-CDB9-4F31-8B5D-B0F9D4307339}</x14:id>
        </ext>
      </extLst>
    </cfRule>
  </conditionalFormatting>
  <conditionalFormatting sqref="G30">
    <cfRule type="dataBar" priority="17">
      <dataBar showValue="1" minLength="0" maxLength="100">
        <cfvo type="num" val="0"/>
        <cfvo type="num" val="1"/>
        <color rgb="FFFFBF7F"/>
      </dataBar>
      <extLst>
        <ext xmlns:x14="http://schemas.microsoft.com/office/spreadsheetml/2009/9/main" uri="{B025F937-C7B1-47D3-B67F-A62EFF666E3E}">
          <x14:id>{1BAD39EF-458E-4CAE-91C7-60A0B926BD10}</x14:id>
        </ext>
      </extLst>
    </cfRule>
  </conditionalFormatting>
  <conditionalFormatting sqref="G31">
    <cfRule type="dataBar" priority="18">
      <dataBar showValue="1" minLength="0" maxLength="100">
        <cfvo type="num" val="0"/>
        <cfvo type="num" val="1"/>
        <color rgb="FFFFBF7F"/>
      </dataBar>
      <extLst>
        <ext xmlns:x14="http://schemas.microsoft.com/office/spreadsheetml/2009/9/main" uri="{B025F937-C7B1-47D3-B67F-A62EFF666E3E}">
          <x14:id>{8EA79E10-5C11-4BA0-A750-38F86E4AC170}</x14:id>
        </ext>
      </extLst>
    </cfRule>
  </conditionalFormatting>
  <conditionalFormatting sqref="G33">
    <cfRule type="dataBar" priority="19">
      <dataBar showValue="1" minLength="0" maxLength="100">
        <cfvo type="num" val="0"/>
        <cfvo type="num" val="1"/>
        <color rgb="FFFFBF7F"/>
      </dataBar>
      <extLst>
        <ext xmlns:x14="http://schemas.microsoft.com/office/spreadsheetml/2009/9/main" uri="{B025F937-C7B1-47D3-B67F-A62EFF666E3E}">
          <x14:id>{A01ECE5D-4DA2-45DF-84CC-CD9B80F5727B}</x14:id>
        </ext>
      </extLst>
    </cfRule>
  </conditionalFormatting>
  <conditionalFormatting sqref="G28">
    <cfRule type="dataBar" priority="20">
      <dataBar showValue="1" minLength="0" maxLength="100">
        <cfvo type="num" val="0"/>
        <cfvo type="num" val="1"/>
        <color rgb="FFFFBF7F"/>
      </dataBar>
      <extLst>
        <ext xmlns:x14="http://schemas.microsoft.com/office/spreadsheetml/2009/9/main" uri="{B025F937-C7B1-47D3-B67F-A62EFF666E3E}">
          <x14:id>{50601D49-30CB-4A60-9D80-902B2759E0AB}</x14:id>
        </ext>
      </extLst>
    </cfRule>
  </conditionalFormatting>
  <conditionalFormatting sqref="G27">
    <cfRule type="dataBar" priority="21">
      <dataBar showValue="1" minLength="0" maxLength="100">
        <cfvo type="num" val="0"/>
        <cfvo type="num" val="1"/>
        <color rgb="FFFFBF7F"/>
      </dataBar>
      <extLst>
        <ext xmlns:x14="http://schemas.microsoft.com/office/spreadsheetml/2009/9/main" uri="{B025F937-C7B1-47D3-B67F-A62EFF666E3E}">
          <x14:id>{41C18462-80CE-4F36-AA20-E119CEB08C5F}</x14:id>
        </ext>
      </extLst>
    </cfRule>
  </conditionalFormatting>
  <conditionalFormatting sqref="G32">
    <cfRule type="dataBar" priority="22">
      <dataBar showValue="1" minLength="0" maxLength="100">
        <cfvo type="num" val="0"/>
        <cfvo type="num" val="1"/>
        <color rgb="FFFFBF7F"/>
      </dataBar>
      <extLst>
        <ext xmlns:x14="http://schemas.microsoft.com/office/spreadsheetml/2009/9/main" uri="{B025F937-C7B1-47D3-B67F-A62EFF666E3E}">
          <x14:id>{E58D829A-1C9A-4616-88A5-2F8C1BB71C6D}</x14:id>
        </ext>
      </extLst>
    </cfRule>
  </conditionalFormatting>
  <conditionalFormatting sqref="AZ23">
    <cfRule type="expression" priority="23" aboveAverage="0" equalAverage="0" bottom="0" percent="0" rank="0" text="" dxfId="0">
      <formula>AZ$10=TODAY()</formula>
    </cfRule>
    <cfRule type="expression" priority="24" aboveAverage="0" equalAverage="0" bottom="0" percent="0" rank="0" text="" dxfId="1">
      <formula>OR(WEEKDAY(AZ$10)=1,WEEKDAY(AZ$10)=7)</formula>
    </cfRule>
    <cfRule type="expression" priority="25" aboveAverage="0" equalAverage="0" bottom="0" percent="0" rank="0" text="" dxfId="2">
      <formula>ISNUMBER(MATCH(AZ$10,Admin,0))</formula>
    </cfRule>
  </conditionalFormatting>
  <conditionalFormatting sqref="AZ23">
    <cfRule type="expression" priority="26" aboveAverage="0" equalAverage="0" bottom="0" percent="0" rank="0" text="" dxfId="3">
      <formula>AND($E23&gt;0,AZ$10&gt;=$D23,AZ$10&lt;=$F23,WORKDAY($D23,$E23*$G23,Admin)&gt;AZ$10)</formula>
    </cfRule>
    <cfRule type="expression" priority="27" aboveAverage="0" equalAverage="0" bottom="0" percent="0" rank="0" text="" dxfId="4">
      <formula>AND($E23&gt;0,AZ$10&gt;=$D23,AZ$10&lt;=$F23,WORKDAY($D23,$E23*$G23,Admin)&lt;=AZ$10)</formula>
    </cfRule>
    <cfRule type="expression" priority="28" aboveAverage="0" equalAverage="0" bottom="0" percent="0" rank="0" text="" dxfId="5">
      <formula>AND($D23&gt;0,$F23="",$D23=AZ$10)</formula>
    </cfRule>
  </conditionalFormatting>
  <dataValidations count="1">
    <dataValidation allowBlank="true" errorStyle="stop" operator="equal" showDropDown="false" showErrorMessage="true" showInputMessage="false" sqref="A56:A57 C56:AMJ56 B57:AMJ80" type="none">
      <formula1>0</formula1>
      <formula2>0</formula2>
    </dataValidation>
  </dataValidations>
  <hyperlinks>
    <hyperlink ref="B43" r:id="rId1" display="Author: Fernando Ribeiro &lt;pinguim.ribeiro@gmail.com&gt;"/>
  </hyperlink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dataBar" id="{9280899C-A433-4DD5-BA20-F3ED29509C26}">
            <x14:dataBar minLength="0" maxLength="100" axisPosition="automatic" gradient="true">
              <x14:cfvo type="num">
                <xm:f>0</xm:f>
              </x14:cfvo>
              <x14:cfvo type="num">
                <xm:f>1</xm:f>
              </x14:cfvo>
              <x14:negativeFillColor rgb="FFFFFFFF"/>
              <x14:axisColor rgb="FF000000"/>
            </x14:dataBar>
          </x14:cfRule>
          <xm:sqref>G13:G19 G22:G23</xm:sqref>
        </x14:conditionalFormatting>
        <x14:conditionalFormatting xmlns:xm="http://schemas.microsoft.com/office/excel/2006/main">
          <x14:cfRule type="dataBar" id="{C88D869B-5C37-409B-8D3C-C422431FCA56}">
            <x14:dataBar minLength="0" maxLength="100" axisPosition="automatic" gradient="true">
              <x14:cfvo type="num">
                <xm:f>0</xm:f>
              </x14:cfvo>
              <x14:cfvo type="num">
                <xm:f>1</xm:f>
              </x14:cfvo>
              <x14:negativeFillColor rgb="FFFFFFFF"/>
              <x14:axisColor rgb="FF000000"/>
            </x14:dataBar>
          </x14:cfRule>
          <xm:sqref>G20</xm:sqref>
        </x14:conditionalFormatting>
        <x14:conditionalFormatting xmlns:xm="http://schemas.microsoft.com/office/excel/2006/main">
          <x14:cfRule type="dataBar" id="{7F6B6A8B-73C9-43FC-BCE6-F03C21C0E530}">
            <x14:dataBar minLength="0" maxLength="100" axisPosition="automatic" gradient="true">
              <x14:cfvo type="num">
                <xm:f>0</xm:f>
              </x14:cfvo>
              <x14:cfvo type="num">
                <xm:f>1</xm:f>
              </x14:cfvo>
              <x14:negativeFillColor rgb="FFFFFFFF"/>
              <x14:axisColor rgb="FF000000"/>
            </x14:dataBar>
          </x14:cfRule>
          <xm:sqref>G24</xm:sqref>
        </x14:conditionalFormatting>
        <x14:conditionalFormatting xmlns:xm="http://schemas.microsoft.com/office/excel/2006/main">
          <x14:cfRule type="dataBar" id="{F010B088-AB58-417B-AED5-21757E8D9C1B}">
            <x14:dataBar minLength="0" maxLength="100" axisPosition="automatic" gradient="true">
              <x14:cfvo type="num">
                <xm:f>0</xm:f>
              </x14:cfvo>
              <x14:cfvo type="num">
                <xm:f>1</xm:f>
              </x14:cfvo>
              <x14:negativeFillColor rgb="FFFFFFFF"/>
              <x14:axisColor rgb="FF000000"/>
            </x14:dataBar>
          </x14:cfRule>
          <xm:sqref>G25</xm:sqref>
        </x14:conditionalFormatting>
        <x14:conditionalFormatting xmlns:xm="http://schemas.microsoft.com/office/excel/2006/main">
          <x14:cfRule type="dataBar" id="{E2A5412D-9356-4067-94CB-C5751349FD90}">
            <x14:dataBar minLength="0" maxLength="100" axisPosition="automatic" gradient="true">
              <x14:cfvo type="num">
                <xm:f>0</xm:f>
              </x14:cfvo>
              <x14:cfvo type="num">
                <xm:f>1</xm:f>
              </x14:cfvo>
              <x14:negativeFillColor rgb="FFFFFFFF"/>
              <x14:axisColor rgb="FF000000"/>
            </x14:dataBar>
          </x14:cfRule>
          <xm:sqref>F6</xm:sqref>
        </x14:conditionalFormatting>
        <x14:conditionalFormatting xmlns:xm="http://schemas.microsoft.com/office/excel/2006/main">
          <x14:cfRule type="dataBar" id="{7FA93FD3-FD5D-457B-803D-87C65D5AF4B3}">
            <x14:dataBar minLength="0" maxLength="100" axisPosition="automatic" gradient="true">
              <x14:cfvo type="num">
                <xm:f>0</xm:f>
              </x14:cfvo>
              <x14:cfvo type="num">
                <xm:f>1</xm:f>
              </x14:cfvo>
              <x14:negativeFillColor rgb="FFFFFFFF"/>
              <x14:axisColor rgb="FF000000"/>
            </x14:dataBar>
          </x14:cfRule>
          <xm:sqref>G21</xm:sqref>
        </x14:conditionalFormatting>
        <x14:conditionalFormatting xmlns:xm="http://schemas.microsoft.com/office/excel/2006/main">
          <x14:cfRule type="dataBar" id="{21728832-FF50-48AB-B71C-26EF9BA29643}">
            <x14:dataBar minLength="0" maxLength="100" axisPosition="automatic" gradient="true">
              <x14:cfvo type="num">
                <xm:f>0</xm:f>
              </x14:cfvo>
              <x14:cfvo type="num">
                <xm:f>1</xm:f>
              </x14:cfvo>
              <x14:negativeFillColor rgb="FFFFFFFF"/>
              <x14:axisColor rgb="FF000000"/>
            </x14:dataBar>
          </x14:cfRule>
          <xm:sqref>G26</xm:sqref>
        </x14:conditionalFormatting>
        <x14:conditionalFormatting xmlns:xm="http://schemas.microsoft.com/office/excel/2006/main">
          <x14:cfRule type="dataBar" id="{5B77CBA0-8412-4B87-B477-20E197F1C5FC}">
            <x14:dataBar minLength="0" maxLength="100" axisPosition="automatic" gradient="true">
              <x14:cfvo type="num">
                <xm:f>0</xm:f>
              </x14:cfvo>
              <x14:cfvo type="num">
                <xm:f>1</xm:f>
              </x14:cfvo>
              <x14:negativeFillColor rgb="FFFFFFFF"/>
              <x14:axisColor rgb="FF000000"/>
            </x14:dataBar>
          </x14:cfRule>
          <xm:sqref>G34</xm:sqref>
        </x14:conditionalFormatting>
        <x14:conditionalFormatting xmlns:xm="http://schemas.microsoft.com/office/excel/2006/main">
          <x14:cfRule type="dataBar" id="{902AE11D-CDB9-4F31-8B5D-B0F9D4307339}">
            <x14:dataBar minLength="0" maxLength="100" axisPosition="automatic" gradient="true">
              <x14:cfvo type="num">
                <xm:f>0</xm:f>
              </x14:cfvo>
              <x14:cfvo type="num">
                <xm:f>1</xm:f>
              </x14:cfvo>
              <x14:negativeFillColor rgb="FFFFFFFF"/>
              <x14:axisColor rgb="FF000000"/>
            </x14:dataBar>
          </x14:cfRule>
          <xm:sqref>G29</xm:sqref>
        </x14:conditionalFormatting>
        <x14:conditionalFormatting xmlns:xm="http://schemas.microsoft.com/office/excel/2006/main">
          <x14:cfRule type="dataBar" id="{1BAD39EF-458E-4CAE-91C7-60A0B926BD10}">
            <x14:dataBar minLength="0" maxLength="100" axisPosition="automatic" gradient="true">
              <x14:cfvo type="num">
                <xm:f>0</xm:f>
              </x14:cfvo>
              <x14:cfvo type="num">
                <xm:f>1</xm:f>
              </x14:cfvo>
              <x14:negativeFillColor rgb="FFFFFFFF"/>
              <x14:axisColor rgb="FF000000"/>
            </x14:dataBar>
          </x14:cfRule>
          <xm:sqref>G30</xm:sqref>
        </x14:conditionalFormatting>
        <x14:conditionalFormatting xmlns:xm="http://schemas.microsoft.com/office/excel/2006/main">
          <x14:cfRule type="dataBar" id="{8EA79E10-5C11-4BA0-A750-38F86E4AC170}">
            <x14:dataBar minLength="0" maxLength="100" axisPosition="automatic" gradient="true">
              <x14:cfvo type="num">
                <xm:f>0</xm:f>
              </x14:cfvo>
              <x14:cfvo type="num">
                <xm:f>1</xm:f>
              </x14:cfvo>
              <x14:negativeFillColor rgb="FFFFFFFF"/>
              <x14:axisColor rgb="FF000000"/>
            </x14:dataBar>
          </x14:cfRule>
          <xm:sqref>G31</xm:sqref>
        </x14:conditionalFormatting>
        <x14:conditionalFormatting xmlns:xm="http://schemas.microsoft.com/office/excel/2006/main">
          <x14:cfRule type="dataBar" id="{A01ECE5D-4DA2-45DF-84CC-CD9B80F5727B}">
            <x14:dataBar minLength="0" maxLength="100" axisPosition="automatic" gradient="true">
              <x14:cfvo type="num">
                <xm:f>0</xm:f>
              </x14:cfvo>
              <x14:cfvo type="num">
                <xm:f>1</xm:f>
              </x14:cfvo>
              <x14:negativeFillColor rgb="FFFFFFFF"/>
              <x14:axisColor rgb="FF000000"/>
            </x14:dataBar>
          </x14:cfRule>
          <xm:sqref>G33</xm:sqref>
        </x14:conditionalFormatting>
        <x14:conditionalFormatting xmlns:xm="http://schemas.microsoft.com/office/excel/2006/main">
          <x14:cfRule type="dataBar" id="{50601D49-30CB-4A60-9D80-902B2759E0AB}">
            <x14:dataBar minLength="0" maxLength="100" axisPosition="automatic" gradient="true">
              <x14:cfvo type="num">
                <xm:f>0</xm:f>
              </x14:cfvo>
              <x14:cfvo type="num">
                <xm:f>1</xm:f>
              </x14:cfvo>
              <x14:negativeFillColor rgb="FFFFFFFF"/>
              <x14:axisColor rgb="FF000000"/>
            </x14:dataBar>
          </x14:cfRule>
          <xm:sqref>G28</xm:sqref>
        </x14:conditionalFormatting>
        <x14:conditionalFormatting xmlns:xm="http://schemas.microsoft.com/office/excel/2006/main">
          <x14:cfRule type="dataBar" id="{41C18462-80CE-4F36-AA20-E119CEB08C5F}">
            <x14:dataBar minLength="0" maxLength="100" axisPosition="automatic" gradient="true">
              <x14:cfvo type="num">
                <xm:f>0</xm:f>
              </x14:cfvo>
              <x14:cfvo type="num">
                <xm:f>1</xm:f>
              </x14:cfvo>
              <x14:negativeFillColor rgb="FFFFFFFF"/>
              <x14:axisColor rgb="FF000000"/>
            </x14:dataBar>
          </x14:cfRule>
          <xm:sqref>G27</xm:sqref>
        </x14:conditionalFormatting>
        <x14:conditionalFormatting xmlns:xm="http://schemas.microsoft.com/office/excel/2006/main">
          <x14:cfRule type="dataBar" id="{E58D829A-1C9A-4616-88A5-2F8C1BB71C6D}">
            <x14:dataBar minLength="0" maxLength="100" axisPosition="automatic" gradient="true">
              <x14:cfvo type="num">
                <xm:f>0</xm:f>
              </x14:cfvo>
              <x14:cfvo type="num">
                <xm:f>1</xm:f>
              </x14:cfvo>
              <x14:negativeFillColor rgb="FFFFFFFF"/>
              <x14:axisColor rgb="FF000000"/>
            </x14:dataBar>
          </x14:cfRule>
          <xm:sqref>G32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35" activeCellId="0" sqref="B35"/>
    </sheetView>
  </sheetViews>
  <sheetFormatPr defaultColWidth="11.47265625" defaultRowHeight="13.2" zeroHeight="false" outlineLevelRow="0" outlineLevelCol="0"/>
  <cols>
    <col collapsed="false" customWidth="true" hidden="false" outlineLevel="0" max="1" min="1" style="30" width="40.88"/>
    <col collapsed="false" customWidth="true" hidden="false" outlineLevel="0" max="2" min="2" style="30" width="55.33"/>
    <col collapsed="false" customWidth="true" hidden="false" outlineLevel="0" max="3" min="3" style="30" width="13.55"/>
    <col collapsed="false" customWidth="true" hidden="false" outlineLevel="0" max="4" min="4" style="30" width="13.33"/>
    <col collapsed="false" customWidth="true" hidden="false" outlineLevel="0" max="5" min="5" style="30" width="8.33"/>
    <col collapsed="false" customWidth="true" hidden="false" outlineLevel="0" max="6" min="6" style="30" width="13.33"/>
    <col collapsed="false" customWidth="true" hidden="false" outlineLevel="0" max="8" min="7" style="30" width="13.02"/>
    <col collapsed="false" customWidth="true" hidden="false" outlineLevel="0" max="9" min="9" style="30" width="12.44"/>
    <col collapsed="false" customWidth="true" hidden="false" outlineLevel="0" max="10" min="10" style="30" width="19.99"/>
    <col collapsed="false" customWidth="false" hidden="false" outlineLevel="0" max="64" min="11" style="30" width="11.45"/>
  </cols>
  <sheetData>
    <row r="1" customFormat="false" ht="13.2" hidden="false" customHeight="false" outlineLevel="0" collapsed="false">
      <c r="A1" s="204" t="str">
        <f aca="false">"Risques / opportunités au "&amp;TEXT(F2,"jj/MM/AAAA")</f>
        <v>Risques / opportunités au 31/01/2022</v>
      </c>
      <c r="B1" s="204"/>
      <c r="C1" s="204"/>
      <c r="D1" s="204"/>
      <c r="E1" s="204"/>
      <c r="F1" s="205" t="str">
        <f aca="false">'1a-Identification Projet'!$L1</f>
        <v>Cosinus V0.1</v>
      </c>
      <c r="G1" s="205"/>
      <c r="H1" s="205"/>
      <c r="I1" s="205"/>
    </row>
    <row r="2" customFormat="false" ht="12.75" hidden="false" customHeight="true" outlineLevel="0" collapsed="false">
      <c r="A2" s="204"/>
      <c r="B2" s="204"/>
      <c r="C2" s="204"/>
      <c r="D2" s="204"/>
      <c r="E2" s="204"/>
      <c r="F2" s="206" t="n">
        <f aca="false">'1a-Identification Projet'!$L2</f>
        <v>44592</v>
      </c>
      <c r="G2" s="206"/>
      <c r="H2" s="206"/>
      <c r="I2" s="206"/>
    </row>
    <row r="3" customFormat="false" ht="12.75" hidden="false" customHeight="true" outlineLevel="0" collapsed="false">
      <c r="A3" s="204"/>
      <c r="B3" s="204"/>
      <c r="C3" s="204"/>
      <c r="D3" s="204"/>
      <c r="E3" s="204"/>
      <c r="F3" s="207" t="str">
        <f aca="false">'1a-Identification Projet'!$L3</f>
        <v>Cosinus</v>
      </c>
      <c r="G3" s="207"/>
      <c r="H3" s="207"/>
      <c r="I3" s="207"/>
    </row>
    <row r="4" customFormat="false" ht="13.2" hidden="false" customHeight="false" outlineLevel="0" collapsed="false">
      <c r="A4" s="67"/>
      <c r="B4" s="67"/>
      <c r="C4" s="67"/>
      <c r="D4" s="67"/>
      <c r="E4" s="67"/>
      <c r="F4" s="208"/>
      <c r="G4" s="208"/>
      <c r="H4" s="208"/>
      <c r="I4" s="208"/>
    </row>
    <row r="5" customFormat="false" ht="13.2" hidden="false" customHeight="false" outlineLevel="0" collapsed="false">
      <c r="A5" s="67"/>
      <c r="B5" s="67"/>
      <c r="C5" s="67"/>
      <c r="D5" s="67"/>
      <c r="E5" s="67"/>
      <c r="F5" s="208"/>
      <c r="G5" s="208"/>
      <c r="H5" s="208"/>
      <c r="I5" s="208"/>
    </row>
    <row r="6" customFormat="false" ht="39.55" hidden="false" customHeight="false" outlineLevel="0" collapsed="false">
      <c r="A6" s="209" t="s">
        <v>118</v>
      </c>
      <c r="B6" s="210" t="s">
        <v>119</v>
      </c>
      <c r="C6" s="210" t="s">
        <v>120</v>
      </c>
      <c r="D6" s="210" t="s">
        <v>121</v>
      </c>
      <c r="E6" s="210" t="s">
        <v>122</v>
      </c>
      <c r="F6" s="210" t="s">
        <v>123</v>
      </c>
      <c r="G6" s="210" t="s">
        <v>124</v>
      </c>
      <c r="H6" s="210" t="s">
        <v>125</v>
      </c>
      <c r="I6" s="211" t="s">
        <v>126</v>
      </c>
    </row>
    <row r="7" customFormat="false" ht="13.2" hidden="false" customHeight="false" outlineLevel="0" collapsed="false">
      <c r="A7" s="212"/>
      <c r="B7" s="213"/>
      <c r="C7" s="214"/>
      <c r="D7" s="215"/>
      <c r="E7" s="214" t="n">
        <f aca="false">C7*D7</f>
        <v>0</v>
      </c>
      <c r="F7" s="216"/>
      <c r="G7" s="216"/>
      <c r="H7" s="216"/>
      <c r="I7" s="217"/>
    </row>
    <row r="8" customFormat="false" ht="21" hidden="false" customHeight="true" outlineLevel="0" collapsed="false">
      <c r="A8" s="212"/>
      <c r="B8" s="213"/>
      <c r="C8" s="214"/>
      <c r="D8" s="215"/>
      <c r="E8" s="214" t="n">
        <f aca="false">C8*D8</f>
        <v>0</v>
      </c>
      <c r="F8" s="216"/>
      <c r="G8" s="216"/>
      <c r="H8" s="216"/>
      <c r="I8" s="217"/>
    </row>
    <row r="9" customFormat="false" ht="21" hidden="false" customHeight="true" outlineLevel="0" collapsed="false">
      <c r="A9" s="218"/>
      <c r="B9" s="213"/>
      <c r="C9" s="214"/>
      <c r="D9" s="215"/>
      <c r="E9" s="214" t="n">
        <f aca="false">C9*D9</f>
        <v>0</v>
      </c>
      <c r="F9" s="216"/>
      <c r="G9" s="216"/>
      <c r="H9" s="216"/>
      <c r="I9" s="217"/>
    </row>
    <row r="10" customFormat="false" ht="21" hidden="false" customHeight="true" outlineLevel="0" collapsed="false">
      <c r="A10" s="218"/>
      <c r="B10" s="213"/>
      <c r="C10" s="214"/>
      <c r="D10" s="215"/>
      <c r="E10" s="214" t="n">
        <f aca="false">C10*D10</f>
        <v>0</v>
      </c>
      <c r="F10" s="216"/>
      <c r="G10" s="216"/>
      <c r="H10" s="216"/>
      <c r="I10" s="217"/>
    </row>
    <row r="11" customFormat="false" ht="21" hidden="false" customHeight="true" outlineLevel="0" collapsed="false">
      <c r="A11" s="218"/>
      <c r="B11" s="213"/>
      <c r="C11" s="214"/>
      <c r="D11" s="215"/>
      <c r="E11" s="214" t="n">
        <f aca="false">C11*D11</f>
        <v>0</v>
      </c>
      <c r="F11" s="216"/>
      <c r="G11" s="216"/>
      <c r="H11" s="216"/>
      <c r="I11" s="217"/>
    </row>
    <row r="12" customFormat="false" ht="21" hidden="false" customHeight="true" outlineLevel="0" collapsed="false">
      <c r="A12" s="219"/>
      <c r="B12" s="220" t="s">
        <v>127</v>
      </c>
      <c r="C12" s="214" t="n">
        <f aca="false">SUM(C7:C11)</f>
        <v>0</v>
      </c>
      <c r="D12" s="213"/>
      <c r="E12" s="214" t="n">
        <f aca="false">SUM(E7:E11)</f>
        <v>0</v>
      </c>
      <c r="F12" s="221"/>
      <c r="G12" s="221"/>
      <c r="H12" s="222"/>
      <c r="I12" s="217"/>
    </row>
    <row r="13" s="42" customFormat="true" ht="21" hidden="false" customHeight="true" outlineLevel="0" collapsed="false">
      <c r="A13" s="223"/>
      <c r="B13" s="224"/>
      <c r="C13" s="225"/>
      <c r="D13" s="225"/>
      <c r="E13" s="225"/>
      <c r="F13" s="225"/>
      <c r="G13" s="225"/>
      <c r="H13" s="225"/>
      <c r="I13" s="225"/>
    </row>
    <row r="15" customFormat="false" ht="52.2" hidden="false" customHeight="false" outlineLevel="0" collapsed="false">
      <c r="A15" s="226" t="s">
        <v>128</v>
      </c>
      <c r="B15" s="210" t="s">
        <v>119</v>
      </c>
      <c r="C15" s="210" t="s">
        <v>129</v>
      </c>
      <c r="D15" s="210" t="s">
        <v>121</v>
      </c>
      <c r="E15" s="210" t="s">
        <v>130</v>
      </c>
      <c r="F15" s="210" t="s">
        <v>123</v>
      </c>
      <c r="G15" s="210" t="s">
        <v>124</v>
      </c>
      <c r="H15" s="210" t="s">
        <v>125</v>
      </c>
      <c r="I15" s="211" t="s">
        <v>126</v>
      </c>
    </row>
    <row r="16" customFormat="false" ht="13.2" hidden="false" customHeight="false" outlineLevel="0" collapsed="false">
      <c r="A16" s="227"/>
      <c r="B16" s="228"/>
      <c r="C16" s="214"/>
      <c r="D16" s="215"/>
      <c r="E16" s="214" t="n">
        <f aca="false">C16*D16</f>
        <v>0</v>
      </c>
      <c r="F16" s="216"/>
      <c r="G16" s="216"/>
      <c r="H16" s="216"/>
      <c r="I16" s="229"/>
    </row>
    <row r="17" customFormat="false" ht="21" hidden="false" customHeight="true" outlineLevel="0" collapsed="false">
      <c r="A17" s="227"/>
      <c r="B17" s="228"/>
      <c r="C17" s="214"/>
      <c r="D17" s="215"/>
      <c r="E17" s="214" t="n">
        <f aca="false">C17*D17</f>
        <v>0</v>
      </c>
      <c r="F17" s="216"/>
      <c r="G17" s="216"/>
      <c r="H17" s="216"/>
      <c r="I17" s="229"/>
    </row>
    <row r="18" customFormat="false" ht="21" hidden="false" customHeight="true" outlineLevel="0" collapsed="false">
      <c r="A18" s="230"/>
      <c r="B18" s="228"/>
      <c r="C18" s="214"/>
      <c r="D18" s="215"/>
      <c r="E18" s="214" t="n">
        <f aca="false">C18*D18</f>
        <v>0</v>
      </c>
      <c r="F18" s="216"/>
      <c r="G18" s="216"/>
      <c r="H18" s="216"/>
      <c r="I18" s="229"/>
    </row>
    <row r="19" customFormat="false" ht="21" hidden="false" customHeight="true" outlineLevel="0" collapsed="false">
      <c r="A19" s="230"/>
      <c r="B19" s="228"/>
      <c r="C19" s="214"/>
      <c r="D19" s="215"/>
      <c r="E19" s="214" t="n">
        <f aca="false">C19*D19</f>
        <v>0</v>
      </c>
      <c r="F19" s="216"/>
      <c r="G19" s="216"/>
      <c r="H19" s="216"/>
      <c r="I19" s="229"/>
    </row>
    <row r="20" customFormat="false" ht="21" hidden="false" customHeight="true" outlineLevel="0" collapsed="false">
      <c r="A20" s="230"/>
      <c r="B20" s="228"/>
      <c r="C20" s="214"/>
      <c r="D20" s="215"/>
      <c r="E20" s="214" t="n">
        <f aca="false">C20*D20</f>
        <v>0</v>
      </c>
      <c r="F20" s="216"/>
      <c r="G20" s="216"/>
      <c r="H20" s="216"/>
      <c r="I20" s="229"/>
    </row>
    <row r="21" customFormat="false" ht="21" hidden="false" customHeight="true" outlineLevel="0" collapsed="false">
      <c r="A21" s="231"/>
      <c r="B21" s="220" t="s">
        <v>131</v>
      </c>
      <c r="C21" s="214" t="n">
        <f aca="false">SUM(C16:C20)</f>
        <v>0</v>
      </c>
      <c r="D21" s="222"/>
      <c r="E21" s="214" t="n">
        <f aca="false">SUM(E16:E20)</f>
        <v>0</v>
      </c>
      <c r="F21" s="222"/>
      <c r="G21" s="222"/>
      <c r="H21" s="222"/>
      <c r="I21" s="229"/>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H26" activeCellId="0" sqref="H26"/>
    </sheetView>
  </sheetViews>
  <sheetFormatPr defaultColWidth="11.47265625" defaultRowHeight="13.2" zeroHeight="false" outlineLevelRow="1" outlineLevelCol="0"/>
  <cols>
    <col collapsed="false" customWidth="true" hidden="false" outlineLevel="0" max="1" min="1" style="232" width="88.66"/>
    <col collapsed="false" customWidth="true" hidden="false" outlineLevel="0" max="2" min="2" style="232" width="85.33"/>
    <col collapsed="false" customWidth="true" hidden="false" outlineLevel="0" max="3" min="3" style="232" width="1.66"/>
    <col collapsed="false" customWidth="true" hidden="false" outlineLevel="0" max="4" min="4" style="232" width="4.66"/>
    <col collapsed="false" customWidth="false" hidden="false" outlineLevel="0" max="64" min="5" style="232" width="11.45"/>
  </cols>
  <sheetData>
    <row r="1" customFormat="false" ht="17.4" hidden="false" customHeight="false" outlineLevel="0" collapsed="false">
      <c r="A1" s="233"/>
      <c r="B1" s="234" t="str">
        <f aca="false">'1a-Identification Projet'!$L$1</f>
        <v>Cosinus V0.1</v>
      </c>
      <c r="C1" s="235"/>
      <c r="D1" s="235"/>
      <c r="E1" s="235"/>
      <c r="F1" s="235"/>
      <c r="G1" s="235"/>
      <c r="H1" s="235"/>
      <c r="I1" s="235"/>
      <c r="J1" s="235"/>
      <c r="K1" s="235"/>
    </row>
    <row r="2" customFormat="false" ht="12.75" hidden="false" customHeight="true" outlineLevel="0" collapsed="false">
      <c r="A2" s="236"/>
      <c r="B2" s="237" t="n">
        <f aca="false">'1a-Identification Projet'!$L$2</f>
        <v>44592</v>
      </c>
      <c r="C2" s="235"/>
      <c r="D2" s="235"/>
      <c r="E2" s="235"/>
      <c r="F2" s="235"/>
      <c r="G2" s="235"/>
      <c r="H2" s="235"/>
      <c r="I2" s="235"/>
      <c r="J2" s="235"/>
      <c r="K2" s="235"/>
    </row>
    <row r="3" customFormat="false" ht="12.75" hidden="false" customHeight="true" outlineLevel="0" collapsed="false">
      <c r="A3" s="238"/>
      <c r="B3" s="239" t="str">
        <f aca="false">'1a-Identification Projet'!$L$3</f>
        <v>Cosinus</v>
      </c>
      <c r="C3" s="235"/>
      <c r="D3" s="235"/>
      <c r="E3" s="235"/>
      <c r="F3" s="235"/>
      <c r="G3" s="235"/>
      <c r="H3" s="235"/>
      <c r="I3" s="235"/>
      <c r="J3" s="235"/>
      <c r="K3" s="235"/>
    </row>
    <row r="4" customFormat="false" ht="12.75" hidden="false" customHeight="true" outlineLevel="0" collapsed="false">
      <c r="C4" s="235"/>
      <c r="D4" s="235"/>
      <c r="E4" s="235"/>
      <c r="F4" s="235"/>
      <c r="G4" s="235"/>
      <c r="H4" s="235"/>
      <c r="I4" s="235"/>
      <c r="J4" s="235"/>
      <c r="K4" s="235"/>
    </row>
    <row r="5" customFormat="false" ht="17.4" hidden="false" customHeight="false" outlineLevel="0" collapsed="false">
      <c r="A5" s="240" t="s">
        <v>132</v>
      </c>
      <c r="B5" s="241"/>
      <c r="C5" s="242"/>
      <c r="D5" s="242"/>
      <c r="E5" s="242"/>
    </row>
    <row r="6" customFormat="false" ht="15.6" hidden="false" customHeight="false" outlineLevel="0" collapsed="false">
      <c r="A6" s="243" t="s">
        <v>133</v>
      </c>
      <c r="B6" s="244" t="s">
        <v>134</v>
      </c>
      <c r="C6" s="242"/>
      <c r="D6" s="242"/>
      <c r="E6" s="242"/>
    </row>
    <row r="7" customFormat="false" ht="24" hidden="false" customHeight="true" outlineLevel="1" collapsed="false">
      <c r="A7" s="245"/>
      <c r="B7" s="245"/>
      <c r="C7" s="242"/>
      <c r="D7" s="242"/>
      <c r="E7" s="242"/>
    </row>
    <row r="8" customFormat="false" ht="15.6" hidden="false" customHeight="false" outlineLevel="1" collapsed="false">
      <c r="A8" s="245"/>
      <c r="B8" s="245"/>
      <c r="C8" s="242"/>
      <c r="D8" s="242"/>
      <c r="E8" s="242"/>
    </row>
    <row r="9" customFormat="false" ht="15.6" hidden="false" customHeight="false" outlineLevel="1" collapsed="false">
      <c r="A9" s="245"/>
      <c r="B9" s="245"/>
      <c r="C9" s="242"/>
      <c r="D9" s="242"/>
      <c r="E9" s="242"/>
    </row>
    <row r="10" customFormat="false" ht="15" hidden="false" customHeight="false" outlineLevel="1" collapsed="false">
      <c r="A10" s="246"/>
      <c r="B10" s="247"/>
      <c r="C10" s="242"/>
      <c r="D10" s="242"/>
      <c r="E10" s="242"/>
    </row>
    <row r="11" customFormat="false" ht="15" hidden="false" customHeight="false" outlineLevel="1" collapsed="false">
      <c r="A11" s="248"/>
      <c r="B11" s="249"/>
      <c r="C11" s="242"/>
      <c r="D11" s="242"/>
      <c r="E11" s="242"/>
    </row>
    <row r="12" customFormat="false" ht="17.4" hidden="false" customHeight="false" outlineLevel="1" collapsed="false">
      <c r="A12" s="240" t="s">
        <v>135</v>
      </c>
      <c r="B12" s="241"/>
      <c r="C12" s="242"/>
      <c r="D12" s="242"/>
      <c r="E12" s="242"/>
    </row>
    <row r="13" customFormat="false" ht="15.6" hidden="false" customHeight="false" outlineLevel="0" collapsed="false">
      <c r="A13" s="243" t="s">
        <v>133</v>
      </c>
      <c r="B13" s="244" t="s">
        <v>134</v>
      </c>
      <c r="C13" s="242"/>
      <c r="D13" s="242"/>
      <c r="E13" s="242"/>
    </row>
    <row r="14" customFormat="false" ht="24" hidden="false" customHeight="true" outlineLevel="1" collapsed="false">
      <c r="A14" s="245"/>
      <c r="B14" s="245"/>
      <c r="C14" s="242"/>
      <c r="D14" s="242"/>
      <c r="E14" s="242"/>
    </row>
    <row r="15" customFormat="false" ht="15.6" hidden="false" customHeight="false" outlineLevel="1" collapsed="false">
      <c r="A15" s="245"/>
      <c r="B15" s="245"/>
      <c r="C15" s="242"/>
      <c r="D15" s="242"/>
      <c r="E15" s="242"/>
    </row>
    <row r="16" customFormat="false" ht="15.6" hidden="false" customHeight="false" outlineLevel="1" collapsed="false">
      <c r="A16" s="245"/>
      <c r="B16" s="245"/>
      <c r="C16" s="242"/>
      <c r="D16" s="242"/>
      <c r="E16" s="242"/>
    </row>
    <row r="17" customFormat="false" ht="15" hidden="false" customHeight="false" outlineLevel="1" collapsed="false">
      <c r="A17" s="246"/>
      <c r="B17" s="247"/>
      <c r="C17" s="242"/>
      <c r="D17" s="242"/>
      <c r="E17" s="242"/>
    </row>
    <row r="18" customFormat="false" ht="15" hidden="false" customHeight="false" outlineLevel="1" collapsed="false">
      <c r="A18" s="248"/>
      <c r="B18" s="249"/>
      <c r="C18" s="242"/>
      <c r="D18" s="242"/>
      <c r="E18" s="242"/>
    </row>
    <row r="19" customFormat="false" ht="17.4" hidden="false" customHeight="false" outlineLevel="1" collapsed="false">
      <c r="A19" s="250" t="s">
        <v>136</v>
      </c>
      <c r="B19" s="242"/>
      <c r="C19" s="242"/>
      <c r="D19" s="242"/>
      <c r="E19" s="242"/>
    </row>
    <row r="20" customFormat="false" ht="13.2" hidden="false" customHeight="false" outlineLevel="0" collapsed="false">
      <c r="A20" s="242"/>
      <c r="B20" s="242"/>
      <c r="C20" s="242"/>
      <c r="D20" s="242"/>
      <c r="E20" s="242"/>
    </row>
    <row r="21" customFormat="false" ht="13.2" hidden="false" customHeight="false" outlineLevel="0" collapsed="false">
      <c r="A21" s="242"/>
      <c r="B21" s="242"/>
      <c r="C21" s="242"/>
      <c r="D21" s="242"/>
      <c r="E21" s="242"/>
    </row>
    <row r="22" customFormat="false" ht="13.2" hidden="false" customHeight="false" outlineLevel="0" collapsed="false">
      <c r="A22" s="242"/>
      <c r="B22" s="242"/>
      <c r="C22" s="242"/>
      <c r="D22" s="242"/>
      <c r="E22" s="242"/>
    </row>
    <row r="23" customFormat="false" ht="13.2" hidden="false" customHeight="false" outlineLevel="0" collapsed="false">
      <c r="A23" s="242"/>
      <c r="B23" s="242"/>
      <c r="C23" s="242"/>
      <c r="D23" s="242"/>
      <c r="E23" s="242"/>
    </row>
    <row r="24" customFormat="false" ht="13.2" hidden="false" customHeight="false" outlineLevel="0" collapsed="false">
      <c r="A24" s="242"/>
      <c r="B24" s="242"/>
      <c r="C24" s="242"/>
      <c r="D24" s="242"/>
      <c r="E24" s="242"/>
    </row>
    <row r="25" customFormat="false" ht="13.2" hidden="false" customHeight="false" outlineLevel="0" collapsed="false">
      <c r="A25" s="242"/>
      <c r="B25" s="242"/>
      <c r="C25" s="242"/>
      <c r="D25" s="242"/>
      <c r="E25" s="242"/>
    </row>
    <row r="26" customFormat="false" ht="13.2" hidden="false" customHeight="false" outlineLevel="0" collapsed="false">
      <c r="A26" s="242"/>
      <c r="B26" s="242"/>
      <c r="C26" s="242"/>
      <c r="D26" s="242"/>
      <c r="E26" s="242"/>
    </row>
    <row r="27" customFormat="false" ht="13.2" hidden="false" customHeight="false" outlineLevel="0" collapsed="false">
      <c r="A27" s="242"/>
      <c r="B27" s="242"/>
      <c r="C27" s="242"/>
      <c r="D27" s="242"/>
      <c r="E27" s="242"/>
    </row>
    <row r="28" customFormat="false" ht="13.2" hidden="false" customHeight="false" outlineLevel="0" collapsed="false">
      <c r="A28" s="242"/>
      <c r="B28" s="242"/>
      <c r="C28" s="242"/>
      <c r="D28" s="242"/>
      <c r="E28" s="242"/>
    </row>
    <row r="29" customFormat="false" ht="13.2" hidden="false" customHeight="false" outlineLevel="0" collapsed="false">
      <c r="A29" s="242"/>
      <c r="B29" s="242"/>
      <c r="C29" s="242"/>
      <c r="D29" s="242"/>
      <c r="E29" s="242"/>
    </row>
    <row r="30" customFormat="false" ht="13.2" hidden="false" customHeight="false" outlineLevel="0" collapsed="false">
      <c r="A30" s="242"/>
      <c r="B30" s="242"/>
      <c r="C30" s="242"/>
      <c r="D30" s="242"/>
      <c r="E30" s="242"/>
    </row>
    <row r="31" customFormat="false" ht="13.2" hidden="false" customHeight="false" outlineLevel="0" collapsed="false">
      <c r="A31" s="242"/>
      <c r="B31" s="242"/>
      <c r="C31" s="242"/>
      <c r="D31" s="242"/>
      <c r="E31" s="242"/>
    </row>
    <row r="32" customFormat="false" ht="13.2" hidden="false" customHeight="false" outlineLevel="0" collapsed="false">
      <c r="A32" s="242"/>
      <c r="B32" s="242"/>
      <c r="C32" s="242"/>
      <c r="D32" s="242"/>
      <c r="E32" s="242"/>
    </row>
    <row r="33" customFormat="false" ht="13.2" hidden="false" customHeight="false" outlineLevel="0" collapsed="false">
      <c r="A33" s="242"/>
      <c r="B33" s="242"/>
      <c r="C33" s="242"/>
      <c r="D33" s="242"/>
      <c r="E33" s="242"/>
    </row>
    <row r="34" customFormat="false" ht="13.2" hidden="false" customHeight="false" outlineLevel="0" collapsed="false">
      <c r="A34" s="242"/>
      <c r="B34" s="242"/>
      <c r="C34" s="242"/>
      <c r="D34" s="242"/>
      <c r="E34" s="242"/>
    </row>
    <row r="35" customFormat="false" ht="13.2" hidden="false" customHeight="false" outlineLevel="0" collapsed="false">
      <c r="A35" s="242"/>
      <c r="B35" s="242"/>
      <c r="C35" s="242"/>
      <c r="D35" s="242"/>
      <c r="E35" s="242"/>
    </row>
    <row r="36" customFormat="false" ht="13.2" hidden="false" customHeight="false" outlineLevel="0" collapsed="false">
      <c r="A36" s="242"/>
      <c r="B36" s="242"/>
      <c r="C36" s="242"/>
      <c r="D36" s="242"/>
      <c r="E36" s="242"/>
    </row>
    <row r="37" customFormat="false" ht="13.2" hidden="false" customHeight="false" outlineLevel="0" collapsed="false">
      <c r="A37" s="242"/>
      <c r="B37" s="242"/>
      <c r="C37" s="242"/>
      <c r="D37" s="242"/>
      <c r="E37" s="242"/>
    </row>
    <row r="38" customFormat="false" ht="13.2" hidden="false" customHeight="false" outlineLevel="0" collapsed="false">
      <c r="A38" s="242"/>
      <c r="B38" s="242"/>
      <c r="C38" s="242"/>
      <c r="D38" s="242"/>
      <c r="E38" s="242"/>
    </row>
    <row r="39" customFormat="false" ht="13.2" hidden="false" customHeight="false" outlineLevel="0" collapsed="false">
      <c r="A39" s="242"/>
      <c r="B39" s="242"/>
      <c r="C39" s="242"/>
      <c r="D39" s="242"/>
      <c r="E39" s="242"/>
    </row>
    <row r="40" customFormat="false" ht="13.2" hidden="false" customHeight="false" outlineLevel="0" collapsed="false">
      <c r="A40" s="242"/>
      <c r="B40" s="242"/>
      <c r="C40" s="242"/>
      <c r="D40" s="242"/>
      <c r="E40" s="242"/>
    </row>
    <row r="41" customFormat="false" ht="13.2" hidden="false" customHeight="false" outlineLevel="0" collapsed="false">
      <c r="A41" s="242"/>
      <c r="B41" s="242"/>
      <c r="C41" s="242"/>
      <c r="D41" s="242"/>
      <c r="E41" s="242"/>
    </row>
    <row r="42" customFormat="false" ht="13.2" hidden="false" customHeight="false" outlineLevel="0" collapsed="false">
      <c r="A42" s="242"/>
      <c r="B42" s="242"/>
      <c r="C42" s="242"/>
      <c r="D42" s="242"/>
      <c r="E42" s="242"/>
    </row>
    <row r="43" customFormat="false" ht="13.2" hidden="false" customHeight="false" outlineLevel="0" collapsed="false">
      <c r="A43" s="242"/>
      <c r="B43" s="242"/>
      <c r="C43" s="242"/>
      <c r="D43" s="242"/>
      <c r="E43" s="242"/>
    </row>
    <row r="44" customFormat="false" ht="13.2" hidden="false" customHeight="false" outlineLevel="0" collapsed="false">
      <c r="A44" s="242"/>
      <c r="B44" s="242"/>
      <c r="C44" s="242"/>
      <c r="D44" s="242"/>
      <c r="E44" s="242"/>
    </row>
    <row r="45" customFormat="false" ht="13.2" hidden="false" customHeight="false" outlineLevel="0" collapsed="false">
      <c r="A45" s="242"/>
      <c r="B45" s="242"/>
      <c r="C45" s="242"/>
      <c r="D45" s="242"/>
      <c r="E45" s="242"/>
    </row>
    <row r="46" customFormat="false" ht="13.2" hidden="false" customHeight="false" outlineLevel="0" collapsed="false">
      <c r="A46" s="242"/>
      <c r="B46" s="242"/>
      <c r="C46" s="242"/>
      <c r="D46" s="242"/>
      <c r="E46" s="242"/>
    </row>
    <row r="47" customFormat="false" ht="13.2" hidden="false" customHeight="false" outlineLevel="0" collapsed="false">
      <c r="A47" s="242"/>
      <c r="B47" s="242"/>
      <c r="C47" s="242"/>
      <c r="D47" s="242"/>
      <c r="E47" s="242"/>
    </row>
    <row r="48" customFormat="false" ht="13.2" hidden="false" customHeight="false" outlineLevel="0" collapsed="false">
      <c r="A48" s="242"/>
      <c r="B48" s="242"/>
      <c r="C48" s="242"/>
      <c r="D48" s="242"/>
      <c r="E48" s="242"/>
    </row>
    <row r="49" customFormat="false" ht="13.2" hidden="false" customHeight="false" outlineLevel="0" collapsed="false">
      <c r="A49" s="242"/>
      <c r="B49" s="242"/>
      <c r="C49" s="242"/>
      <c r="D49" s="242"/>
      <c r="E49" s="242"/>
    </row>
    <row r="50" customFormat="false" ht="13.2" hidden="false" customHeight="false" outlineLevel="0" collapsed="false">
      <c r="A50" s="242"/>
      <c r="B50" s="242"/>
      <c r="C50" s="242"/>
      <c r="D50" s="242"/>
      <c r="E50" s="242"/>
    </row>
    <row r="51" customFormat="false" ht="13.2" hidden="false" customHeight="false" outlineLevel="0" collapsed="false">
      <c r="A51" s="242"/>
      <c r="B51" s="242"/>
      <c r="C51" s="242"/>
      <c r="D51" s="242"/>
      <c r="E51" s="242"/>
    </row>
    <row r="52" customFormat="false" ht="13.2" hidden="false" customHeight="false" outlineLevel="0" collapsed="false">
      <c r="A52" s="242"/>
      <c r="B52" s="242"/>
      <c r="C52" s="242"/>
      <c r="D52" s="242"/>
      <c r="E52" s="242"/>
    </row>
    <row r="53" customFormat="false" ht="13.2" hidden="false" customHeight="false" outlineLevel="0" collapsed="false">
      <c r="A53" s="242"/>
      <c r="B53" s="242"/>
      <c r="C53" s="242"/>
      <c r="D53" s="242"/>
      <c r="E53" s="242"/>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29" activeCellId="0" sqref="O29"/>
    </sheetView>
  </sheetViews>
  <sheetFormatPr defaultColWidth="11.4609375" defaultRowHeight="13.2" zeroHeight="false" outlineLevelRow="0" outlineLevelCol="0"/>
  <cols>
    <col collapsed="false" customWidth="true" hidden="false" outlineLevel="0" max="1" min="1" style="30" width="7.87"/>
    <col collapsed="false" customWidth="true" hidden="false" outlineLevel="0" max="2" min="2" style="30" width="58.44"/>
    <col collapsed="false" customWidth="true" hidden="false" outlineLevel="0" max="3" min="3" style="30" width="13.55"/>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9"/>
    <col collapsed="false" customWidth="false" hidden="false" outlineLevel="0" max="8" min="8" style="30" width="11.45"/>
    <col collapsed="false" customWidth="true" hidden="false" outlineLevel="0" max="9" min="9" style="30" width="12.1"/>
    <col collapsed="false" customWidth="true" hidden="false" outlineLevel="0" max="10" min="10" style="30" width="37.11"/>
    <col collapsed="false" customWidth="false" hidden="false" outlineLevel="0" max="1024" min="11" style="30" width="11.45"/>
  </cols>
  <sheetData>
    <row r="1" customFormat="false" ht="13.5" hidden="false" customHeight="true" outlineLevel="0" collapsed="false">
      <c r="A1" s="251" t="str">
        <f aca="false">"LISTE DES ACTIONS au "&amp;TEXT(I2,"jj/mm/aaaa")</f>
        <v>LISTE DES ACTIONS au 31/01/2022</v>
      </c>
      <c r="B1" s="251"/>
      <c r="C1" s="251"/>
      <c r="D1" s="251"/>
      <c r="E1" s="251"/>
      <c r="F1" s="251"/>
      <c r="G1" s="251"/>
      <c r="H1" s="251"/>
      <c r="I1" s="34" t="str">
        <f aca="false">'1a-Identification Projet'!$L1</f>
        <v>Cosinus V0.1</v>
      </c>
      <c r="J1" s="34"/>
    </row>
    <row r="2" customFormat="false" ht="12.75" hidden="false" customHeight="true" outlineLevel="0" collapsed="false">
      <c r="A2" s="251"/>
      <c r="B2" s="251"/>
      <c r="C2" s="251"/>
      <c r="D2" s="251"/>
      <c r="E2" s="251"/>
      <c r="F2" s="251"/>
      <c r="G2" s="251"/>
      <c r="H2" s="251"/>
      <c r="I2" s="37" t="n">
        <f aca="false">'1a-Identification Projet'!$L2</f>
        <v>44592</v>
      </c>
      <c r="J2" s="37"/>
    </row>
    <row r="3" customFormat="false" ht="16.5" hidden="false" customHeight="true" outlineLevel="0" collapsed="false">
      <c r="A3" s="251"/>
      <c r="B3" s="251"/>
      <c r="C3" s="251"/>
      <c r="D3" s="251"/>
      <c r="E3" s="251"/>
      <c r="F3" s="251"/>
      <c r="G3" s="251"/>
      <c r="H3" s="251"/>
      <c r="I3" s="40" t="str">
        <f aca="false">'1a-Identification Projet'!$L3</f>
        <v>Cosinus</v>
      </c>
      <c r="J3" s="40"/>
    </row>
    <row r="4" customFormat="false" ht="12.75" hidden="false" customHeight="true" outlineLevel="0" collapsed="false">
      <c r="B4" s="41"/>
      <c r="C4" s="41"/>
      <c r="D4" s="41"/>
    </row>
    <row r="5" customFormat="false" ht="23.85" hidden="false" customHeight="false" outlineLevel="0" collapsed="false">
      <c r="A5" s="252" t="s">
        <v>137</v>
      </c>
      <c r="B5" s="252" t="s">
        <v>138</v>
      </c>
      <c r="C5" s="252" t="s">
        <v>139</v>
      </c>
      <c r="D5" s="252" t="s">
        <v>140</v>
      </c>
      <c r="E5" s="252" t="s">
        <v>141</v>
      </c>
      <c r="F5" s="252" t="s">
        <v>142</v>
      </c>
      <c r="G5" s="252" t="s">
        <v>143</v>
      </c>
      <c r="H5" s="252" t="s">
        <v>144</v>
      </c>
      <c r="I5" s="252" t="s">
        <v>145</v>
      </c>
      <c r="J5" s="253" t="s">
        <v>146</v>
      </c>
      <c r="K5" s="254"/>
      <c r="L5" s="254"/>
      <c r="M5" s="254"/>
      <c r="N5" s="254"/>
      <c r="O5" s="254"/>
      <c r="P5" s="254"/>
      <c r="Q5" s="254"/>
      <c r="R5" s="254"/>
      <c r="S5" s="254"/>
      <c r="T5" s="255"/>
      <c r="U5" s="255"/>
      <c r="V5" s="255"/>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256"/>
      <c r="AZ5" s="256"/>
      <c r="BA5" s="256"/>
      <c r="BB5" s="256"/>
      <c r="BC5" s="256"/>
      <c r="BD5" s="256"/>
      <c r="BE5" s="256"/>
      <c r="BF5" s="256"/>
      <c r="BG5" s="256"/>
      <c r="BH5" s="256"/>
    </row>
    <row r="6" s="266" customFormat="true" ht="15" hidden="false" customHeight="false" outlineLevel="0" collapsed="false">
      <c r="A6" s="257"/>
      <c r="B6" s="258"/>
      <c r="C6" s="259"/>
      <c r="D6" s="260"/>
      <c r="E6" s="260"/>
      <c r="F6" s="260"/>
      <c r="G6" s="259"/>
      <c r="H6" s="261"/>
      <c r="I6" s="262"/>
      <c r="J6" s="263"/>
      <c r="K6" s="264"/>
      <c r="L6" s="264"/>
      <c r="M6" s="264"/>
      <c r="N6" s="264"/>
      <c r="O6" s="264"/>
      <c r="P6" s="264"/>
      <c r="Q6" s="264"/>
      <c r="R6" s="264"/>
      <c r="S6" s="264"/>
      <c r="T6" s="265"/>
      <c r="U6" s="265"/>
      <c r="V6" s="265"/>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256"/>
      <c r="BJ6" s="256"/>
      <c r="BK6" s="256"/>
      <c r="BL6" s="256"/>
    </row>
    <row r="7" s="267" customFormat="true" ht="15" hidden="false" customHeight="false" outlineLevel="0" collapsed="false">
      <c r="A7" s="257"/>
      <c r="B7" s="258"/>
      <c r="C7" s="259"/>
      <c r="D7" s="260"/>
      <c r="E7" s="260"/>
      <c r="F7" s="260"/>
      <c r="G7" s="259"/>
      <c r="H7" s="261"/>
      <c r="I7" s="262"/>
      <c r="J7" s="258"/>
      <c r="K7" s="264"/>
      <c r="L7" s="264"/>
      <c r="M7" s="264"/>
      <c r="N7" s="264"/>
      <c r="O7" s="264"/>
      <c r="P7" s="264"/>
      <c r="Q7" s="264"/>
      <c r="R7" s="264"/>
      <c r="S7" s="264"/>
      <c r="T7" s="265"/>
      <c r="U7" s="265"/>
      <c r="V7" s="265"/>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267" customFormat="true" ht="15" hidden="false" customHeight="false" outlineLevel="0" collapsed="false">
      <c r="A8" s="268"/>
      <c r="B8" s="269"/>
      <c r="C8" s="270"/>
      <c r="D8" s="271"/>
      <c r="E8" s="271"/>
      <c r="F8" s="271"/>
      <c r="G8" s="270"/>
      <c r="H8" s="272"/>
      <c r="I8" s="273"/>
      <c r="J8" s="269"/>
      <c r="K8" s="264"/>
      <c r="L8" s="264"/>
      <c r="M8" s="264"/>
      <c r="N8" s="264"/>
      <c r="O8" s="264"/>
      <c r="P8" s="264"/>
      <c r="Q8" s="264"/>
      <c r="R8" s="264"/>
      <c r="S8" s="264"/>
      <c r="T8" s="265"/>
      <c r="U8" s="265"/>
      <c r="V8" s="265"/>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267" customFormat="true" ht="15" hidden="false" customHeight="false" outlineLevel="0" collapsed="false">
      <c r="A9" s="268"/>
      <c r="B9" s="274"/>
      <c r="C9" s="270"/>
      <c r="D9" s="271"/>
      <c r="E9" s="271"/>
      <c r="F9" s="271"/>
      <c r="G9" s="270"/>
      <c r="H9" s="272"/>
      <c r="I9" s="273"/>
      <c r="J9" s="269"/>
      <c r="K9" s="264"/>
      <c r="L9" s="264"/>
      <c r="M9" s="264"/>
      <c r="N9" s="264"/>
      <c r="O9" s="264"/>
      <c r="P9" s="264"/>
      <c r="Q9" s="264"/>
      <c r="R9" s="264"/>
      <c r="S9" s="264"/>
      <c r="T9" s="265"/>
      <c r="U9" s="265"/>
      <c r="V9" s="265"/>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267" customFormat="true" ht="15" hidden="false" customHeight="false" outlineLevel="0" collapsed="false">
      <c r="A10" s="268"/>
      <c r="B10" s="274"/>
      <c r="C10" s="270"/>
      <c r="D10" s="271"/>
      <c r="E10" s="271"/>
      <c r="F10" s="271"/>
      <c r="G10" s="270"/>
      <c r="H10" s="275"/>
      <c r="I10" s="273"/>
      <c r="J10" s="276"/>
      <c r="K10" s="264"/>
      <c r="L10" s="264"/>
      <c r="M10" s="264"/>
      <c r="N10" s="264"/>
      <c r="O10" s="264"/>
      <c r="P10" s="264"/>
      <c r="Q10" s="264"/>
      <c r="R10" s="264"/>
      <c r="S10" s="264"/>
      <c r="T10" s="265"/>
      <c r="U10" s="265"/>
      <c r="V10" s="265"/>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267" customFormat="true" ht="15" hidden="false" customHeight="false" outlineLevel="0" collapsed="false">
      <c r="A11" s="268"/>
      <c r="B11" s="274"/>
      <c r="C11" s="270"/>
      <c r="D11" s="271"/>
      <c r="E11" s="271"/>
      <c r="F11" s="271"/>
      <c r="G11" s="270"/>
      <c r="H11" s="275"/>
      <c r="I11" s="273"/>
      <c r="J11" s="269"/>
      <c r="K11" s="264"/>
      <c r="L11" s="264"/>
      <c r="M11" s="264"/>
      <c r="N11" s="264"/>
      <c r="O11" s="264"/>
      <c r="P11" s="264"/>
      <c r="Q11" s="264"/>
      <c r="R11" s="264"/>
      <c r="S11" s="264"/>
      <c r="T11" s="265"/>
      <c r="U11" s="265"/>
      <c r="V11" s="265"/>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267" customFormat="true" ht="15" hidden="false" customHeight="false" outlineLevel="0" collapsed="false">
      <c r="A12" s="268"/>
      <c r="B12" s="274"/>
      <c r="C12" s="270"/>
      <c r="D12" s="271"/>
      <c r="E12" s="271"/>
      <c r="F12" s="271"/>
      <c r="G12" s="270"/>
      <c r="H12" s="272"/>
      <c r="I12" s="273"/>
      <c r="J12" s="269"/>
      <c r="K12" s="264"/>
      <c r="L12" s="264"/>
      <c r="M12" s="264"/>
      <c r="N12" s="264"/>
      <c r="O12" s="264"/>
      <c r="P12" s="264"/>
      <c r="Q12" s="264"/>
      <c r="R12" s="264"/>
      <c r="S12" s="264"/>
      <c r="T12" s="265"/>
      <c r="U12" s="265"/>
      <c r="V12" s="265"/>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267" customFormat="true" ht="13.2"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3.2" hidden="false" customHeight="false" outlineLevel="0" collapsed="false">
      <c r="F14" s="277"/>
    </row>
  </sheetData>
  <mergeCells count="4">
    <mergeCell ref="A1:H3"/>
    <mergeCell ref="I1:J1"/>
    <mergeCell ref="I2:J2"/>
    <mergeCell ref="I3:J3"/>
  </mergeCells>
  <conditionalFormatting sqref="A6:J10 A12:J12">
    <cfRule type="expression" priority="2" aboveAverage="0" equalAverage="0" bottom="0" percent="0" rank="0" text="" dxfId="6">
      <formula>IF($G6="Done",1,0)</formula>
    </cfRule>
    <cfRule type="expression" priority="3" aboveAverage="0" equalAverage="0" bottom="0" percent="0" rank="0" text="" dxfId="7">
      <formula>IF($G6="Cancelled",1,0)</formula>
    </cfRule>
    <cfRule type="expression" priority="4" aboveAverage="0" equalAverage="0" bottom="0" percent="0" rank="0" text="" dxfId="8">
      <formula>IF($G6="Pending",1,0)</formula>
    </cfRule>
  </conditionalFormatting>
  <dataValidations count="1">
    <dataValidation allowBlank="true" errorStyle="stop" operator="equal"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91</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2022-03-14T12:09:33Z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