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1a-Identification Projet" sheetId="1" state="visible" r:id="rId2"/>
    <sheet name="1b- Besoin capturé" sheetId="2" state="visible" r:id="rId3"/>
    <sheet name="2a-OBS" sheetId="3" state="visible" r:id="rId4"/>
    <sheet name="2b-PBS" sheetId="4" state="visible" r:id="rId5"/>
    <sheet name="2c-WBS" sheetId="5" state="visible" r:id="rId6"/>
    <sheet name="2d-Planning Initial" sheetId="6" state="visible" r:id="rId7"/>
    <sheet name="23a Risques-Opportunités" sheetId="7" state="visible" r:id="rId8"/>
    <sheet name="23b- Principaux évènements" sheetId="8" state="visible" r:id="rId9"/>
    <sheet name="23c Actions" sheetId="9" state="visible" r:id="rId10"/>
    <sheet name="23d Decisions" sheetId="10" state="visible" r:id="rId11"/>
    <sheet name="23e Documents projet" sheetId="11" state="visible" r:id="rId12"/>
    <sheet name="23f Livrables projet" sheetId="12" state="visible" r:id="rId13"/>
    <sheet name="3a-Planning courant" sheetId="13" state="visible" r:id="rId14"/>
    <sheet name="4-Bilan" sheetId="14" state="visible" r:id="rId15"/>
    <sheet name="Cartouche" sheetId="15" state="visible" r:id="rId16"/>
  </sheets>
  <externalReferences>
    <externalReference r:id="rId17"/>
  </externalReferences>
  <definedNames>
    <definedName function="false" hidden="false" name="a"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a"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aaa"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dmin"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Admin10"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dmin2"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dmin20"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dmin3"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dmin4"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Admin5"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aeafe"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ef"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aefe"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are"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bf"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codir.RRJ_NAV.2.4"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DCRx"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eaaef"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eery"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EPG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ere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eyr"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F"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FCU"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fqsdf" vbProcedure="false">{#N/A,#N/A,TRUE,"Page de garde";#N/A,#N/A,TRUE,"0.1 Fiche descriptive";#N/A,#N/A,TRUE,"0.2 Organisation";#N/A,#N/A,TRUE,"0.3 Base documentaire";#N/A,#N/A,TRUE,"1.1 Faits Marquants";#N/A,#N/A,TRUE,"1.2 Décisions-Actions";#N/A,#N/A,TRUE,"2.1 Planning  (automatique)";#N/A,#N/A,TRUE,"2.2 Jalons (Courbe à 45°)";#N/A,#N/A,TRUE,"2.3 IMD - IRD PM";#N/A,#N/A,TRUE,"2.4 Suivi par Jalons";#N/A,#N/A,TRUE,"2.6 Obligations Client";#N/A,#N/A,TRUE,"3.1 Risques";#N/A,#N/A,TRUE,"3.2 Opportunités";#N/A,#N/A,TRUE,"8.1 COP-CEP ";#N/A,#N/A,TRUE,"8.2.1 Synthèse CPE CPP Etude";#N/A,#N/A,TRUE,"8.2.2 Synthèse CPE CPP Série";#N/A,#N/A,TRUE,"8.2.3 Synthèse CPE CPP TOTAL";#N/A,#N/A,TRUE,"8.3 CPE-CPP par lots";#N/A,#N/A,TRUE,"8.4 Courbe dépenses CPR-PPS";#N/A,#N/A,TRUE,"8.5 Situation financière";#N/A,#N/A,TRUE,"8.6 Rentabilité à terminaison"}</definedName>
    <definedName function="false" hidden="false" name="gg"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gh" vbProcedure="false">{#N/A,#N/A,TRUE,"Page de garde";#N/A,#N/A,TRUE,"0.1 Fiche desciptif programme";#N/A,#N/A,TRUE,"0.2 Orga indus";#N/A,#N/A,TRUE,"1.1 Faits marquants";#N/A,#N/A,TRUE,"1.2 Décisions-actions";#N/A,#N/A,TRUE,"1.3 Indicateur satisfaction";#N/A,#N/A,TRUE,"2.1 Planning directeur";#N/A,#N/A,TRUE,"2.4 DFT";#N/A,#N/A,TRUE,"3.1 Risques";#N/A,#N/A,TRUE,"3.2 Opportunités";#N/A,#N/A,TRUE,"4.1 Perfs et exigences critique";#N/A,#N/A,TRUE,"5 Charges-capacité";#N/A,#N/A,TRUE,"6 Proch. étapes"}</definedName>
    <definedName function="false" hidden="false" name="GRAPH_EVOL_SHIPSET" vbProcedure="false">{#N/A,#N/A,TRUE,"Page de garde";#N/A,#N/A,TRUE,"0.1 Fiche desciptif programme";#N/A,#N/A,TRUE,"0.2 Orga indus";#N/A,#N/A,TRUE,"1.1 Faits marquants";#N/A,#N/A,TRUE,"1.2 Décisions-actions";#N/A,#N/A,TRUE,"1.3 Indicateur satisfaction";#N/A,#N/A,TRUE,"2.1 Planning directeur";#N/A,#N/A,TRUE,"2.4 DFT";#N/A,#N/A,TRUE,"3.1 Risques";#N/A,#N/A,TRUE,"3.2 Opportunités";#N/A,#N/A,TRUE,"4.1 Perfs et exigences critique";#N/A,#N/A,TRUE,"5 Charges-capacité";#N/A,#N/A,TRUE,"6 Proch. étapes"}</definedName>
    <definedName function="false" hidden="false" name="hjkh"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HUD"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IVV"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KCCU"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MOU"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NDXKTMDRT" vbProcedure="false">{#N/A,#N/A,TRUE,"Page de garde";#N/A,#N/A,TRUE,"0.1 Fiche desciptif programme";#N/A,#N/A,TRUE,"0.2 Orga indus";#N/A,#N/A,TRUE,"1.1 Faits marquants";#N/A,#N/A,TRUE,"1.2 Décisions-actions";#N/A,#N/A,TRUE,"1.3 Indicateur satisfaction";#N/A,#N/A,TRUE,"2.1 Planning directeur";#N/A,#N/A,TRUE,"2.4 DFT";#N/A,#N/A,TRUE,"3.1 Risques";#N/A,#N/A,TRUE,"3.2 Opportunités";#N/A,#N/A,TRUE,"4.1 Perfs et exigences critique";#N/A,#N/A,TRUE,"5 Charges-capacité";#N/A,#N/A,TRUE,"6 Proch. étapes"}</definedName>
    <definedName function="false" hidden="false" name="newname"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QQQQQQQ"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RRJ"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rtg"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s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ss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ssss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TBD"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test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wrn.Entreprises." vbProcedure="false">{#N/A,#N/A,FALSE,"RCM";#N/A,#N/A,FALSE,"TME";#N/A,#N/A,FALSE,"TCAR";#N/A,#N/A,FALSE,"TCM";#N/A,#N/A,FALSE,"TCO";#N/A,#N/A,FALSE,"ANG";#N/A,#N/A,FALSE,"LAS";#N/A,#N/A,FALSE,"POL";#N/A,#N/A,FALSE,"TTS";#N/A,#N/A,FALSE,"TTE";#N/A,#N/A,FALSE,"TMX";#N/A,#N/A,FALSE,"TDA";#N/A,#N/A,FALSE,"BC";#N/A,#N/A,FALSE,"AUX";#N/A,#N/A,FALSE,"AJU1";#N/A,#N/A,FALSE,"AJU2";#N/A,#N/A,FALSE,"AJU3"}</definedName>
    <definedName function="false" hidden="false" name="wrn.poles." vbProcedure="false">{#N/A,#N/A,FALSE,"Branche";#N/A,#N/A,FALSE,"Electromagnétisme";#N/A,#N/A,FALSE,"Optronique";#N/A,#N/A,FALSE,"Simulation";#N/A,#N/A,FALSE,"Tubes";#N/A,#N/A,FALSE,"Armement";#N/A,#N/A,FALSE,"Génération";#N/A,#N/A,FALSE,"Ajustements"}</definedName>
    <definedName function="false" hidden="false"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wrn.Rap1.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wrn.rap1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wrn.RapDG." vbProcedure="false">{#N/A,#N/A,TRUE,"Page de garde";#N/A,#N/A,TRUE,"0.1 Fiche desciptif programme";#N/A,#N/A,TRUE,"0.2 Orga indus";#N/A,#N/A,TRUE,"1.1 Faits marquants";#N/A,#N/A,TRUE,"1.2 Décisions-actions";#N/A,#N/A,TRUE,"1.3 Indicateur satisfaction";#N/A,#N/A,TRUE,"2.1 Planning directeur";#N/A,#N/A,TRUE,"2.4 DFT";#N/A,#N/A,TRUE,"3.1 Risques";#N/A,#N/A,TRUE,"3.2 Opportunités";#N/A,#N/A,TRUE,"4.1 Perfs et exigences critique";#N/A,#N/A,TRUE,"5 Charges-capacité";#N/A,#N/A,TRUE,"6 Proch. étapes"}</definedName>
    <definedName function="false" hidden="false" name="wrn.tdb"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wrn.TdB._.complet.2"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wrn.TdB._.MIG29." vbProcedure="false">{#N/A,#N/A,TRUE,"Page de garde";#N/A,#N/A,TRUE,"0.1 Fiche descriptive";#N/A,#N/A,TRUE,"0.2 Organisation";#N/A,#N/A,TRUE,"0.3 Base documentaire";#N/A,#N/A,TRUE,"1.1 Faits Marquants";#N/A,#N/A,TRUE,"1.2 Décisions-Actions";#N/A,#N/A,TRUE,"2.1 Planning  (automatique)";#N/A,#N/A,TRUE,"2.2 Jalons (Courbe à 45°)";#N/A,#N/A,TRUE,"2.3 IMD - IRD PM";#N/A,#N/A,TRUE,"2.4 Suivi par Jalons";#N/A,#N/A,TRUE,"2.6 Obligations Client";#N/A,#N/A,TRUE,"3.1 Risques";#N/A,#N/A,TRUE,"3.2 Opportunités";#N/A,#N/A,TRUE,"8.1 COP-CEP ";#N/A,#N/A,TRUE,"8.2.1 Synthèse CPE CPP Etude";#N/A,#N/A,TRUE,"8.2.2 Synthèse CPE CPP Série";#N/A,#N/A,TRUE,"8.2.3 Synthèse CPE CPP TOTAL";#N/A,#N/A,TRUE,"8.3 CPE-CPP par lots";#N/A,#N/A,TRUE,"8.4 Courbe dépenses CPR-PPS";#N/A,#N/A,TRUE,"8.5 Situation financière";#N/A,#N/A,TRUE,"8.6 Rentabilité à terminaison"}</definedName>
    <definedName function="false" hidden="false" name="x"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xxx"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xxx1"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xxx2"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y"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z"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a362903"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TBD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TBD3"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_TBD5"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TBD6"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TBD7"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TBD8"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_TDB4"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_TBD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_TBD3"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__TBD5"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_TBD6"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_TBD7"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name="__TBD8"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name="__TDB4"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8"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8"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8"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8"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8"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8"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8"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8"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8"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9"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9"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9"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9"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9"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9"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9"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9"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9"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0"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0"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0"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0"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0"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0"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0"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0"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0"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1"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1"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1"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1"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1"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1"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1"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1"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1"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3" name="codir.A380.4.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3" name="DCR"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3" name="df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3" name="dfggg"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 function="false" hidden="false" localSheetId="13" name="test"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3" name="toto2"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3" name="wrn.Rap1."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3" name="wrn.Rap1bis." vbProcedure="false">{#N/A,#N/A,TRUE,"Page de garde";#N/A,#N/A,TRUE,"0.1 Fiche desciptif programme";#N/A,#N/A,TRUE,"0.2 Orga indus";#N/A,#N/A,TRUE,"1.1 Faits marquants";#N/A,#N/A,TRUE,"1.2 Décisions-actions";#N/A,#N/A,TRUE,"1.3 Indicateur satisfaction";#N/A,#N/A,TRUE,"2.1 Planning directeur";#N/A,#N/A,TRUE,"2.2 Jalons contractuels";#N/A,#N/A,TRUE,"2.3 IMD-IRD";#N/A,#N/A,TRUE,"2.4 DFT";#N/A,#N/A,TRUE,"2.5 Buyers obligations";#N/A,#N/A,TRUE,"3.1 Risques";#N/A,#N/A,TRUE,"3.2 Opportunités";#N/A,#N/A,TRUE,"4.1 Perfs et exigences critique";#N/A,#N/A,TRUE,"5 Charges-capacité";#N/A,#N/A,TRUE,"6 Proch. étapes";#N/A,#N/A,TRUE,"7.1 Statut actions";#N/A,#N/A,TRUE,"7.2 Actions";#N/A,#N/A,TRUE,"7.3 Scurve DRL";#N/A,#N/A,TRUE,"7.4 Gantt"}</definedName>
    <definedName function="false" hidden="false" localSheetId="13" name="wrn.TdB._.complet." vbProcedure="false">{"PageGarde1",#N/A,TRUE,"Page de garde";"Page0_1",#N/A,TRUE,"0.1 Fiche Descriptif Programme";"Page0_2",#N/A,TRUE,"0.2 Organisation";"Page1_1",#N/A,TRUE,"1.1 Faits Marquants";"Page1_2",#N/A,TRUE,"1.2 Décisions-Actions";"Page1_3",#N/A,TRUE,"1.3 Indicateur Satisfaction";"Page2_1",#N/A,TRUE,"2.1 Planning Directeur";"Page2_2",#N/A,TRUE,"2.2 Jalons Contractuels";"Page2_3",#N/A,TRUE,"2.3 IMD-IRD";"Page2_4",#N/A,TRUE,"2.4 Avancement Jalons";"Page2_5",#N/A,TRUE,"2.5 DFT";"Page2_6",#N/A,TRUE,"2.6 Obligations Client";"Page3_1",#N/A,TRUE,"3.1 Risques";"Page3_2",#N/A,TRUE,"3.2 Opportunités";"4_Performances",#N/A,TRUE,"4 Perfs et Exigences Critiques";"Page5_Charges",#N/A,TRUE,"5 Charges-Capacité";"6 Proch Etapes",#N/A,TRUE,"6 Proch. Etapes";"7 Reporting Spec",#N/A,TRUE,"7 Reporting Spec.";"Chap8",#N/A,TRUE,"Chap8";"Page8_1",#N/A,TRUE,"8.1 COP-CEP";"Page8_2",#N/A,TRUE,"8.2 CPP-CPE ";"Page8_3",#N/A,TRUE,"8.3 CPP-CPE par WP";"Page8_4",#N/A,TRUE,"8.4 Dépenses CPR-PPS";"Page8_5",#N/A,TRUE,"8.5 Compte d'Exploitation";"Page8_6",#N/A,TRUE,"8.6 Rentabilité"}</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<sst xmlns="http://schemas.openxmlformats.org/spreadsheetml/2006/main" count="396" uniqueCount="264">
  <si>
    <t xml:space="preserve">Cosinus V0.1</t>
  </si>
  <si>
    <t xml:space="preserve">Cosinus</t>
  </si>
  <si>
    <t xml:space="preserve">Projet</t>
  </si>
  <si>
    <t xml:space="preserve">Réalisation d’un système d’exploitation virtuel</t>
  </si>
  <si>
    <t xml:space="preserve">Responsable Dossier</t>
  </si>
  <si>
    <t xml:space="preserve">Alary Dorian</t>
  </si>
  <si>
    <t xml:space="preserve">Période couverte par le dossier</t>
  </si>
  <si>
    <t xml:space="preserve">19/01/2022 =&gt; 15/05/2022
</t>
  </si>
  <si>
    <t xml:space="preserve">Objectifs du projet</t>
  </si>
  <si>
    <t xml:space="preserve">Réaliser un système d’exploitation virtuel
Se familiariser avec la gestion de projet
Apprendre à développer en équipe </t>
  </si>
  <si>
    <t xml:space="preserve">Liste de diffusion</t>
  </si>
  <si>
    <t xml:space="preserve">Vincent DUGAT (Responsable de l’unité d ‘enseignement)
Gilles LEPINARD (Client)
Caelan HEHIR (Développeur)
Thomas LEBRUN (Développeur)
Enzo MUNOS (Développeur)
Dorian ALARY (Développeur)
</t>
  </si>
  <si>
    <t xml:space="preserve">Contexte Client</t>
  </si>
  <si>
    <t xml:space="preserve">Vincent Dugat et son collègue Gilles Lepinard, souhaitent à terme nous enseigner les bases de la gestion d’un projet, en nous apprenant à travailler en équipe sur un projet informatique. 
De plus, les clients veulent améliorer nos bases en développement avec le langage C au niveau système, ainsi qu’avec le langage Java.</t>
  </si>
  <si>
    <t xml:space="preserve">Exigences Client</t>
  </si>
  <si>
    <t xml:space="preserve">Categorie</t>
  </si>
  <si>
    <t xml:space="preserve">ID d'exigence</t>
  </si>
  <si>
    <t xml:space="preserve">Titre Exigence</t>
  </si>
  <si>
    <t xml:space="preserve">Criticité (Obligatioire/ Souhaitée/exemple)</t>
  </si>
  <si>
    <t xml:space="preserve">Description Exigence</t>
  </si>
  <si>
    <t xml:space="preserve">Methode d'acceptation</t>
  </si>
  <si>
    <t xml:space="preserve">Explication</t>
  </si>
  <si>
    <t xml:space="preserve">Developpement Projet</t>
  </si>
  <si>
    <t xml:space="preserve">DP001</t>
  </si>
  <si>
    <t xml:space="preserve">O</t>
  </si>
  <si>
    <t xml:space="preserve">L’OS doit être programmé en langage C</t>
  </si>
  <si>
    <t xml:space="preserve">Suivi </t>
  </si>
  <si>
    <t xml:space="preserve">DP002</t>
  </si>
  <si>
    <t xml:space="preserve">L’OS peut s’installer à l’aide d’un installeur programmé en JAVA</t>
  </si>
  <si>
    <t xml:space="preserve">Test proto</t>
  </si>
  <si>
    <t xml:space="preserve">DP003</t>
  </si>
  <si>
    <t xml:space="preserve">L’OS doit posséder un disque dur qui sera simulé par un fichier qu’on appellera le disque virtuel et qui sera nommé d0, 
qu’il faudra formater et qui contiendra les fichiers et le catalogue du disque</t>
  </si>
  <si>
    <t xml:space="preserve">Developement Projet</t>
  </si>
  <si>
    <t xml:space="preserve">DP004</t>
  </si>
  <si>
    <t xml:space="preserve">L’OS doit contenir un programme de défragmentation permettant de compacter le stockage des fichiers en supprimant les trous occasionnés par la suppression d’un fichier.</t>
  </si>
  <si>
    <t xml:space="preserve">Suivi</t>
  </si>
  <si>
    <t xml:space="preserve">DP005</t>
  </si>
  <si>
    <t xml:space="preserve">L'OS comprendra 5 couches , chaque couche implémente des fonctionnalités utilisant celles de la couche inférieure et fournissant des services à la couche supérieure.</t>
  </si>
  <si>
    <t xml:space="preserve">DP006</t>
  </si>
  <si>
    <t xml:space="preserve">L'OS doit comprendre la fonction de hashage SHA256 </t>
  </si>
  <si>
    <t xml:space="preserve">DP007</t>
  </si>
  <si>
    <t xml:space="preserve">Le système devra gérer diverses opérations sur les fichiers, une table des utilisateurs, des droits (simplifiés)
de ces derniers sur les fichiers, une procédure de connexion et un interprète de commande</t>
  </si>
  <si>
    <t xml:space="preserve">DP008</t>
  </si>
  <si>
    <t xml:space="preserve">L'OS doit comprendre une interface graphique d’interaction pour gérer les différentes commandes précédentes</t>
  </si>
  <si>
    <t xml:space="preserve">DP009</t>
  </si>
  <si>
    <t xml:space="preserve">L’OS doit se compiler sans présence de bug.</t>
  </si>
  <si>
    <t xml:space="preserve">Gestion de projet</t>
  </si>
  <si>
    <t xml:space="preserve">GP001</t>
  </si>
  <si>
    <t xml:space="preserve">L’équipe doit livrer le canevas instancié et complété avec la capture du besoin (Onglets 1a&amp;1b) avant le TD2</t>
  </si>
  <si>
    <t xml:space="preserve">GP002</t>
  </si>
  <si>
    <t xml:space="preserve">L’équipe doit livrer le canevas instancié complété avec le référentiel projet et l’avancement courant 
(Onglets 2a,2b,2c,2d, 23a,23b,23c,23d,23e, 23f,23a) avant le TD4</t>
  </si>
  <si>
    <t xml:space="preserve">GP003</t>
  </si>
  <si>
    <t xml:space="preserve">L’équipe doit livrer le canevas instancié complété avec l’avancement à la date courante (Onglets 23a,23b,23c,23d,23e,23f, 3a)</t>
  </si>
  <si>
    <t xml:space="preserve">GP004</t>
  </si>
  <si>
    <t xml:space="preserve">L’équipe doit livrer le canevas instancié complété avec le bilan de projet (Onglets 23a,23b,23c,23d,23e,23f, 3a,4) 
Une semaine avant la soutenance</t>
  </si>
  <si>
    <t xml:space="preserve">                    OBS
WBS</t>
  </si>
  <si>
    <t xml:space="preserve">RP</t>
  </si>
  <si>
    <t xml:space="preserve">RDD</t>
  </si>
  <si>
    <t xml:space="preserve">RD1</t>
  </si>
  <si>
    <t xml:space="preserve">RD2</t>
  </si>
  <si>
    <t xml:space="preserve">R: Responsable</t>
  </si>
  <si>
    <t xml:space="preserve">WP0 Capture Besoin</t>
  </si>
  <si>
    <t xml:space="preserve">RC</t>
  </si>
  <si>
    <t xml:space="preserve">CA</t>
  </si>
  <si>
    <t xml:space="preserve">C: Contributeur</t>
  </si>
  <si>
    <t xml:space="preserve">WP1 Pilotage Projet</t>
  </si>
  <si>
    <t xml:space="preserve">A</t>
  </si>
  <si>
    <t xml:space="preserve">R</t>
  </si>
  <si>
    <t xml:space="preserve">WP2 Développement couche 1</t>
  </si>
  <si>
    <t xml:space="preserve">C</t>
  </si>
  <si>
    <t xml:space="preserve">WP2 Développement couche 2</t>
  </si>
  <si>
    <t xml:space="preserve">WP2 Développement couche 3</t>
  </si>
  <si>
    <t xml:space="preserve">WP2 Développement couche 4</t>
  </si>
  <si>
    <t xml:space="preserve">WP2 Développement couche 5</t>
  </si>
  <si>
    <t xml:space="preserve">WP3 Développement JAVA</t>
  </si>
  <si>
    <t xml:space="preserve">                    PBS
WBS</t>
  </si>
  <si>
    <t xml:space="preserve">Capture du besoin</t>
  </si>
  <si>
    <t xml:space="preserve">Reférentiel projet</t>
  </si>
  <si>
    <t xml:space="preserve">Avancement projet</t>
  </si>
  <si>
    <t xml:space="preserve">Bilan projet</t>
  </si>
  <si>
    <t xml:space="preserve">Couche 1</t>
  </si>
  <si>
    <t xml:space="preserve">Couche2</t>
  </si>
  <si>
    <t xml:space="preserve">Couche 3</t>
  </si>
  <si>
    <t xml:space="preserve">Couche 4</t>
  </si>
  <si>
    <t xml:space="preserve">Couche 5</t>
  </si>
  <si>
    <t xml:space="preserve">Programme Analyse Java</t>
  </si>
  <si>
    <t xml:space="preserve">Programme
Fragmentation Java</t>
  </si>
  <si>
    <t xml:space="preserve">Analyse graphique Java</t>
  </si>
  <si>
    <t xml:space="preserve">Doxygen</t>
  </si>
  <si>
    <t xml:space="preserve">Espace GitHub</t>
  </si>
  <si>
    <t xml:space="preserve">X</t>
  </si>
  <si>
    <t xml:space="preserve">WBS</t>
  </si>
  <si>
    <t xml:space="preserve">Task Names</t>
  </si>
  <si>
    <t xml:space="preserve">Resource Names</t>
  </si>
  <si>
    <t xml:space="preserve">Start</t>
  </si>
  <si>
    <t xml:space="preserve">Duration</t>
  </si>
  <si>
    <t xml:space="preserve">Finish</t>
  </si>
  <si>
    <t xml:space="preserve">% Complete</t>
  </si>
  <si>
    <t xml:space="preserve">Calendar days</t>
  </si>
  <si>
    <t xml:space="preserve">Days Completed</t>
  </si>
  <si>
    <t xml:space="preserve">Days Remaining</t>
  </si>
  <si>
    <t xml:space="preserve">Creation environnement + partage ressource</t>
  </si>
  <si>
    <t xml:space="preserve">Référentiel du projet</t>
  </si>
  <si>
    <t xml:space="preserve">Pilotage du projet</t>
  </si>
  <si>
    <t xml:space="preserve">Bilan du projet</t>
  </si>
  <si>
    <t xml:space="preserve">Code C</t>
  </si>
  <si>
    <t xml:space="preserve">Développement couche 1</t>
  </si>
  <si>
    <t xml:space="preserve">Développement couche 2</t>
  </si>
  <si>
    <t xml:space="preserve">Développement couche 3</t>
  </si>
  <si>
    <t xml:space="preserve">Développement couche 4</t>
  </si>
  <si>
    <t xml:space="preserve">Développement couche 5</t>
  </si>
  <si>
    <t xml:space="preserve">Code Java</t>
  </si>
  <si>
    <t xml:space="preserve">Programme d’analyse Java</t>
  </si>
  <si>
    <t xml:space="preserve">Programme de fragmentation Java</t>
  </si>
  <si>
    <t xml:space="preserve">Interface graphique Java</t>
  </si>
  <si>
    <t xml:space="preserve">Correction bugs + rattrapage retard</t>
  </si>
  <si>
    <t xml:space="preserve">Gantt Chart Template </t>
  </si>
  <si>
    <t xml:space="preserve">Author: Fernando Ribeiro &lt;pinguim.ribeiro@gmail.com&gt;</t>
  </si>
  <si>
    <t xml:space="preserve">Description du risque</t>
  </si>
  <si>
    <t xml:space="preserve">Plan d'action et commentaires</t>
  </si>
  <si>
    <t xml:space="preserve">Poid brut</t>
  </si>
  <si>
    <t xml:space="preserve">Prob.</t>
  </si>
  <si>
    <t xml:space="preserve">Poid pondéré</t>
  </si>
  <si>
    <t xml:space="preserve">Date d'ouverture</t>
  </si>
  <si>
    <t xml:space="preserve">Date de mise à jour</t>
  </si>
  <si>
    <t xml:space="preserve">Date fermeture</t>
  </si>
  <si>
    <t xml:space="preserve">Responsable</t>
  </si>
  <si>
    <t xml:space="preserve">Risque de bug au moment du lancement.</t>
  </si>
  <si>
    <t xml:space="preserve">Aucun programme n'est à l'abri d'un bug de fonctionnement ou de compatibilité c'est pour ca qu'une série de tests sera nécessaire pour palier à ce problème.</t>
  </si>
  <si>
    <t xml:space="preserve">Courte limite de temps</t>
  </si>
  <si>
    <t xml:space="preserve">Le client attend de nous la création d'un système d'exploitation à partir de rien , ce projet nécessitant des compétences nouvelles pour nous , il est nécessaire de commencer à acquérir ces compétences sous peine d'être limité par le temps</t>
  </si>
  <si>
    <t xml:space="preserve">Possibilité de non concordance avec les attentes client .</t>
  </si>
  <si>
    <t xml:space="preserve">La grande quantité de travail ainsi que les d'élements à associer à notre projet pourrait divaguer des attentes du client , c'est pourquoi que des entretients et des tests courant seront nécessaire . </t>
  </si>
  <si>
    <t xml:space="preserve">Total     </t>
  </si>
  <si>
    <t xml:space="preserve">Description de l'opportunité </t>
  </si>
  <si>
    <t xml:space="preserve">Montant brut</t>
  </si>
  <si>
    <t xml:space="preserve">Montant pondéré</t>
  </si>
  <si>
    <t xml:space="preserve">Acquisition de compétences utiles pour le travail en entreprise</t>
  </si>
  <si>
    <t xml:space="preserve">Ce projet est riche contenu , on y trouve plein de sujet et domaine qui sont très utile pour un informaticien</t>
  </si>
  <si>
    <t xml:space="preserve">Premier avant gout du travail en équipe en informatique</t>
  </si>
  <si>
    <t xml:space="preserve">Ce projet est une opportunité d'apprendre à travailler en groupe , d'apprendre comment gérer la répartition du travail etc , c'est une expérience qui nous sera utile pour le travail en entreprise.</t>
  </si>
  <si>
    <t xml:space="preserve">Total</t>
  </si>
  <si>
    <t xml:space="preserve">Période du 9/02 au 16/03</t>
  </si>
  <si>
    <t xml:space="preserve">POINTS POSITIFS</t>
  </si>
  <si>
    <t xml:space="preserve">POINTS NEGATIFS / ALERTES</t>
  </si>
  <si>
    <t xml:space="preserve">
L'analyse du besoin a été menée et montre une certaine clareté de l'attendu .
La structuration du projet a été réalisée et les besoins du client sont clairs , la répartition du travail a été répartie convenablement.
</t>
  </si>
  <si>
    <t xml:space="preserve">R.A.S mis à part la difficulté de la répartition du travail pour l'équipe , n' ayant aucune expérience du travail d'équipe , c'est ce qui nous a pris le plus de temps.</t>
  </si>
  <si>
    <t xml:space="preserve">Période du 16/03 au rendu projet</t>
  </si>
  <si>
    <t xml:space="preserve">A venir</t>
  </si>
  <si>
    <t xml:space="preserve">R.A.S</t>
  </si>
  <si>
    <t xml:space="preserve">…</t>
  </si>
  <si>
    <t xml:space="preserve">Num</t>
  </si>
  <si>
    <t xml:space="preserve">Description de l'action</t>
  </si>
  <si>
    <t xml:space="preserve">Resp</t>
  </si>
  <si>
    <t xml:space="preserve">Date d'enregistrement</t>
  </si>
  <si>
    <t xml:space="preserve">Date prévue initiale</t>
  </si>
  <si>
    <t xml:space="preserve">Date prévue courante</t>
  </si>
  <si>
    <t xml:space="preserve">Etat de l'action</t>
  </si>
  <si>
    <t xml:space="preserve">Date de cloture</t>
  </si>
  <si>
    <t xml:space="preserve">Preuve de cloture</t>
  </si>
  <si>
    <t xml:space="preserve">Commentaire</t>
  </si>
  <si>
    <t xml:space="preserve">M.Lebrun : terminer la couche 1 afin que les autres puisse s'en servir .</t>
  </si>
  <si>
    <t xml:space="preserve">Thomas</t>
  </si>
  <si>
    <t xml:space="preserve">In Progress</t>
  </si>
  <si>
    <t xml:space="preserve">N°</t>
  </si>
  <si>
    <r>
      <rPr>
        <b val="true"/>
        <i val="true"/>
        <sz val="10"/>
        <rFont val="Arial"/>
        <family val="2"/>
        <charset val="1"/>
      </rPr>
      <t xml:space="preserve"> </t>
    </r>
    <r>
      <rPr>
        <b val="true"/>
        <sz val="10"/>
        <rFont val="Arial"/>
        <family val="2"/>
        <charset val="1"/>
      </rPr>
      <t xml:space="preserve">DESCRIPTION </t>
    </r>
  </si>
  <si>
    <t xml:space="preserve">JUSTIFICATION</t>
  </si>
  <si>
    <t xml:space="preserve">Date d'applicabilité</t>
  </si>
  <si>
    <t xml:space="preserve">Date de fin d'applicabilité</t>
  </si>
  <si>
    <t xml:space="preserve">Motif de fin d'applicabilité</t>
  </si>
  <si>
    <t xml:space="preserve">Applicable :O/N</t>
  </si>
  <si>
    <t xml:space="preserve">Titre</t>
  </si>
  <si>
    <t xml:space="preserve">Description/ objectif</t>
  </si>
  <si>
    <t xml:space="preserve">Type</t>
  </si>
  <si>
    <t xml:space="preserve">Référence</t>
  </si>
  <si>
    <t xml:space="preserve">Indice</t>
  </si>
  <si>
    <t xml:space="preserve">Hyperlien</t>
  </si>
  <si>
    <t xml:space="preserve">date prévue de dispo</t>
  </si>
  <si>
    <t xml:space="preserve">date effective
 de dispo</t>
  </si>
  <si>
    <t xml:space="preserve">Status</t>
  </si>
  <si>
    <t xml:space="preserve">&gt;&gt;&gt; Documents en entrée</t>
  </si>
  <si>
    <t xml:space="preserve">    &gt;&gt;&gt; dossier Client</t>
  </si>
  <si>
    <t xml:space="preserve">Scratch OS</t>
  </si>
  <si>
    <t xml:space="preserve">Cahier des charges clients</t>
  </si>
  <si>
    <t xml:space="preserve">pdf</t>
  </si>
  <si>
    <t xml:space="preserve">CLIENT</t>
  </si>
  <si>
    <t xml:space="preserve">validé</t>
  </si>
  <si>
    <t xml:space="preserve">Programme de formatage</t>
  </si>
  <si>
    <t xml:space="preserve">Programme de formatage DD en C</t>
  </si>
  <si>
    <t xml:space="preserve">dossier</t>
  </si>
  <si>
    <t xml:space="preserve">VINCENT DUGAT</t>
  </si>
  <si>
    <t xml:space="preserve">Code C sha256</t>
  </si>
  <si>
    <t xml:space="preserve">Bibliothèque C pour hashage</t>
  </si>
  <si>
    <t xml:space="preserve">Header structure</t>
  </si>
  <si>
    <t xml:space="preserve">Header .h pour les structures</t>
  </si>
  <si>
    <t xml:space="preserve">.h</t>
  </si>
  <si>
    <t xml:space="preserve">    &gt;&gt;&gt; Document de reference</t>
  </si>
  <si>
    <t xml:space="preserve">à realiser</t>
  </si>
  <si>
    <t xml:space="preserve">&gt;&gt;&gt; Documents en sortie</t>
  </si>
  <si>
    <t xml:space="preserve">    &gt;&gt;&gt; livrables projet</t>
  </si>
  <si>
    <t xml:space="preserve">Expression du besoin</t>
  </si>
  <si>
    <t xml:space="preserve">Capture du besoin du client</t>
  </si>
  <si>
    <t xml:space="preserve">excel</t>
  </si>
  <si>
    <t xml:space="preserve">Structuration projet</t>
  </si>
  <si>
    <t xml:space="preserve">Structuration de la gestion de projet</t>
  </si>
  <si>
    <t xml:space="preserve">en validaion</t>
  </si>
  <si>
    <t xml:space="preserve">suivi projet</t>
  </si>
  <si>
    <t xml:space="preserve">Mettre à jour le suivi du projet sur le doc excel</t>
  </si>
  <si>
    <t xml:space="preserve">Bilan</t>
  </si>
  <si>
    <t xml:space="preserve">Remplir la partie bilan de projet du doc excel</t>
  </si>
  <si>
    <t xml:space="preserve">    &gt;&gt;&gt; Documents developpement solution</t>
  </si>
  <si>
    <t xml:space="preserve">Couche1.c et Couche 1.h</t>
  </si>
  <si>
    <t xml:space="preserve">.c .h</t>
  </si>
  <si>
    <t xml:space="preserve">en cours</t>
  </si>
  <si>
    <t xml:space="preserve">Couche2.c et Couche 2.h</t>
  </si>
  <si>
    <t xml:space="preserve">Dorian</t>
  </si>
  <si>
    <t xml:space="preserve">Couche3.c et Couche 3.h</t>
  </si>
  <si>
    <t xml:space="preserve">Enzo</t>
  </si>
  <si>
    <t xml:space="preserve">Couche4.c et Couche 4.h</t>
  </si>
  <si>
    <t xml:space="preserve">Caelan</t>
  </si>
  <si>
    <t xml:space="preserve">Couche5.c et Couche 5.h</t>
  </si>
  <si>
    <t xml:space="preserve">… pour le java</t>
  </si>
  <si>
    <t xml:space="preserve">    &gt;&gt;&gt; Documents Utilisateurs</t>
  </si>
  <si>
    <t xml:space="preserve">Intitulé livrable</t>
  </si>
  <si>
    <t xml:space="preserve">Description Livrable</t>
  </si>
  <si>
    <t xml:space="preserve">date prévue </t>
  </si>
  <si>
    <t xml:space="preserve">&gt;&gt;&gt; Livrables en sortie</t>
  </si>
  <si>
    <t xml:space="preserve">Canevas instancié avec la capture du besoin</t>
  </si>
  <si>
    <t xml:space="preserve">Canevas avancé jusqu’à la capture du besoin</t>
  </si>
  <si>
    <t xml:space="preserve">Canevas instancié avec le référentiel projet</t>
  </si>
  <si>
    <t xml:space="preserve">Rendu de l'avancement courant rempli jusqu’à la colonne 3a </t>
  </si>
  <si>
    <t xml:space="preserve">Rendu avancement courant</t>
  </si>
  <si>
    <t xml:space="preserve">Rendu de l'avancement courant rempli jusqu’à la colonne 3a .</t>
  </si>
  <si>
    <t xml:space="preserve">Canevas complétement rempli</t>
  </si>
  <si>
    <t xml:space="preserve">Canevas complétement instancié </t>
  </si>
  <si>
    <t xml:space="preserve">?</t>
  </si>
  <si>
    <t xml:space="preserve">Projet complet</t>
  </si>
  <si>
    <t xml:space="preserve">Rendu final du projet à donner au client .</t>
  </si>
  <si>
    <t xml:space="preserve">Canevas complétement instancié à rendre à M.Lepinard .</t>
  </si>
  <si>
    <t xml:space="preserve">Planning Initial</t>
  </si>
  <si>
    <t xml:space="preserve">Planning courant</t>
  </si>
  <si>
    <t xml:space="preserve">Ecart de travail</t>
  </si>
  <si>
    <t xml:space="preserve">ID de la tâche</t>
  </si>
  <si>
    <t xml:space="preserve">Nom de la tâche</t>
  </si>
  <si>
    <t xml:space="preserve">Début initial prévu</t>
  </si>
  <si>
    <t xml:space="preserve">Fin initiale prévue</t>
  </si>
  <si>
    <t xml:space="preserve">Prédécesseurs</t>
  </si>
  <si>
    <t xml:space="preserve">Noms ressources</t>
  </si>
  <si>
    <t xml:space="preserve">Travail initial prévu (hr)</t>
  </si>
  <si>
    <t xml:space="preserve">Début réel</t>
  </si>
  <si>
    <t xml:space="preserve">Fin réelle</t>
  </si>
  <si>
    <t xml:space="preserve">Travail effectué</t>
  </si>
  <si>
    <t xml:space="preserve">Travail restant</t>
  </si>
  <si>
    <t xml:space="preserve">Ecart de travail (effectué+ restant)- initial</t>
  </si>
  <si>
    <t xml:space="preserve">NA</t>
  </si>
  <si>
    <t xml:space="preserve">7;14</t>
  </si>
  <si>
    <t xml:space="preserve">Correction bug + rattrapage retard</t>
  </si>
  <si>
    <t xml:space="preserve">Analyse critique du déroulement du projet</t>
  </si>
  <si>
    <t xml:space="preserve">Leçons apprises</t>
  </si>
  <si>
    <t xml:space="preserve">Mise en perspectives pour les projets futurs</t>
  </si>
  <si>
    <t xml:space="preserve">Canevas réalisé par </t>
  </si>
  <si>
    <t xml:space="preserve">Gilles LEPINARD</t>
  </si>
  <si>
    <t xml:space="preserve">Version</t>
  </si>
  <si>
    <t xml:space="preserve">2021-10</t>
  </si>
</sst>
</file>

<file path=xl/styles.xml><?xml version="1.0" encoding="utf-8"?>
<styleSheet xmlns="http://schemas.openxmlformats.org/spreadsheetml/2006/main">
  <numFmts count="47">
    <numFmt numFmtId="164" formatCode="General"/>
    <numFmt numFmtId="165" formatCode="_-* #,##0\ _F_-;\-* #,##0\ _F_-;_-* &quot;- &quot;_F_-;_-@_-"/>
    <numFmt numFmtId="166" formatCode="_(* #,##0.00_);_(* \(#,##0.00\);_(* \-??_);_(@_)"/>
    <numFmt numFmtId="167" formatCode="#,##0&quot; h&quot;"/>
    <numFmt numFmtId="168" formatCode="_-* #,##0&quot; F&quot;_-;\-* #,##0&quot; F&quot;_-;_-* &quot;- F&quot;_-;_-@_-"/>
    <numFmt numFmtId="169" formatCode="_(\$* #,##0.00_);_(\$* \(#,##0.00\);_(\$* \-??_);_(@_)"/>
    <numFmt numFmtId="170" formatCode="dd\-mmm\-yy"/>
    <numFmt numFmtId="171" formatCode="dd/mm/yyyy"/>
    <numFmt numFmtId="172" formatCode="mmm\ yy"/>
    <numFmt numFmtId="173" formatCode="_-* #,##0.00\ _F_-;\-* #,##0.00\ _F_-;_-* \-??\ _F_-;_-@_-"/>
    <numFmt numFmtId="174" formatCode="\$#,##0;[RED]&quot;-$&quot;#,##0"/>
    <numFmt numFmtId="175" formatCode="#,##0.0&quot; déf/kLoc&quot;"/>
    <numFmt numFmtId="176" formatCode="_-* #,##0.00\ [$€-1]_-;\-* #,##0.00\ [$€-1]_-;_-* \-??\ [$€-1]_-"/>
    <numFmt numFmtId="177" formatCode="_-* #,##0.00\ [$€]_-;\-* #,##0.00\ [$€]_-;_-* \-??\ [$€]_-;_-@_-"/>
    <numFmt numFmtId="178" formatCode="#,##0.0&quot; h/déf&quot;"/>
    <numFmt numFmtId="179" formatCode="0.0_)"/>
    <numFmt numFmtId="180" formatCode="#,##0_ ;[RED]\-#,##0\ "/>
    <numFmt numFmtId="181" formatCode="0.000"/>
    <numFmt numFmtId="182" formatCode="\£#,##0;&quot;-£&quot;#,##0"/>
    <numFmt numFmtId="183" formatCode="#,###,##0;[RED]\(#,###,##0\)"/>
    <numFmt numFmtId="184" formatCode="0\ %"/>
    <numFmt numFmtId="185" formatCode="\£#,##0;[RED]&quot;-£&quot;#,##0"/>
    <numFmt numFmtId="186" formatCode="??0&quot; %&quot;"/>
    <numFmt numFmtId="187" formatCode="#,##0.00"/>
    <numFmt numFmtId="188" formatCode="#,##0"/>
    <numFmt numFmtId="189" formatCode="&quot;Qty &quot;#_]"/>
    <numFmt numFmtId="190" formatCode="&quot;Station  &quot;#&quot;  Total Each :- &quot;"/>
    <numFmt numFmtId="191" formatCode="&quot;Station  &quot;#&quot; Grand Total :-&quot;"/>
    <numFmt numFmtId="192" formatCode="#\ ##0.##\j"/>
    <numFmt numFmtId="193" formatCode="&quot;Item  &quot;#.##&quot;  Total  :-&quot;"/>
    <numFmt numFmtId="194" formatCode="0.0"/>
    <numFmt numFmtId="195" formatCode="#__\x_]"/>
    <numFmt numFmtId="196" formatCode="General"/>
    <numFmt numFmtId="197" formatCode="dd/mm/yy"/>
    <numFmt numFmtId="198" formatCode="dd\-mmm\-yyyy"/>
    <numFmt numFmtId="199" formatCode="0%"/>
    <numFmt numFmtId="200" formatCode="0"/>
    <numFmt numFmtId="201" formatCode="dddd&quot;, &quot;d\ mmmm\ yyyy"/>
    <numFmt numFmtId="202" formatCode="00"/>
    <numFmt numFmtId="203" formatCode="mmm\-yy"/>
    <numFmt numFmtId="204" formatCode="dd"/>
    <numFmt numFmtId="205" formatCode="&quot;VRAI&quot;;&quot;VRAI&quot;;&quot;FAUX&quot;"/>
    <numFmt numFmtId="206" formatCode="#,##0.0"/>
    <numFmt numFmtId="207" formatCode="#,##0&quot; €&quot;"/>
    <numFmt numFmtId="208" formatCode="dd/mm/yy;@"/>
    <numFmt numFmtId="209" formatCode="@"/>
    <numFmt numFmtId="210" formatCode="hh:mm:ss"/>
  </numFmts>
  <fonts count="93">
    <font>
      <sz val="10"/>
      <name val="Arial"/>
      <family val="0"/>
      <charset val="1"/>
    </font>
    <font>
      <sz val="10"/>
      <name val="Arial"/>
      <family val="0"/>
    </font>
    <font>
      <sz val="10"/>
      <name val="Arial"/>
      <family val="0"/>
    </font>
    <font>
      <sz val="10"/>
      <name val="Arial"/>
      <family val="0"/>
    </font>
    <font>
      <b val="true"/>
      <sz val="10"/>
      <name val="MS Sans"/>
      <family val="2"/>
      <charset val="1"/>
    </font>
    <font>
      <u val="single"/>
      <sz val="12"/>
      <name val="Arial"/>
      <family val="2"/>
      <charset val="1"/>
    </font>
    <font>
      <sz val="11"/>
      <color rgb="FF000000"/>
      <name val="Calibri"/>
      <family val="2"/>
      <charset val="1"/>
    </font>
    <font>
      <sz val="11"/>
      <color rgb="FFFFFFFF"/>
      <name val="Calibri"/>
      <family val="2"/>
      <charset val="1"/>
    </font>
    <font>
      <sz val="10"/>
      <name val="Arial"/>
      <family val="2"/>
      <charset val="1"/>
    </font>
    <font>
      <sz val="11"/>
      <color rgb="FF800080"/>
      <name val="Calibri"/>
      <family val="2"/>
      <charset val="1"/>
    </font>
    <font>
      <b val="true"/>
      <sz val="11"/>
      <color rgb="FFFF00FF"/>
      <name val="Arial"/>
      <family val="2"/>
      <charset val="1"/>
    </font>
    <font>
      <sz val="8"/>
      <color rgb="FFFFFFFF"/>
      <name val="Arial"/>
      <family val="2"/>
      <charset val="1"/>
    </font>
    <font>
      <b val="true"/>
      <sz val="11"/>
      <color rgb="FFFF9900"/>
      <name val="Calibri"/>
      <family val="2"/>
      <charset val="1"/>
    </font>
    <font>
      <b val="true"/>
      <sz val="14"/>
      <name val="Arial"/>
      <family val="2"/>
      <charset val="1"/>
    </font>
    <font>
      <b val="true"/>
      <sz val="11"/>
      <color rgb="FFFFFFFF"/>
      <name val="Calibri"/>
      <family val="2"/>
      <charset val="1"/>
    </font>
    <font>
      <b val="true"/>
      <sz val="10"/>
      <name val="Arial"/>
      <family val="2"/>
      <charset val="1"/>
    </font>
    <font>
      <b val="true"/>
      <sz val="8.5"/>
      <name val="LinePrinter"/>
      <family val="0"/>
      <charset val="1"/>
    </font>
    <font>
      <sz val="8"/>
      <name val="Arial"/>
      <family val="2"/>
      <charset val="1"/>
    </font>
    <font>
      <sz val="11"/>
      <color rgb="FF333399"/>
      <name val="Calibri"/>
      <family val="2"/>
      <charset val="1"/>
    </font>
    <font>
      <i val="true"/>
      <sz val="11"/>
      <color rgb="FF808080"/>
      <name val="Calibri"/>
      <family val="2"/>
      <charset val="1"/>
    </font>
    <font>
      <u val="single"/>
      <sz val="10"/>
      <color rgb="FFBFBFBF"/>
      <name val="Arial"/>
      <family val="2"/>
      <charset val="1"/>
    </font>
    <font>
      <sz val="11"/>
      <color rgb="FF008000"/>
      <name val="Calibri"/>
      <family val="2"/>
      <charset val="1"/>
    </font>
    <font>
      <b val="true"/>
      <sz val="8"/>
      <color rgb="FF0000FF"/>
      <name val="Arial"/>
      <family val="2"/>
      <charset val="1"/>
    </font>
    <font>
      <sz val="8"/>
      <name val="MS Sans Serif"/>
      <family val="2"/>
      <charset val="1"/>
    </font>
    <font>
      <sz val="9"/>
      <name val="Arial"/>
      <family val="2"/>
      <charset val="1"/>
    </font>
    <font>
      <b val="true"/>
      <sz val="12"/>
      <color rgb="FFFF0000"/>
      <name val="MS Sans Serif"/>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u val="single"/>
      <sz val="12"/>
      <color rgb="FF0000FF"/>
      <name val="Courier New"/>
      <family val="3"/>
      <charset val="1"/>
    </font>
    <font>
      <u val="single"/>
      <sz val="10"/>
      <color rgb="FF0000FF"/>
      <name val="Arial"/>
      <family val="2"/>
      <charset val="1"/>
    </font>
    <font>
      <sz val="12"/>
      <name val="Times New Roman"/>
      <family val="1"/>
      <charset val="1"/>
    </font>
    <font>
      <b val="true"/>
      <sz val="12"/>
      <name val="Arial"/>
      <family val="2"/>
      <charset val="1"/>
    </font>
    <font>
      <sz val="12"/>
      <name val="Arial"/>
      <family val="2"/>
      <charset val="1"/>
    </font>
    <font>
      <i val="true"/>
      <sz val="12"/>
      <name val="Arial"/>
      <family val="2"/>
      <charset val="1"/>
    </font>
    <font>
      <u val="single"/>
      <sz val="6"/>
      <color rgb="FF0000FF"/>
      <name val="Arial"/>
      <family val="2"/>
      <charset val="1"/>
    </font>
    <font>
      <sz val="11"/>
      <color rgb="FFFF9900"/>
      <name val="Calibri"/>
      <family val="2"/>
      <charset val="1"/>
    </font>
    <font>
      <sz val="8"/>
      <color rgb="FF00FFFF"/>
      <name val="MS Sans Serif"/>
      <family val="2"/>
      <charset val="1"/>
    </font>
    <font>
      <sz val="11"/>
      <color rgb="FF993300"/>
      <name val="Calibri"/>
      <family val="2"/>
      <charset val="1"/>
    </font>
    <font>
      <sz val="14"/>
      <color rgb="FFFFFFFF"/>
      <name val="Arial"/>
      <family val="2"/>
      <charset val="1"/>
    </font>
    <font>
      <b val="true"/>
      <sz val="8"/>
      <name val="Arial"/>
      <family val="2"/>
      <charset val="1"/>
    </font>
    <font>
      <sz val="10"/>
      <name val="Courier New"/>
      <family val="3"/>
      <charset val="1"/>
    </font>
    <font>
      <sz val="11"/>
      <color rgb="FF000000"/>
      <name val="Arial"/>
      <family val="2"/>
      <charset val="1"/>
    </font>
    <font>
      <strike val="true"/>
      <sz val="10"/>
      <name val="Arial"/>
      <family val="2"/>
      <charset val="1"/>
    </font>
    <font>
      <b val="true"/>
      <sz val="11"/>
      <color rgb="FF333333"/>
      <name val="Calibri"/>
      <family val="2"/>
      <charset val="1"/>
    </font>
    <font>
      <b val="true"/>
      <sz val="10"/>
      <name val="MS Sans Serif"/>
      <family val="2"/>
      <charset val="1"/>
    </font>
    <font>
      <b val="true"/>
      <sz val="12"/>
      <color rgb="FF000000"/>
      <name val="Arial"/>
      <family val="2"/>
      <charset val="1"/>
    </font>
    <font>
      <b val="true"/>
      <i val="true"/>
      <sz val="12"/>
      <color rgb="FF000000"/>
      <name val="Arial"/>
      <family val="2"/>
      <charset val="1"/>
    </font>
    <font>
      <sz val="12"/>
      <color rgb="FF000000"/>
      <name val="Arial"/>
      <family val="2"/>
      <charset val="1"/>
    </font>
    <font>
      <sz val="10"/>
      <color rgb="FF000000"/>
      <name val="Arial"/>
      <family val="2"/>
      <charset val="1"/>
    </font>
    <font>
      <i val="true"/>
      <sz val="12"/>
      <color rgb="FF000000"/>
      <name val="Arial"/>
      <family val="2"/>
      <charset val="1"/>
    </font>
    <font>
      <sz val="8"/>
      <color rgb="FF000000"/>
      <name val="Tahoma"/>
      <family val="2"/>
      <charset val="1"/>
    </font>
    <font>
      <sz val="19"/>
      <color rgb="FF3366FF"/>
      <name val="Arial"/>
      <family val="2"/>
      <charset val="1"/>
    </font>
    <font>
      <sz val="12"/>
      <color rgb="FFFF00FF"/>
      <name val="Arial"/>
      <family val="2"/>
      <charset val="1"/>
    </font>
    <font>
      <sz val="10"/>
      <color rgb="FF333399"/>
      <name val="Arial"/>
      <family val="2"/>
      <charset val="1"/>
    </font>
    <font>
      <b val="true"/>
      <u val="single"/>
      <sz val="10"/>
      <name val="Arial"/>
      <family val="2"/>
      <charset val="1"/>
    </font>
    <font>
      <b val="true"/>
      <sz val="18"/>
      <color rgb="FF003366"/>
      <name val="Cambria"/>
      <family val="2"/>
      <charset val="1"/>
    </font>
    <font>
      <b val="true"/>
      <i val="true"/>
      <sz val="32"/>
      <name val="Arial MT"/>
      <family val="2"/>
      <charset val="1"/>
    </font>
    <font>
      <sz val="8"/>
      <name val="Times New Roman"/>
      <family val="1"/>
      <charset val="1"/>
    </font>
    <font>
      <sz val="11"/>
      <color rgb="FFFF0000"/>
      <name val="Calibri"/>
      <family val="2"/>
      <charset val="1"/>
    </font>
    <font>
      <sz val="10"/>
      <name val="Arial Cyr"/>
      <family val="2"/>
      <charset val="204"/>
    </font>
    <font>
      <sz val="11"/>
      <name val="ＭＳ "/>
      <family val="3"/>
      <charset val="128"/>
    </font>
    <font>
      <sz val="10"/>
      <color rgb="FFFF0000"/>
      <name val="Arial"/>
      <family val="2"/>
      <charset val="1"/>
    </font>
    <font>
      <b val="true"/>
      <i val="true"/>
      <sz val="14"/>
      <name val="Arial"/>
      <family val="2"/>
      <charset val="1"/>
    </font>
    <font>
      <sz val="14"/>
      <name val="Arial"/>
      <family val="2"/>
      <charset val="1"/>
    </font>
    <font>
      <b val="true"/>
      <sz val="18"/>
      <name val="Arial"/>
      <family val="2"/>
      <charset val="1"/>
    </font>
    <font>
      <b val="true"/>
      <sz val="16"/>
      <color rgb="FF000000"/>
      <name val="Arial"/>
      <family val="0"/>
    </font>
    <font>
      <sz val="11"/>
      <color rgb="FF000000"/>
      <name val="Calibri"/>
      <family val="0"/>
    </font>
    <font>
      <sz val="11"/>
      <name val="Times New Roman"/>
      <family val="0"/>
    </font>
    <font>
      <b val="true"/>
      <sz val="18"/>
      <color rgb="FF000000"/>
      <name val="Arial"/>
      <family val="0"/>
    </font>
    <font>
      <b val="true"/>
      <sz val="11"/>
      <color rgb="FFC9211E"/>
      <name val="Calibri"/>
      <family val="0"/>
    </font>
    <font>
      <sz val="11"/>
      <color rgb="FFC9211E"/>
      <name val="Calibri"/>
      <family val="0"/>
    </font>
    <font>
      <sz val="11"/>
      <color rgb="FFFFFFFF"/>
      <name val="Calibri"/>
      <family val="0"/>
    </font>
    <font>
      <sz val="18"/>
      <color rgb="FF000000"/>
      <name val="Calibri"/>
      <family val="0"/>
    </font>
    <font>
      <sz val="18"/>
      <name val="Times New Roman"/>
      <family val="0"/>
    </font>
    <font>
      <sz val="11"/>
      <color rgb="FF000000"/>
      <name val="Times New Roman"/>
      <family val="0"/>
    </font>
    <font>
      <sz val="11"/>
      <name val="Times New Roman"/>
      <family val="0"/>
      <charset val="1"/>
    </font>
    <font>
      <b val="true"/>
      <sz val="16"/>
      <name val="Arial"/>
      <family val="0"/>
      <charset val="1"/>
    </font>
    <font>
      <b val="true"/>
      <sz val="14"/>
      <name val="Arial"/>
      <family val="0"/>
      <charset val="1"/>
    </font>
    <font>
      <b val="true"/>
      <sz val="12"/>
      <name val="Arial"/>
      <family val="0"/>
      <charset val="1"/>
    </font>
    <font>
      <sz val="12"/>
      <name val="Arial"/>
      <family val="0"/>
      <charset val="1"/>
    </font>
    <font>
      <b val="true"/>
      <sz val="10"/>
      <name val="Arial"/>
      <family val="0"/>
      <charset val="1"/>
    </font>
    <font>
      <sz val="11"/>
      <name val="Arial"/>
      <family val="0"/>
      <charset val="1"/>
    </font>
    <font>
      <sz val="10"/>
      <color rgb="FF0000FF"/>
      <name val="Arial"/>
      <family val="0"/>
      <charset val="1"/>
    </font>
    <font>
      <b val="true"/>
      <sz val="11"/>
      <name val="Arial"/>
      <family val="2"/>
      <charset val="1"/>
    </font>
    <font>
      <b val="true"/>
      <sz val="11"/>
      <color rgb="FF333333"/>
      <name val="Arial"/>
      <family val="2"/>
      <charset val="1"/>
    </font>
    <font>
      <b val="true"/>
      <i val="true"/>
      <u val="single"/>
      <sz val="10"/>
      <color rgb="FFFF0000"/>
      <name val="Arial"/>
      <family val="2"/>
      <charset val="1"/>
    </font>
    <font>
      <b val="true"/>
      <i val="true"/>
      <sz val="10"/>
      <name val="Arial"/>
      <family val="2"/>
      <charset val="1"/>
    </font>
    <font>
      <b val="true"/>
      <sz val="9"/>
      <name val="Arial"/>
      <family val="2"/>
      <charset val="1"/>
    </font>
    <font>
      <sz val="10"/>
      <color rgb="FF363636"/>
      <name val="Calibri"/>
      <family val="2"/>
      <charset val="1"/>
    </font>
    <font>
      <b val="true"/>
      <sz val="11"/>
      <color rgb="FF000000"/>
      <name val="Calibri"/>
      <family val="2"/>
      <charset val="1"/>
    </font>
    <font>
      <sz val="11"/>
      <name val="Calibri"/>
      <family val="2"/>
      <charset val="1"/>
    </font>
    <font>
      <sz val="9"/>
      <color rgb="FF000000"/>
      <name val="Calibri"/>
      <family val="2"/>
      <charset val="1"/>
    </font>
  </fonts>
  <fills count="48">
    <fill>
      <patternFill patternType="none"/>
    </fill>
    <fill>
      <patternFill patternType="gray125"/>
    </fill>
    <fill>
      <patternFill patternType="solid">
        <fgColor rgb="FFCCCCFF"/>
        <bgColor rgb="FFCCC1DA"/>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AC090"/>
      </patternFill>
    </fill>
    <fill>
      <patternFill patternType="solid">
        <fgColor rgb="FF99CCFF"/>
        <bgColor rgb="FFB7DEE8"/>
      </patternFill>
    </fill>
    <fill>
      <patternFill patternType="solid">
        <fgColor rgb="FFFF8080"/>
        <bgColor rgb="FFFF99CC"/>
      </patternFill>
    </fill>
    <fill>
      <patternFill patternType="solid">
        <fgColor rgb="FF00FF00"/>
        <bgColor rgb="FF33CCCC"/>
      </patternFill>
    </fill>
    <fill>
      <patternFill patternType="solid">
        <fgColor rgb="FFFFCC00"/>
        <bgColor rgb="FFFF9900"/>
      </patternFill>
    </fill>
    <fill>
      <patternFill patternType="solid">
        <fgColor rgb="FF0066CC"/>
        <bgColor rgb="FF007FFF"/>
      </patternFill>
    </fill>
    <fill>
      <patternFill patternType="solid">
        <fgColor rgb="FF800080"/>
        <bgColor rgb="FF7F0000"/>
      </patternFill>
    </fill>
    <fill>
      <patternFill patternType="solid">
        <fgColor rgb="FF33CCCC"/>
        <bgColor rgb="FF00CCFF"/>
      </patternFill>
    </fill>
    <fill>
      <patternFill patternType="solid">
        <fgColor rgb="FFFF9900"/>
        <bgColor rgb="FFFFCC00"/>
      </patternFill>
    </fill>
    <fill>
      <patternFill patternType="solid">
        <fgColor rgb="FFBFBFBF"/>
        <bgColor rgb="FFC0C0C0"/>
      </patternFill>
    </fill>
    <fill>
      <patternFill patternType="solid">
        <fgColor rgb="FF333399"/>
        <bgColor rgb="FF003366"/>
      </patternFill>
    </fill>
    <fill>
      <patternFill patternType="solid">
        <fgColor rgb="FFFF0000"/>
        <bgColor rgb="FFBF240A"/>
      </patternFill>
    </fill>
    <fill>
      <patternFill patternType="solid">
        <fgColor rgb="FF339966"/>
        <bgColor rgb="FF007A4D"/>
      </patternFill>
    </fill>
    <fill>
      <patternFill patternType="solid">
        <fgColor rgb="FFFF6600"/>
        <bgColor rgb="FFFF9900"/>
      </patternFill>
    </fill>
    <fill>
      <patternFill patternType="solid">
        <fgColor rgb="FFC0C0C0"/>
        <bgColor rgb="FFBFBFBF"/>
      </patternFill>
    </fill>
    <fill>
      <patternFill patternType="solid">
        <fgColor rgb="FF969696"/>
        <bgColor rgb="FF808080"/>
      </patternFill>
    </fill>
    <fill>
      <patternFill patternType="solid">
        <fgColor rgb="FFFFFFCC"/>
        <bgColor rgb="FFFFFFB0"/>
      </patternFill>
    </fill>
    <fill>
      <patternFill patternType="solid">
        <fgColor rgb="FFFFFF99"/>
        <bgColor rgb="FFFFFFB0"/>
      </patternFill>
    </fill>
    <fill>
      <patternFill patternType="solid">
        <fgColor rgb="FF00CCFF"/>
        <bgColor rgb="FF33CCCC"/>
      </patternFill>
    </fill>
    <fill>
      <patternFill patternType="solid">
        <fgColor rgb="FF000080"/>
        <bgColor rgb="FF003366"/>
      </patternFill>
    </fill>
    <fill>
      <patternFill patternType="solid">
        <fgColor rgb="FF00FFFF"/>
        <bgColor rgb="FF00CCFF"/>
      </patternFill>
    </fill>
    <fill>
      <patternFill patternType="solid">
        <fgColor rgb="FFE0E0E0"/>
        <bgColor rgb="FFDFDFDF"/>
      </patternFill>
    </fill>
    <fill>
      <patternFill patternType="solid">
        <fgColor rgb="FF666699"/>
        <bgColor rgb="FF808080"/>
      </patternFill>
    </fill>
    <fill>
      <patternFill patternType="solid">
        <fgColor rgb="FF99CC00"/>
        <bgColor rgb="FFFFCC00"/>
      </patternFill>
    </fill>
    <fill>
      <patternFill patternType="darkGray">
        <fgColor rgb="FF007A4D"/>
        <bgColor rgb="FF0066CC"/>
      </patternFill>
    </fill>
    <fill>
      <patternFill patternType="solid">
        <fgColor rgb="FF80B3FF"/>
        <bgColor rgb="FF95B3DA"/>
      </patternFill>
    </fill>
    <fill>
      <patternFill patternType="solid">
        <fgColor rgb="FFDFDFDF"/>
        <bgColor rgb="FFE0E0E0"/>
      </patternFill>
    </fill>
    <fill>
      <patternFill patternType="solid">
        <fgColor rgb="FF95B3DA"/>
        <bgColor rgb="FF80B3FF"/>
      </patternFill>
    </fill>
    <fill>
      <patternFill patternType="solid">
        <fgColor rgb="FFD7E4BD"/>
        <bgColor rgb="FFDFDFDF"/>
      </patternFill>
    </fill>
    <fill>
      <patternFill patternType="darkGray">
        <fgColor rgb="FF95B3DA"/>
        <bgColor rgb="FF80B3FF"/>
      </patternFill>
    </fill>
    <fill>
      <patternFill patternType="solid">
        <fgColor rgb="FFFFFFFF"/>
        <bgColor rgb="FFEFFFDF"/>
      </patternFill>
    </fill>
    <fill>
      <patternFill patternType="solid">
        <fgColor rgb="FFFFFFB0"/>
        <bgColor rgb="FFFFFF99"/>
      </patternFill>
    </fill>
    <fill>
      <patternFill patternType="solid">
        <fgColor rgb="FFEFFFDF"/>
        <bgColor rgb="FFFFFFCC"/>
      </patternFill>
    </fill>
    <fill>
      <patternFill patternType="solid">
        <fgColor rgb="FF729FCF"/>
        <bgColor rgb="FF80B3FF"/>
      </patternFill>
    </fill>
    <fill>
      <patternFill patternType="solid">
        <fgColor rgb="FFC3D69B"/>
        <bgColor rgb="FFD7E4BD"/>
      </patternFill>
    </fill>
    <fill>
      <patternFill patternType="solid">
        <fgColor rgb="FFFAC090"/>
        <bgColor rgb="FFFFCC99"/>
      </patternFill>
    </fill>
    <fill>
      <patternFill patternType="darkGray">
        <fgColor rgb="FF99CCFF"/>
        <bgColor rgb="FF95B3DA"/>
      </patternFill>
    </fill>
    <fill>
      <patternFill patternType="solid">
        <fgColor rgb="FFDBEEF4"/>
        <bgColor rgb="FFDFE3E8"/>
      </patternFill>
    </fill>
    <fill>
      <patternFill patternType="solid">
        <fgColor rgb="FFCCC1DA"/>
        <bgColor rgb="FFC0C0C0"/>
      </patternFill>
    </fill>
    <fill>
      <patternFill patternType="solid">
        <fgColor rgb="FFDFE3E8"/>
        <bgColor rgb="FFE0E0E0"/>
      </patternFill>
    </fill>
    <fill>
      <patternFill patternType="solid">
        <fgColor rgb="FFB7DEE8"/>
        <bgColor rgb="FFBFDFFF"/>
      </patternFill>
    </fill>
  </fills>
  <borders count="71">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style="medium"/>
      <top/>
      <bottom/>
      <diagonal/>
    </border>
    <border diagonalUp="false" diagonalDown="false">
      <left/>
      <right/>
      <top style="thin"/>
      <bottom style="thin"/>
      <diagonal/>
    </border>
    <border diagonalUp="false" diagonalDown="false">
      <left style="medium"/>
      <right style="medium"/>
      <top style="medium"/>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style="thin"/>
      <right style="double"/>
      <top/>
      <bottom/>
      <diagonal/>
    </border>
    <border diagonalUp="false" diagonalDown="false">
      <left style="thin"/>
      <right/>
      <top/>
      <bottom/>
      <diagonal/>
    </border>
    <border diagonalUp="false" diagonalDown="false">
      <left/>
      <right/>
      <top/>
      <bottom style="double">
        <color rgb="FFFF990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medium"/>
      <diagonal/>
    </border>
    <border diagonalUp="false" diagonalDown="false">
      <left style="thin">
        <color rgb="FF3366FF"/>
      </left>
      <right style="thin">
        <color rgb="FF3366FF"/>
      </right>
      <top style="thin">
        <color rgb="FF3366FF"/>
      </top>
      <bottom style="thin">
        <color rgb="FF3366FF"/>
      </bottom>
      <diagonal/>
    </border>
    <border diagonalUp="false" diagonalDown="false">
      <left style="thin">
        <color rgb="FFDFDFDF"/>
      </left>
      <right style="thin">
        <color rgb="FF3366FF"/>
      </right>
      <top style="medium">
        <color rgb="FFDFDFDF"/>
      </top>
      <bottom style="thin">
        <color rgb="FF3366FF"/>
      </bottom>
      <diagonal/>
    </border>
    <border diagonalUp="false" diagonalDown="false">
      <left/>
      <right/>
      <top style="thin">
        <color rgb="FF3366FF"/>
      </top>
      <bottom style="thin">
        <color rgb="FF3366FF"/>
      </bottom>
      <diagonal/>
    </border>
    <border diagonalUp="false" diagonalDown="false">
      <left/>
      <right/>
      <top style="medium"/>
      <bottom style="medium"/>
      <diagonal/>
    </border>
    <border diagonalUp="false" diagonalDown="false">
      <left style="medium"/>
      <right style="thin"/>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style="medium"/>
      <right style="medium"/>
      <top/>
      <bottom style="mediu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bottom style="hair"/>
      <diagonal/>
    </border>
    <border diagonalUp="false" diagonalDown="false">
      <left/>
      <right style="hair"/>
      <top/>
      <bottom/>
      <diagonal/>
    </border>
    <border diagonalUp="false" diagonalDown="false">
      <left style="dotted"/>
      <right style="dotted"/>
      <top style="dotted"/>
      <bottom/>
      <diagonal/>
    </border>
    <border diagonalUp="false" diagonalDown="false">
      <left style="dotted"/>
      <right style="dotted"/>
      <top/>
      <bottom/>
      <diagonal/>
    </border>
    <border diagonalUp="false" diagonalDown="false">
      <left style="dotted"/>
      <right style="dotted"/>
      <top/>
      <bottom style="dotted"/>
      <diagonal/>
    </border>
    <border diagonalUp="false" diagonalDown="false">
      <left/>
      <right/>
      <top style="hair"/>
      <bottom/>
      <diagonal/>
    </border>
    <border diagonalUp="false" diagonalDown="false">
      <left style="hair"/>
      <right style="hair"/>
      <top/>
      <bottom/>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medium"/>
      <right/>
      <top style="medium"/>
      <bottom style="medium"/>
      <diagonal/>
    </border>
    <border diagonalUp="false" diagonalDown="false">
      <left style="thin"/>
      <right style="medium"/>
      <top style="medium"/>
      <bottom/>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thin"/>
      <right style="thin"/>
      <top style="medium"/>
      <bottom style="thin"/>
      <diagonal/>
    </border>
    <border diagonalUp="false" diagonalDown="false">
      <left style="thin"/>
      <right style="medium"/>
      <top style="thin"/>
      <bottom style="thin"/>
      <diagonal/>
    </border>
    <border diagonalUp="false" diagonalDown="false">
      <left style="medium"/>
      <right style="thin">
        <color rgb="FFC0C0C0"/>
      </right>
      <top style="medium"/>
      <bottom style="thin">
        <color rgb="FFC0C0C0"/>
      </bottom>
      <diagonal/>
    </border>
    <border diagonalUp="false" diagonalDown="false">
      <left style="medium"/>
      <right/>
      <top style="thin"/>
      <bottom style="thin"/>
      <diagonal/>
    </border>
    <border diagonalUp="false" diagonalDown="false">
      <left/>
      <right style="medium"/>
      <top style="medium"/>
      <bottom/>
      <diagonal/>
    </border>
    <border diagonalUp="false" diagonalDown="false">
      <left/>
      <right style="medium"/>
      <top/>
      <bottom style="medium"/>
      <diagonal/>
    </border>
    <border diagonalUp="false" diagonalDown="false">
      <left style="medium"/>
      <right style="medium"/>
      <top/>
      <bottom style="thin"/>
      <diagonal/>
    </border>
    <border diagonalUp="false" diagonalDown="false">
      <left/>
      <right style="medium"/>
      <top/>
      <bottom style="thin"/>
      <diagonal/>
    </border>
    <border diagonalUp="false" diagonalDown="false">
      <left/>
      <right style="medium"/>
      <top style="medium"/>
      <bottom style="medium"/>
      <diagonal/>
    </border>
    <border diagonalUp="false" diagonalDown="false">
      <left style="thin"/>
      <right style="thin"/>
      <top/>
      <bottom style="thin"/>
      <diagonal/>
    </border>
    <border diagonalUp="false" diagonalDown="false">
      <left style="medium"/>
      <right style="medium"/>
      <top style="medium"/>
      <bottom style="thin">
        <color rgb="FFB1BBCC"/>
      </bottom>
      <diagonal/>
    </border>
    <border diagonalUp="false" diagonalDown="false">
      <left/>
      <right style="medium"/>
      <top style="medium"/>
      <bottom style="thin">
        <color rgb="FFB1BBCC"/>
      </bottom>
      <diagonal/>
    </border>
    <border diagonalUp="false" diagonalDown="false">
      <left style="medium"/>
      <right/>
      <top style="medium"/>
      <bottom style="thin">
        <color rgb="FFB1BBCC"/>
      </bottom>
      <diagonal/>
    </border>
    <border diagonalUp="false" diagonalDown="false">
      <left style="thin">
        <color rgb="FFB1BBCC"/>
      </left>
      <right style="medium"/>
      <top style="medium"/>
      <bottom style="thin">
        <color rgb="FFB1BBCC"/>
      </bottom>
      <diagonal/>
    </border>
    <border diagonalUp="false" diagonalDown="false">
      <left style="medium"/>
      <right style="thin">
        <color rgb="FFB1BBCC"/>
      </right>
      <top style="thin">
        <color rgb="FFB1BBCC"/>
      </top>
      <bottom style="thin">
        <color rgb="FFB1BBCC"/>
      </bottom>
      <diagonal/>
    </border>
    <border diagonalUp="false" diagonalDown="false">
      <left style="thin">
        <color rgb="FFB1BBCC"/>
      </left>
      <right style="thin">
        <color rgb="FFB1BBCC"/>
      </right>
      <top style="thin">
        <color rgb="FFB1BBCC"/>
      </top>
      <bottom style="thin">
        <color rgb="FFB1BBCC"/>
      </bottom>
      <diagonal/>
    </border>
    <border diagonalUp="false" diagonalDown="false">
      <left style="thin">
        <color rgb="FFB1BBCC"/>
      </left>
      <right style="medium"/>
      <top style="thin">
        <color rgb="FFB1BBCC"/>
      </top>
      <bottom style="thin">
        <color rgb="FFB1BBCC"/>
      </bottom>
      <diagonal/>
    </border>
    <border diagonalUp="false" diagonalDown="false">
      <left/>
      <right style="thin">
        <color rgb="FFB1BBCC"/>
      </right>
      <top style="thin">
        <color rgb="FFB1BBCC"/>
      </top>
      <bottom style="thin">
        <color rgb="FFB1BBCC"/>
      </bottom>
      <diagonal/>
    </border>
    <border diagonalUp="false" diagonalDown="false">
      <left style="medium"/>
      <right style="medium"/>
      <top style="thin">
        <color rgb="FFB1BBCC"/>
      </top>
      <bottom style="thin">
        <color rgb="FFB1BBCC"/>
      </bottom>
      <diagonal/>
    </border>
    <border diagonalUp="false" diagonalDown="false">
      <left style="medium"/>
      <right/>
      <top style="thin">
        <color rgb="FFB1BBCC"/>
      </top>
      <bottom style="thin">
        <color rgb="FFB1BBCC"/>
      </bottom>
      <diagonal/>
    </border>
    <border diagonalUp="false" diagonalDown="false">
      <left style="medium"/>
      <right/>
      <top style="thin">
        <color rgb="FFB1BBCC"/>
      </top>
      <bottom style="medium"/>
      <diagonal/>
    </border>
    <border diagonalUp="false" diagonalDown="false">
      <left style="medium"/>
      <right style="thin">
        <color rgb="FFB1BBCC"/>
      </right>
      <top style="thin">
        <color rgb="FFB1BBCC"/>
      </top>
      <bottom style="medium"/>
      <diagonal/>
    </border>
    <border diagonalUp="false" diagonalDown="false">
      <left style="thin">
        <color rgb="FFB1BBCC"/>
      </left>
      <right style="thin">
        <color rgb="FFB1BBCC"/>
      </right>
      <top style="thin">
        <color rgb="FFB1BBCC"/>
      </top>
      <bottom style="medium"/>
      <diagonal/>
    </border>
    <border diagonalUp="false" diagonalDown="false">
      <left style="thin">
        <color rgb="FFB1BBCC"/>
      </left>
      <right style="medium"/>
      <top style="thin">
        <color rgb="FFB1BBCC"/>
      </top>
      <bottom style="medium"/>
      <diagonal/>
    </border>
    <border diagonalUp="false" diagonalDown="false">
      <left/>
      <right style="thin">
        <color rgb="FFB1BBCC"/>
      </right>
      <top style="thin">
        <color rgb="FFB1BBCC"/>
      </top>
      <bottom style="medium"/>
      <diagonal/>
    </border>
    <border diagonalUp="false" diagonalDown="false">
      <left style="medium"/>
      <right style="medium"/>
      <top style="thin">
        <color rgb="FFB1BBCC"/>
      </top>
      <bottom style="medium"/>
      <diagonal/>
    </border>
  </borders>
  <cellStyleXfs count="118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left" vertical="top" textRotation="0" wrapText="tru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6" borderId="0" applyFont="true" applyBorder="false" applyAlignment="true" applyProtection="false">
      <alignment horizontal="general" vertical="bottom" textRotation="0" wrapText="false" indent="0" shrinkToFit="false"/>
    </xf>
    <xf numFmtId="164" fontId="6" fillId="7"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6"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6" borderId="0" applyFont="true" applyBorder="false" applyAlignment="true" applyProtection="false">
      <alignment horizontal="general" vertical="bottom" textRotation="0" wrapText="false" indent="0" shrinkToFit="false"/>
    </xf>
    <xf numFmtId="164" fontId="6" fillId="7"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11"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6" fillId="11" borderId="0" applyFont="true" applyBorder="false" applyAlignment="true" applyProtection="false">
      <alignment horizontal="general" vertical="bottom" textRotation="0" wrapText="false" indent="0" shrinkToFit="false"/>
    </xf>
    <xf numFmtId="164" fontId="7" fillId="12" borderId="0" applyFont="true" applyBorder="false" applyAlignment="true" applyProtection="false">
      <alignment horizontal="general" vertical="bottom" textRotation="0" wrapText="false" indent="0" shrinkToFit="false"/>
    </xf>
    <xf numFmtId="164" fontId="7" fillId="9" borderId="0" applyFont="true" applyBorder="false" applyAlignment="true" applyProtection="false">
      <alignment horizontal="general" vertical="bottom" textRotation="0" wrapText="false" indent="0" shrinkToFit="false"/>
    </xf>
    <xf numFmtId="164" fontId="7" fillId="10" borderId="0" applyFont="true" applyBorder="false" applyAlignment="true" applyProtection="false">
      <alignment horizontal="general" vertical="bottom" textRotation="0" wrapText="false" indent="0" shrinkToFit="false"/>
    </xf>
    <xf numFmtId="164" fontId="7" fillId="13"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15" borderId="0" applyFont="true" applyBorder="false" applyAlignment="true" applyProtection="false">
      <alignment horizontal="general" vertical="bottom" textRotation="0" wrapText="false" indent="0" shrinkToFit="false"/>
    </xf>
    <xf numFmtId="164" fontId="7" fillId="12" borderId="0" applyFont="true" applyBorder="false" applyAlignment="true" applyProtection="false">
      <alignment horizontal="general" vertical="bottom" textRotation="0" wrapText="false" indent="0" shrinkToFit="false"/>
    </xf>
    <xf numFmtId="164" fontId="7" fillId="9" borderId="0" applyFont="true" applyBorder="false" applyAlignment="true" applyProtection="false">
      <alignment horizontal="general" vertical="bottom" textRotation="0" wrapText="false" indent="0" shrinkToFit="false"/>
    </xf>
    <xf numFmtId="164" fontId="7" fillId="10" borderId="0" applyFont="true" applyBorder="false" applyAlignment="true" applyProtection="false">
      <alignment horizontal="general" vertical="bottom" textRotation="0" wrapText="false" indent="0" shrinkToFit="false"/>
    </xf>
    <xf numFmtId="164" fontId="7" fillId="16"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15"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7" fillId="17" borderId="0" applyFont="true" applyBorder="false" applyAlignment="true" applyProtection="false">
      <alignment horizontal="general" vertical="bottom" textRotation="0" wrapText="false" indent="0" shrinkToFit="false"/>
    </xf>
    <xf numFmtId="164" fontId="7" fillId="18" borderId="0" applyFont="true" applyBorder="false" applyAlignment="true" applyProtection="false">
      <alignment horizontal="general" vertical="bottom" textRotation="0" wrapText="false" indent="0" shrinkToFit="false"/>
    </xf>
    <xf numFmtId="164" fontId="7" fillId="19" borderId="0" applyFont="true" applyBorder="false" applyAlignment="true" applyProtection="false">
      <alignment horizontal="general" vertical="bottom" textRotation="0" wrapText="false" indent="0" shrinkToFit="false"/>
    </xf>
    <xf numFmtId="164" fontId="7" fillId="16"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7" fillId="2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8" fillId="0" borderId="1" applyFont="true" applyBorder="true" applyAlignment="true" applyProtection="false">
      <alignment horizontal="general" vertical="bottom" textRotation="0" wrapText="false" indent="0" shrinkToFit="false"/>
    </xf>
    <xf numFmtId="164" fontId="8" fillId="0" borderId="2" applyFont="true" applyBorder="true" applyAlignment="true" applyProtection="false">
      <alignment horizontal="general" vertical="bottom" textRotation="0" wrapText="false" indent="0" shrinkToFit="false"/>
    </xf>
    <xf numFmtId="164" fontId="8" fillId="0" borderId="0" applyFont="true" applyBorder="tru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true">
      <alignment horizontal="general" vertical="bottom" textRotation="0" wrapText="false" indent="0" shrinkToFit="false"/>
      <protection locked="true" hidden="false"/>
    </xf>
    <xf numFmtId="164" fontId="12" fillId="21" borderId="3" applyFont="true" applyBorder="true" applyAlignment="true" applyProtection="false">
      <alignment horizontal="general" vertical="bottom" textRotation="0" wrapText="false" indent="0" shrinkToFit="false"/>
    </xf>
    <xf numFmtId="164" fontId="12" fillId="21" borderId="3" applyFont="true" applyBorder="true" applyAlignment="true" applyProtection="false">
      <alignment horizontal="general" vertical="bottom" textRotation="0" wrapText="false" indent="0" shrinkToFit="false"/>
    </xf>
    <xf numFmtId="164" fontId="13" fillId="0" borderId="0" applyFont="true" applyBorder="false" applyAlignment="true" applyProtection="true">
      <alignment horizontal="general" vertical="bottom" textRotation="0" wrapText="false" indent="0" shrinkToFit="false"/>
      <protection locked="true" hidden="false"/>
    </xf>
    <xf numFmtId="164" fontId="14" fillId="22" borderId="4"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0" fillId="23" borderId="5" applyFont="true" applyBorder="true" applyAlignment="true" applyProtection="false">
      <alignment horizontal="general" vertical="bottom" textRotation="0" wrapText="false" indent="0" shrinkToFit="false"/>
    </xf>
    <xf numFmtId="164" fontId="0" fillId="23" borderId="5" applyFont="true" applyBorder="true" applyAlignment="true" applyProtection="false">
      <alignment horizontal="general" vertical="bottom" textRotation="0" wrapText="false" indent="0" shrinkToFit="false"/>
    </xf>
    <xf numFmtId="164" fontId="0" fillId="23" borderId="5" applyFont="true" applyBorder="true" applyAlignment="true" applyProtection="false">
      <alignment horizontal="general" vertical="bottom" textRotation="0" wrapText="false" indent="0" shrinkToFit="false"/>
    </xf>
    <xf numFmtId="164" fontId="0" fillId="23" borderId="5" applyFont="true" applyBorder="true" applyAlignment="true" applyProtection="false">
      <alignment horizontal="general" vertical="bottom" textRotation="0" wrapText="false" indent="0" shrinkToFit="false"/>
    </xf>
    <xf numFmtId="164" fontId="0" fillId="23" borderId="5" applyFont="true" applyBorder="true" applyAlignment="true" applyProtection="false">
      <alignment horizontal="general" vertical="bottom" textRotation="0" wrapText="false" indent="0" shrinkToFit="false"/>
    </xf>
    <xf numFmtId="164" fontId="0" fillId="23" borderId="5" applyFont="true" applyBorder="true" applyAlignment="true" applyProtection="false">
      <alignment horizontal="general" vertical="bottom" textRotation="0" wrapText="false" indent="0" shrinkToFit="false"/>
    </xf>
    <xf numFmtId="167" fontId="0" fillId="0" borderId="0" applyFont="true" applyBorder="false" applyAlignment="true" applyProtection="true">
      <alignment horizontal="right" vertical="bottom" textRotation="0" wrapText="false" indent="0" shrinkToFit="false"/>
      <protection locked="false" hidden="false"/>
    </xf>
    <xf numFmtId="167" fontId="0" fillId="0" borderId="0" applyFont="true" applyBorder="false" applyAlignment="true" applyProtection="true">
      <alignment horizontal="right" vertical="bottom" textRotation="0" wrapText="false" indent="0" shrinkToFit="false"/>
      <protection locked="false" hidden="false"/>
    </xf>
    <xf numFmtId="167" fontId="0" fillId="0" borderId="0" applyFont="true" applyBorder="false" applyAlignment="true" applyProtection="true">
      <alignment horizontal="right" vertical="bottom" textRotation="0" wrapText="false" indent="0" shrinkToFit="false"/>
      <protection locked="false" hidden="false"/>
    </xf>
    <xf numFmtId="167" fontId="0" fillId="0" borderId="0" applyFont="true" applyBorder="false" applyAlignment="true" applyProtection="true">
      <alignment horizontal="right" vertical="bottom" textRotation="0" wrapText="false" indent="0" shrinkToFit="false"/>
      <protection locked="false" hidden="false"/>
    </xf>
    <xf numFmtId="167" fontId="0" fillId="0" borderId="0" applyFont="true" applyBorder="false" applyAlignment="true" applyProtection="true">
      <alignment horizontal="right" vertical="bottom" textRotation="0" wrapText="false" indent="0" shrinkToFit="false"/>
      <protection locked="false" hidden="false"/>
    </xf>
    <xf numFmtId="167" fontId="0" fillId="0" borderId="0" applyFont="true" applyBorder="false" applyAlignment="true" applyProtection="true">
      <alignment horizontal="right" vertical="bottom" textRotation="0" wrapText="false" indent="0" shrinkToFit="false"/>
      <protection locked="false" hidden="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8" fontId="0" fillId="0"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xf numFmtId="170" fontId="0" fillId="0" borderId="0" applyFont="true" applyBorder="true" applyAlignment="true" applyProtection="false">
      <alignment horizontal="general" vertical="bottom" textRotation="0" wrapText="false" indent="0" shrinkToFit="false"/>
    </xf>
    <xf numFmtId="170" fontId="8" fillId="0" borderId="0" applyFont="true" applyBorder="true" applyAlignment="true" applyProtection="false">
      <alignment horizontal="general" vertical="bottom" textRotation="0" wrapText="false" indent="0" shrinkToFit="false"/>
    </xf>
    <xf numFmtId="170" fontId="8" fillId="0" borderId="0" applyFont="true" applyBorder="true" applyAlignment="true" applyProtection="false">
      <alignment horizontal="general" vertical="bottom" textRotation="0" wrapText="false" indent="0" shrinkToFit="false"/>
    </xf>
    <xf numFmtId="170" fontId="8" fillId="0" borderId="0" applyFont="true" applyBorder="true" applyAlignment="true" applyProtection="false">
      <alignment horizontal="general" vertical="bottom" textRotation="0" wrapText="false" indent="0" shrinkToFit="false"/>
    </xf>
    <xf numFmtId="171" fontId="0" fillId="4" borderId="0" applyFont="true" applyBorder="false" applyAlignment="true" applyProtection="true">
      <alignment horizontal="general" vertical="bottom" textRotation="0" wrapText="false" indent="0" shrinkToFit="false"/>
      <protection locked="true" hidden="false"/>
    </xf>
    <xf numFmtId="171" fontId="0" fillId="4" borderId="0" applyFont="true" applyBorder="false" applyAlignment="true" applyProtection="true">
      <alignment horizontal="general" vertical="bottom" textRotation="0" wrapText="false" indent="0" shrinkToFit="false"/>
      <protection locked="true" hidden="false"/>
    </xf>
    <xf numFmtId="171" fontId="0" fillId="4" borderId="0" applyFont="true" applyBorder="false" applyAlignment="true" applyProtection="true">
      <alignment horizontal="general" vertical="bottom" textRotation="0" wrapText="false" indent="0" shrinkToFit="false"/>
      <protection locked="true" hidden="false"/>
    </xf>
    <xf numFmtId="171" fontId="0" fillId="4" borderId="0" applyFont="true" applyBorder="false" applyAlignment="true" applyProtection="true">
      <alignment horizontal="general" vertical="bottom" textRotation="0" wrapText="false" indent="0" shrinkToFit="false"/>
      <protection locked="true" hidden="false"/>
    </xf>
    <xf numFmtId="171" fontId="0" fillId="4" borderId="0" applyFont="true" applyBorder="false" applyAlignment="true" applyProtection="true">
      <alignment horizontal="general" vertical="bottom" textRotation="0" wrapText="false" indent="0" shrinkToFit="false"/>
      <protection locked="true" hidden="false"/>
    </xf>
    <xf numFmtId="171" fontId="0" fillId="4" borderId="0" applyFont="true" applyBorder="false" applyAlignment="true" applyProtection="true">
      <alignment horizontal="general" vertical="bottom" textRotation="0" wrapText="false" indent="0" shrinkToFit="false"/>
      <protection locked="true" hidden="false"/>
    </xf>
    <xf numFmtId="172" fontId="0" fillId="4" borderId="0" applyFont="true" applyBorder="false" applyAlignment="true" applyProtection="true">
      <alignment horizontal="general" vertical="bottom" textRotation="0" wrapText="false" indent="0" shrinkToFit="false"/>
      <protection locked="true" hidden="false"/>
    </xf>
    <xf numFmtId="172" fontId="0" fillId="4" borderId="0" applyFont="true" applyBorder="false" applyAlignment="true" applyProtection="true">
      <alignment horizontal="general" vertical="bottom" textRotation="0" wrapText="false" indent="0" shrinkToFit="false"/>
      <protection locked="true" hidden="false"/>
    </xf>
    <xf numFmtId="172" fontId="0" fillId="4" borderId="0" applyFont="true" applyBorder="false" applyAlignment="true" applyProtection="true">
      <alignment horizontal="general" vertical="bottom" textRotation="0" wrapText="false" indent="0" shrinkToFit="false"/>
      <protection locked="true" hidden="false"/>
    </xf>
    <xf numFmtId="172" fontId="0" fillId="4" borderId="0" applyFont="true" applyBorder="false" applyAlignment="true" applyProtection="true">
      <alignment horizontal="general" vertical="bottom" textRotation="0" wrapText="false" indent="0" shrinkToFit="false"/>
      <protection locked="true" hidden="false"/>
    </xf>
    <xf numFmtId="172" fontId="0" fillId="4" borderId="0" applyFont="true" applyBorder="false" applyAlignment="true" applyProtection="true">
      <alignment horizontal="general" vertical="bottom" textRotation="0" wrapText="false" indent="0" shrinkToFit="false"/>
      <protection locked="true" hidden="false"/>
    </xf>
    <xf numFmtId="172" fontId="0" fillId="4" borderId="0" applyFont="true" applyBorder="false" applyAlignment="true" applyProtection="true">
      <alignment horizontal="general" vertical="bottom" textRotation="0" wrapText="false" indent="0" shrinkToFit="false"/>
      <protection locked="true" hidden="false"/>
    </xf>
    <xf numFmtId="171" fontId="0" fillId="0" borderId="0" applyFont="true" applyBorder="false" applyAlignment="true" applyProtection="false">
      <alignment horizontal="center" vertical="bottom" textRotation="0" wrapText="false" indent="0" shrinkToFit="false"/>
    </xf>
    <xf numFmtId="171" fontId="8" fillId="0" borderId="0" applyFont="true" applyBorder="false" applyAlignment="true" applyProtection="false">
      <alignment horizontal="center" vertical="bottom" textRotation="0" wrapText="false" indent="0" shrinkToFit="false"/>
    </xf>
    <xf numFmtId="171" fontId="8" fillId="0" borderId="0" applyFont="true" applyBorder="false" applyAlignment="true" applyProtection="false">
      <alignment horizontal="center" vertical="bottom" textRotation="0" wrapText="false" indent="0" shrinkToFit="false"/>
    </xf>
    <xf numFmtId="171" fontId="0" fillId="0" borderId="0" applyFont="true" applyBorder="false" applyAlignment="true" applyProtection="false">
      <alignment horizontal="center" vertical="bottom" textRotation="0" wrapText="false" indent="0" shrinkToFit="false"/>
    </xf>
    <xf numFmtId="171" fontId="0" fillId="0" borderId="0" applyFont="true" applyBorder="false" applyAlignment="true" applyProtection="false">
      <alignment horizontal="center" vertical="bottom" textRotation="0" wrapText="false" indent="0" shrinkToFit="false"/>
    </xf>
    <xf numFmtId="171" fontId="0" fillId="0" borderId="0" applyFont="true" applyBorder="false" applyAlignment="true" applyProtection="false">
      <alignment horizontal="center" vertical="bottom" textRotation="0" wrapText="false" indent="0" shrinkToFit="false"/>
    </xf>
    <xf numFmtId="171" fontId="0" fillId="0" borderId="0" applyFont="true" applyBorder="false" applyAlignment="true" applyProtection="false">
      <alignment horizontal="center" vertical="bottom" textRotation="0" wrapText="false" indent="0" shrinkToFit="false"/>
    </xf>
    <xf numFmtId="171" fontId="8" fillId="0" borderId="0" applyFont="true" applyBorder="false" applyAlignment="true" applyProtection="false">
      <alignment horizontal="center" vertical="bottom" textRotation="0" wrapText="false" indent="0" shrinkToFit="false"/>
    </xf>
    <xf numFmtId="171" fontId="15" fillId="24" borderId="6" applyFont="true" applyBorder="true" applyAlignment="true" applyProtection="true">
      <alignment horizontal="right" vertical="center" textRotation="0" wrapText="false" indent="0" shrinkToFit="false"/>
      <protection locked="true" hidden="false"/>
    </xf>
    <xf numFmtId="171" fontId="16" fillId="0" borderId="7" applyFont="true" applyBorder="true" applyAlignment="true" applyProtection="true">
      <alignment horizontal="general" vertical="bottom" textRotation="0" wrapText="false" indent="0" shrinkToFit="false"/>
      <protection locked="true" hidden="false"/>
    </xf>
    <xf numFmtId="172" fontId="0" fillId="4" borderId="8" applyFont="true" applyBorder="true" applyAlignment="true" applyProtection="true">
      <alignment horizontal="center" vertical="bottom" textRotation="0" wrapText="false" indent="0" shrinkToFit="false"/>
      <protection locked="true" hidden="false"/>
    </xf>
    <xf numFmtId="172" fontId="8" fillId="4" borderId="8" applyFont="true" applyBorder="true" applyAlignment="true" applyProtection="true">
      <alignment horizontal="center" vertical="bottom" textRotation="0" wrapText="false" indent="0" shrinkToFit="false"/>
      <protection locked="true" hidden="false"/>
    </xf>
    <xf numFmtId="172" fontId="8" fillId="4" borderId="8" applyFont="true" applyBorder="true" applyAlignment="true" applyProtection="true">
      <alignment horizontal="center" vertical="bottom" textRotation="0" wrapText="false" indent="0" shrinkToFit="false"/>
      <protection locked="true" hidden="false"/>
    </xf>
    <xf numFmtId="172" fontId="8" fillId="4" borderId="8" applyFont="true" applyBorder="true" applyAlignment="true" applyProtection="true">
      <alignment horizontal="center" vertical="bottom" textRotation="0" wrapText="false" indent="0" shrinkToFit="false"/>
      <protection locked="true" hidden="false"/>
    </xf>
    <xf numFmtId="172" fontId="8" fillId="4" borderId="8" applyFont="true" applyBorder="true" applyAlignment="true" applyProtection="true">
      <alignment horizontal="center" vertical="bottom" textRotation="0" wrapText="false" indent="0" shrinkToFit="false"/>
      <protection locked="true" hidden="false"/>
    </xf>
    <xf numFmtId="164" fontId="8" fillId="0" borderId="0" applyFont="true" applyBorder="true" applyAlignment="true" applyProtection="true">
      <alignment horizontal="general" vertical="top" textRotation="0" wrapText="false" indent="0" shrinkToFit="false"/>
      <protection locked="true" hidden="false"/>
    </xf>
    <xf numFmtId="164" fontId="0" fillId="0" borderId="0" applyFont="true" applyBorder="false" applyAlignment="true" applyProtection="true">
      <alignment horizontal="general" vertical="top" textRotation="0" wrapText="true" indent="0" shrinkToFit="false"/>
      <protection locked="true" hidden="false"/>
    </xf>
    <xf numFmtId="164" fontId="8" fillId="0" borderId="0" applyFont="true" applyBorder="false" applyAlignment="true" applyProtection="true">
      <alignment horizontal="general" vertical="top" textRotation="0" wrapText="true" indent="0" shrinkToFit="false"/>
      <protection locked="true" hidden="false"/>
    </xf>
    <xf numFmtId="164" fontId="8" fillId="0" borderId="0" applyFont="true" applyBorder="false" applyAlignment="true" applyProtection="true">
      <alignment horizontal="general" vertical="top" textRotation="0" wrapText="true" indent="0" shrinkToFit="false"/>
      <protection locked="true" hidden="false"/>
    </xf>
    <xf numFmtId="164" fontId="8" fillId="0" borderId="0" applyFont="true" applyBorder="false" applyAlignment="true" applyProtection="true">
      <alignment horizontal="general" vertical="top" textRotation="0" wrapText="true" indent="0" shrinkToFit="false"/>
      <protection locked="true" hidden="false"/>
    </xf>
    <xf numFmtId="164" fontId="8" fillId="0" borderId="0" applyFont="true" applyBorder="false" applyAlignment="true" applyProtection="true">
      <alignment horizontal="general" vertical="top" textRotation="0" wrapText="true" indent="0" shrinkToFit="false"/>
      <protection locked="true" hidden="false"/>
    </xf>
    <xf numFmtId="173" fontId="0" fillId="0" borderId="0" applyFont="true" applyBorder="false" applyAlignment="true" applyProtection="false">
      <alignment horizontal="general" vertical="bottom" textRotation="0" wrapText="false" indent="0" shrinkToFit="false"/>
    </xf>
    <xf numFmtId="174" fontId="0" fillId="0" borderId="0" applyFont="true" applyBorder="false" applyAlignment="true" applyProtection="false">
      <alignment horizontal="general" vertical="bottom" textRotation="0" wrapText="false" indent="0" shrinkToFit="false"/>
    </xf>
    <xf numFmtId="174" fontId="8" fillId="0" borderId="0" applyFont="true" applyBorder="false" applyAlignment="true" applyProtection="false">
      <alignment horizontal="general" vertical="bottom" textRotation="0" wrapText="false" indent="0" shrinkToFit="false"/>
    </xf>
    <xf numFmtId="174" fontId="8" fillId="0" borderId="0" applyFont="true" applyBorder="false" applyAlignment="true" applyProtection="false">
      <alignment horizontal="general" vertical="bottom" textRotation="0" wrapText="false" indent="0" shrinkToFit="false"/>
    </xf>
    <xf numFmtId="174" fontId="8" fillId="0" borderId="0" applyFont="true" applyBorder="false" applyAlignment="true" applyProtection="false">
      <alignment horizontal="general" vertical="bottom" textRotation="0" wrapText="false" indent="0" shrinkToFit="false"/>
    </xf>
    <xf numFmtId="174" fontId="8"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true">
      <alignment horizontal="general" vertical="bottom" textRotation="0" wrapText="false" indent="0" shrinkToFit="false"/>
      <protection locked="true" hidden="false"/>
    </xf>
    <xf numFmtId="164" fontId="17" fillId="0" borderId="0" applyFont="true" applyBorder="false" applyAlignment="true" applyProtection="true">
      <alignment horizontal="general" vertical="bottom" textRotation="0" wrapText="false" indent="0" shrinkToFit="false"/>
      <protection locked="true" hidden="false"/>
    </xf>
    <xf numFmtId="175" fontId="17" fillId="0" borderId="0" applyFont="true" applyBorder="false" applyAlignment="true" applyProtection="true">
      <alignment horizontal="right" vertical="bottom" textRotation="0" wrapText="false" indent="0" shrinkToFit="false"/>
      <protection locked="true" hidden="false"/>
    </xf>
    <xf numFmtId="164" fontId="18" fillId="7" borderId="3" applyFont="true" applyBorder="tru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7"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76" fontId="0"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true">
      <alignment horizontal="general" vertical="bottom" textRotation="0" wrapText="false" indent="0" shrinkToFit="false"/>
      <protection locked="true" hidden="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1" fillId="4"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78" fontId="17"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1"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1"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4" fillId="0" borderId="0" applyFont="true" applyBorder="false" applyAlignment="true" applyProtection="true">
      <alignment horizontal="right" vertical="bottom" textRotation="0" wrapText="false" indent="0" shrinkToFit="false"/>
      <protection locked="false" hidden="false"/>
    </xf>
    <xf numFmtId="178" fontId="2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64" fontId="17"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7"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15"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78" fontId="23" fillId="0" borderId="0" applyFont="true" applyBorder="false" applyAlignment="true" applyProtection="true">
      <alignment horizontal="right" vertical="bottom" textRotation="0" wrapText="false" indent="0" shrinkToFit="false"/>
      <protection locked="false" hidden="false"/>
    </xf>
    <xf numFmtId="164" fontId="26" fillId="0" borderId="9" applyFont="true" applyBorder="true" applyAlignment="true" applyProtection="false">
      <alignment horizontal="general" vertical="bottom" textRotation="0" wrapText="false" indent="0" shrinkToFit="false"/>
    </xf>
    <xf numFmtId="164" fontId="27" fillId="0" borderId="10" applyFont="true" applyBorder="true" applyAlignment="true" applyProtection="false">
      <alignment horizontal="general" vertical="bottom" textRotation="0" wrapText="false" indent="0" shrinkToFit="false"/>
    </xf>
    <xf numFmtId="164" fontId="28" fillId="0" borderId="11" applyFont="true" applyBorder="tru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xf numFmtId="164" fontId="29" fillId="25" borderId="12" applyFont="true" applyBorder="true" applyAlignment="true" applyProtection="true">
      <alignment horizontal="center" vertical="center" textRotation="0" wrapText="false" indent="0" shrinkToFit="false"/>
      <protection locked="true" hidden="false"/>
    </xf>
    <xf numFmtId="164" fontId="29" fillId="25" borderId="12" applyFont="true" applyBorder="true" applyAlignment="true" applyProtection="true">
      <alignment horizontal="center" vertical="center" textRotation="0" wrapText="false" indent="0" shrinkToFit="false"/>
      <protection locked="true" hidden="false"/>
    </xf>
    <xf numFmtId="164" fontId="29" fillId="25" borderId="12" applyFont="true" applyBorder="true" applyAlignment="true" applyProtection="true">
      <alignment horizontal="center" vertical="center" textRotation="0" wrapText="false" indent="0" shrinkToFit="false"/>
      <protection locked="true" hidden="false"/>
    </xf>
    <xf numFmtId="164" fontId="29" fillId="25" borderId="12" applyFont="true" applyBorder="true" applyAlignment="true" applyProtection="true">
      <alignment horizontal="center" vertical="center" textRotation="0" wrapText="false" indent="0" shrinkToFit="false"/>
      <protection locked="true" hidden="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18" fillId="7" borderId="3" applyFont="true" applyBorder="tru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79" fontId="0" fillId="0" borderId="0" applyFont="true" applyBorder="true" applyAlignment="true" applyProtection="true">
      <alignment horizontal="center" vertical="top" textRotation="0" wrapText="false" indent="0" shrinkToFit="false"/>
      <protection locked="true" hidden="false"/>
    </xf>
    <xf numFmtId="179" fontId="8" fillId="0" borderId="0" applyFont="true" applyBorder="true" applyAlignment="true" applyProtection="true">
      <alignment horizontal="center" vertical="top" textRotation="0" wrapText="false" indent="0" shrinkToFit="false"/>
      <protection locked="true" hidden="false"/>
    </xf>
    <xf numFmtId="179" fontId="8" fillId="0" borderId="0" applyFont="true" applyBorder="true" applyAlignment="true" applyProtection="true">
      <alignment horizontal="center" vertical="top" textRotation="0" wrapText="false" indent="0" shrinkToFit="false"/>
      <protection locked="true" hidden="false"/>
    </xf>
    <xf numFmtId="179" fontId="8" fillId="0" borderId="0" applyFont="true" applyBorder="true" applyAlignment="true" applyProtection="true">
      <alignment horizontal="center" vertical="top" textRotation="0" wrapText="false" indent="0" shrinkToFit="false"/>
      <protection locked="true" hidden="false"/>
    </xf>
    <xf numFmtId="179" fontId="8" fillId="0" borderId="0" applyFont="true" applyBorder="true" applyAlignment="true" applyProtection="true">
      <alignment horizontal="center" vertical="top" textRotation="0" wrapText="false" indent="0" shrinkToFit="false"/>
      <protection locked="true" hidden="false"/>
    </xf>
    <xf numFmtId="180" fontId="31" fillId="0" borderId="1" applyFont="true" applyBorder="true" applyAlignment="true" applyProtection="true">
      <alignment horizontal="center" vertical="center" textRotation="0" wrapText="false" indent="0" shrinkToFit="false"/>
      <protection locked="true" hidden="false"/>
    </xf>
    <xf numFmtId="181" fontId="32" fillId="0" borderId="13" applyFont="true" applyBorder="true" applyAlignment="true" applyProtection="true">
      <alignment horizontal="left" vertical="bottom" textRotation="0" wrapText="false" indent="0" shrinkToFit="false"/>
      <protection locked="true" hidden="false"/>
    </xf>
    <xf numFmtId="181" fontId="32" fillId="0" borderId="13" applyFont="true" applyBorder="true" applyAlignment="true" applyProtection="true">
      <alignment horizontal="left" vertical="bottom" textRotation="0" wrapText="false" indent="0" shrinkToFit="false"/>
      <protection locked="true" hidden="false"/>
    </xf>
    <xf numFmtId="181" fontId="32" fillId="0" borderId="13" applyFont="true" applyBorder="true" applyAlignment="true" applyProtection="true">
      <alignment horizontal="left" vertical="bottom" textRotation="0" wrapText="false" indent="0" shrinkToFit="false"/>
      <protection locked="true" hidden="false"/>
    </xf>
    <xf numFmtId="181" fontId="33" fillId="0" borderId="1" applyFont="true" applyBorder="true" applyAlignment="true" applyProtection="true">
      <alignment horizontal="center" vertical="bottom" textRotation="0" wrapText="false" indent="0" shrinkToFit="false"/>
      <protection locked="true" hidden="false"/>
    </xf>
    <xf numFmtId="181" fontId="33" fillId="0" borderId="1" applyFont="true" applyBorder="true" applyAlignment="true" applyProtection="true">
      <alignment horizontal="general" vertical="bottom" textRotation="0" wrapText="false" indent="0" shrinkToFit="false"/>
      <protection locked="true" hidden="false"/>
    </xf>
    <xf numFmtId="181" fontId="34" fillId="0" borderId="1" applyFont="true" applyBorder="true" applyAlignment="true" applyProtection="true">
      <alignment horizontal="left" vertical="bottom" textRotation="0" wrapText="false" indent="0" shrinkToFit="false"/>
      <protection locked="true" hidden="false"/>
    </xf>
    <xf numFmtId="181" fontId="34" fillId="0" borderId="1" applyFont="true" applyBorder="true" applyAlignment="true" applyProtection="true">
      <alignment horizontal="left" vertical="bottom" textRotation="0" wrapText="false" indent="0" shrinkToFit="false"/>
      <protection locked="true" hidden="false"/>
    </xf>
    <xf numFmtId="181" fontId="34" fillId="0" borderId="1" applyFont="true" applyBorder="true" applyAlignment="true" applyProtection="true">
      <alignment horizontal="left" vertical="bottom" textRotation="0" wrapText="false" indent="0" shrinkToFit="false"/>
      <protection locked="true" hidden="false"/>
    </xf>
    <xf numFmtId="181" fontId="34" fillId="0" borderId="1" applyFont="true" applyBorder="true" applyAlignment="true" applyProtection="true">
      <alignment horizontal="left" vertical="bottom" textRotation="0" wrapText="false" indent="0" shrinkToFit="false"/>
      <protection locked="true" hidden="false"/>
    </xf>
    <xf numFmtId="181" fontId="34" fillId="0" borderId="1" applyFont="true" applyBorder="true" applyAlignment="true" applyProtection="true">
      <alignment horizontal="general" vertical="bottom" textRotation="0" wrapText="false" indent="0" shrinkToFit="false"/>
      <protection locked="true" hidden="false"/>
    </xf>
    <xf numFmtId="181" fontId="34" fillId="0" borderId="1" applyFont="true" applyBorder="true" applyAlignment="true" applyProtection="true">
      <alignment horizontal="general" vertical="bottom" textRotation="0" wrapText="false" indent="0" shrinkToFit="false"/>
      <protection locked="true" hidden="false"/>
    </xf>
    <xf numFmtId="181" fontId="34" fillId="0" borderId="1" applyFont="true" applyBorder="true" applyAlignment="true" applyProtection="true">
      <alignment horizontal="general" vertical="bottom" textRotation="0" wrapText="false" indent="0" shrinkToFit="false"/>
      <protection locked="true" hidden="false"/>
    </xf>
    <xf numFmtId="181" fontId="34" fillId="0" borderId="1" applyFont="true" applyBorder="true" applyAlignment="true" applyProtection="true">
      <alignment horizontal="general" vertical="bottom" textRotation="0" wrapText="false" indent="0" shrinkToFit="false"/>
      <protection locked="true" hidden="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xf numFmtId="164" fontId="35" fillId="0" borderId="0" applyFont="true" applyBorder="false" applyAlignment="true" applyProtection="false">
      <alignment horizontal="general" vertical="bottom" textRotation="0" wrapText="false" indent="0" shrinkToFit="false"/>
    </xf>
    <xf numFmtId="164" fontId="36" fillId="0" borderId="14" applyFont="true" applyBorder="true" applyAlignment="true" applyProtection="false">
      <alignment horizontal="general" vertical="bottom" textRotation="0" wrapText="false" indent="0" shrinkToFit="false"/>
    </xf>
    <xf numFmtId="164" fontId="37" fillId="26" borderId="0" applyFont="true" applyBorder="true" applyAlignment="true" applyProtection="true">
      <alignment horizontal="general" vertical="bottom" textRotation="0" wrapText="false" indent="0" shrinkToFit="false"/>
      <protection locked="true" hidden="false"/>
    </xf>
    <xf numFmtId="164" fontId="37" fillId="26" borderId="0" applyFont="true" applyBorder="true" applyAlignment="true" applyProtection="true">
      <alignment horizontal="general" vertical="bottom" textRotation="0" wrapText="false" indent="0" shrinkToFit="false"/>
      <protection locked="true" hidden="false"/>
    </xf>
    <xf numFmtId="164" fontId="37" fillId="26" borderId="0" applyFont="true" applyBorder="true" applyAlignment="true" applyProtection="true">
      <alignment horizontal="general" vertical="bottom" textRotation="0" wrapText="false" indent="0" shrinkToFit="false"/>
      <protection locked="true" hidden="false"/>
    </xf>
    <xf numFmtId="164" fontId="37" fillId="26" borderId="0" applyFont="true" applyBorder="true" applyAlignment="true" applyProtection="true">
      <alignment horizontal="general" vertical="bottom" textRotation="0" wrapText="false" indent="0" shrinkToFit="false"/>
      <protection locked="true" hidden="false"/>
    </xf>
    <xf numFmtId="164" fontId="37" fillId="26" borderId="0" applyFont="true" applyBorder="true" applyAlignment="true" applyProtection="true">
      <alignment horizontal="general" vertical="bottom" textRotation="0" wrapText="false" indent="0" shrinkToFit="false"/>
      <protection locked="true" hidden="false"/>
    </xf>
    <xf numFmtId="164" fontId="37" fillId="26" borderId="0" applyFont="true" applyBorder="true" applyAlignment="true" applyProtection="true">
      <alignment horizontal="general" vertical="bottom" textRotation="0" wrapText="false" indent="0" shrinkToFit="false"/>
      <protection locked="true" hidden="false"/>
    </xf>
    <xf numFmtId="164" fontId="37" fillId="26" borderId="0" applyFont="true" applyBorder="true" applyAlignment="true" applyProtection="true">
      <alignment horizontal="general" vertical="bottom" textRotation="0" wrapText="false" indent="0" shrinkToFit="false"/>
      <protection locked="true" hidden="false"/>
    </xf>
    <xf numFmtId="182" fontId="0" fillId="0" borderId="0" applyFont="true" applyBorder="false" applyAlignment="true" applyProtection="true">
      <alignment horizontal="general" vertical="top" textRotation="0" wrapText="false" indent="0" shrinkToFit="false"/>
      <protection locked="true" hidden="false"/>
    </xf>
    <xf numFmtId="182" fontId="8" fillId="0" borderId="0" applyFont="true" applyBorder="false" applyAlignment="true" applyProtection="true">
      <alignment horizontal="general" vertical="top" textRotation="0" wrapText="false" indent="0" shrinkToFit="false"/>
      <protection locked="true" hidden="false"/>
    </xf>
    <xf numFmtId="182" fontId="8" fillId="0" borderId="0" applyFont="true" applyBorder="false" applyAlignment="true" applyProtection="true">
      <alignment horizontal="general" vertical="top" textRotation="0" wrapText="false" indent="0" shrinkToFit="false"/>
      <protection locked="true" hidden="false"/>
    </xf>
    <xf numFmtId="182" fontId="8" fillId="0" borderId="0" applyFont="true" applyBorder="false" applyAlignment="true" applyProtection="true">
      <alignment horizontal="general" vertical="top" textRotation="0" wrapText="false" indent="0" shrinkToFit="false"/>
      <protection locked="true" hidden="false"/>
    </xf>
    <xf numFmtId="182" fontId="8" fillId="0" borderId="0" applyFont="true" applyBorder="false" applyAlignment="true" applyProtection="true">
      <alignment horizontal="general" vertical="top" textRotation="0" wrapText="false" indent="0" shrinkToFit="false"/>
      <protection locked="true" hidden="false"/>
    </xf>
    <xf numFmtId="164" fontId="38" fillId="24" borderId="0" applyFont="true" applyBorder="false" applyAlignment="true" applyProtection="false">
      <alignment horizontal="general" vertical="bottom" textRotation="0" wrapText="false" indent="0" shrinkToFit="false"/>
    </xf>
    <xf numFmtId="164" fontId="38" fillId="24" borderId="0" applyFont="true" applyBorder="false" applyAlignment="true" applyProtection="false">
      <alignment horizontal="general" vertical="bottom" textRotation="0" wrapText="false" indent="0" shrinkToFit="false"/>
    </xf>
    <xf numFmtId="164" fontId="39" fillId="17" borderId="0" applyFont="true" applyBorder="true" applyAlignment="true" applyProtection="true">
      <alignment horizontal="general" vertical="center" textRotation="0" wrapText="false" indent="0" shrinkToFit="false"/>
      <protection locked="true" hidden="false"/>
    </xf>
    <xf numFmtId="164" fontId="15" fillId="8" borderId="2" applyFont="true" applyBorder="true" applyAlignment="true" applyProtection="true">
      <alignment horizontal="general" vertical="center" textRotation="0" wrapText="tru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40" fillId="0" borderId="0" applyFont="true" applyBorder="true" applyAlignment="true" applyProtection="true">
      <alignment horizontal="center" vertical="bottom" textRotation="0" wrapText="false" indent="0" shrinkToFit="false"/>
      <protection locked="true" hidden="false"/>
    </xf>
    <xf numFmtId="183" fontId="17" fillId="0" borderId="0" applyFont="true" applyBorder="true" applyAlignment="true" applyProtection="true">
      <alignment horizontal="general" vertical="bottom" textRotation="0" wrapText="false" indent="0" shrinkToFit="false"/>
      <protection locked="true" hidden="false"/>
    </xf>
    <xf numFmtId="183" fontId="17" fillId="0" borderId="0" applyFont="true" applyBorder="true" applyAlignment="true" applyProtection="true">
      <alignment horizontal="general" vertical="bottom" textRotation="0" wrapText="false" indent="0" shrinkToFit="false"/>
      <protection locked="true" hidden="false"/>
    </xf>
    <xf numFmtId="183" fontId="1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left" vertical="bottom" textRotation="0" wrapText="false" indent="0" shrinkToFit="false"/>
      <protection locked="false" hidden="false"/>
    </xf>
    <xf numFmtId="164" fontId="41" fillId="0" borderId="0" applyFont="true" applyBorder="true" applyAlignment="true" applyProtection="true">
      <alignment horizontal="general" vertical="bottom" textRotation="0" wrapText="false" indent="0" shrinkToFit="false"/>
      <protection locked="true" hidden="false"/>
    </xf>
    <xf numFmtId="164" fontId="41" fillId="0" borderId="0" applyFont="true" applyBorder="true" applyAlignment="true" applyProtection="true">
      <alignment horizontal="general" vertical="bottom" textRotation="0" wrapText="false" indent="0" shrinkToFit="false"/>
      <protection locked="true" hidden="false"/>
    </xf>
    <xf numFmtId="164" fontId="41" fillId="0" borderId="0" applyFont="true" applyBorder="true" applyAlignment="true" applyProtection="true">
      <alignment horizontal="general" vertical="bottom" textRotation="0" wrapText="false" indent="0" shrinkToFit="false"/>
      <protection locked="true" hidden="false"/>
    </xf>
    <xf numFmtId="164" fontId="41" fillId="0" borderId="0" applyFont="true" applyBorder="true" applyAlignment="true" applyProtection="true">
      <alignment horizontal="general" vertical="bottom" textRotation="0" wrapText="false" indent="0" shrinkToFit="false"/>
      <protection locked="true" hidden="false"/>
    </xf>
    <xf numFmtId="164" fontId="0" fillId="4" borderId="0" applyFont="true" applyBorder="false" applyAlignment="true" applyProtection="true">
      <alignment horizontal="general" vertical="bottom" textRotation="0" wrapText="false" indent="0" shrinkToFit="false"/>
      <protection locked="true" hidden="false"/>
    </xf>
    <xf numFmtId="164" fontId="0" fillId="4" borderId="0" applyFont="true" applyBorder="false" applyAlignment="true" applyProtection="true">
      <alignment horizontal="general" vertical="bottom" textRotation="0" wrapText="false" indent="0" shrinkToFit="false"/>
      <protection locked="true" hidden="false"/>
    </xf>
    <xf numFmtId="164" fontId="0" fillId="4" borderId="0" applyFont="true" applyBorder="false" applyAlignment="true" applyProtection="true">
      <alignment horizontal="general" vertical="bottom" textRotation="0" wrapText="false" indent="0" shrinkToFit="false"/>
      <protection locked="true" hidden="false"/>
    </xf>
    <xf numFmtId="164" fontId="0" fillId="4" borderId="0" applyFont="true" applyBorder="false" applyAlignment="true" applyProtection="true">
      <alignment horizontal="general" vertical="bottom" textRotation="0" wrapText="false" indent="0" shrinkToFit="false"/>
      <protection locked="true" hidden="false"/>
    </xf>
    <xf numFmtId="164" fontId="0" fillId="4" borderId="0" applyFont="true" applyBorder="false" applyAlignment="true" applyProtection="true">
      <alignment horizontal="general" vertical="bottom" textRotation="0" wrapText="false" indent="0" shrinkToFit="false"/>
      <protection locked="true" hidden="false"/>
    </xf>
    <xf numFmtId="164" fontId="0" fillId="4" borderId="0" applyFont="true" applyBorder="fals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42" fillId="0" borderId="0" applyFont="true" applyBorder="true" applyAlignment="true" applyProtection="true">
      <alignment horizontal="general" vertical="bottom" textRotation="0" wrapText="false" indent="0" shrinkToFit="false"/>
      <protection locked="true" hidden="false"/>
    </xf>
    <xf numFmtId="164" fontId="42"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23" borderId="5" applyFont="true" applyBorder="true" applyAlignment="true" applyProtection="false">
      <alignment horizontal="general" vertical="bottom" textRotation="0" wrapText="false" indent="0" shrinkToFit="false"/>
    </xf>
    <xf numFmtId="164" fontId="43" fillId="27" borderId="0" applyFont="true" applyBorder="true" applyAlignment="true" applyProtection="true">
      <alignment horizontal="general" vertical="bottom" textRotation="0" wrapText="false" indent="0" shrinkToFit="false"/>
      <protection locked="true" hidden="false"/>
    </xf>
    <xf numFmtId="164" fontId="42" fillId="0" borderId="0" applyFont="true" applyBorder="true" applyAlignment="true" applyProtection="true">
      <alignment horizontal="general" vertical="top" textRotation="0" wrapText="true" indent="0" shrinkToFit="false"/>
      <protection locked="false" hidden="false"/>
    </xf>
    <xf numFmtId="164" fontId="44" fillId="21" borderId="15" applyFont="true" applyBorder="true" applyAlignment="true" applyProtection="false">
      <alignment horizontal="general" vertical="bottom" textRotation="0" wrapText="false" indent="0" shrinkToFit="false"/>
    </xf>
    <xf numFmtId="164" fontId="15" fillId="21" borderId="0" applyFont="true" applyBorder="true" applyAlignment="true" applyProtection="false">
      <alignment horizontal="general" vertical="center" textRotation="0" wrapText="false" indent="0" shrinkToFit="false"/>
    </xf>
    <xf numFmtId="164" fontId="15" fillId="21" borderId="0" applyFont="true" applyBorder="true" applyAlignment="true" applyProtection="false">
      <alignment horizontal="general" vertical="center" textRotation="0" wrapText="false" indent="0" shrinkToFit="false"/>
    </xf>
    <xf numFmtId="164" fontId="15" fillId="21" borderId="0" applyFont="true" applyBorder="true" applyAlignment="true" applyProtection="false">
      <alignment horizontal="general" vertical="center" textRotation="0" wrapText="false" indent="0" shrinkToFit="false"/>
    </xf>
    <xf numFmtId="184" fontId="0" fillId="0" borderId="0" applyFont="true" applyBorder="false" applyAlignment="true" applyProtection="false">
      <alignment horizontal="general" vertical="bottom" textRotation="0" wrapText="false" indent="0" shrinkToFit="false"/>
    </xf>
    <xf numFmtId="185" fontId="0" fillId="0" borderId="0" applyFont="true" applyBorder="false" applyAlignment="true" applyProtection="false">
      <alignment horizontal="general" vertical="top" textRotation="0" wrapText="false" indent="0" shrinkToFit="false"/>
    </xf>
    <xf numFmtId="185" fontId="8" fillId="0" borderId="0" applyFont="true" applyBorder="false" applyAlignment="true" applyProtection="false">
      <alignment horizontal="general" vertical="top" textRotation="0" wrapText="false" indent="0" shrinkToFit="false"/>
    </xf>
    <xf numFmtId="185" fontId="8" fillId="0" borderId="0" applyFont="true" applyBorder="false" applyAlignment="true" applyProtection="false">
      <alignment horizontal="general" vertical="top" textRotation="0" wrapText="false" indent="0" shrinkToFit="false"/>
    </xf>
    <xf numFmtId="185" fontId="8" fillId="0" borderId="0" applyFont="true" applyBorder="false" applyAlignment="true" applyProtection="false">
      <alignment horizontal="general" vertical="top" textRotation="0" wrapText="false" indent="0" shrinkToFit="false"/>
    </xf>
    <xf numFmtId="185" fontId="32" fillId="0" borderId="0" applyFont="true" applyBorder="false" applyAlignment="true" applyProtection="false">
      <alignment horizontal="general" vertical="top" textRotation="0" wrapText="false" indent="0" shrinkToFit="false"/>
    </xf>
    <xf numFmtId="185" fontId="8" fillId="0" borderId="0" applyFont="true" applyBorder="false" applyAlignment="true" applyProtection="false">
      <alignment horizontal="general" vertical="top" textRotation="0" wrapText="false" indent="0" shrinkToFit="false"/>
    </xf>
    <xf numFmtId="184" fontId="8" fillId="0" borderId="0" applyFont="true" applyBorder="false" applyAlignment="true" applyProtection="false">
      <alignment horizontal="general" vertical="bottom" textRotation="0" wrapText="false" indent="0" shrinkToFit="false"/>
    </xf>
    <xf numFmtId="184" fontId="0" fillId="0" borderId="0" applyFont="true" applyBorder="false" applyAlignment="true" applyProtection="false">
      <alignment horizontal="general" vertical="bottom" textRotation="0" wrapText="false" indent="0" shrinkToFit="false"/>
    </xf>
    <xf numFmtId="184" fontId="8" fillId="0" borderId="0" applyFont="true" applyBorder="false" applyAlignment="true" applyProtection="false">
      <alignment horizontal="general" vertical="bottom" textRotation="0" wrapText="false" indent="0" shrinkToFit="false"/>
    </xf>
    <xf numFmtId="184" fontId="0" fillId="0" borderId="0" applyFont="true" applyBorder="false" applyAlignment="true" applyProtection="false">
      <alignment horizontal="general" vertical="bottom" textRotation="0" wrapText="false" indent="0" shrinkToFit="false"/>
    </xf>
    <xf numFmtId="184" fontId="0" fillId="0" borderId="0" applyFont="true" applyBorder="false" applyAlignment="true" applyProtection="false">
      <alignment horizontal="general" vertical="bottom" textRotation="0" wrapText="false" indent="0" shrinkToFit="false"/>
    </xf>
    <xf numFmtId="184" fontId="0" fillId="0" borderId="0" applyFont="true" applyBorder="false" applyAlignment="true" applyProtection="false">
      <alignment horizontal="general" vertical="bottom" textRotation="0" wrapText="false" indent="0" shrinkToFit="false"/>
    </xf>
    <xf numFmtId="186" fontId="0" fillId="0" borderId="0" applyFont="true" applyBorder="false" applyAlignment="true" applyProtection="true">
      <alignment horizontal="right" vertical="bottom" textRotation="0" wrapText="false" indent="0" shrinkToFit="false"/>
      <protection locked="fals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70" fontId="0" fillId="0" borderId="0" applyFont="true" applyBorder="false" applyAlignment="true" applyProtection="false">
      <alignment horizontal="general" vertical="bottom" textRotation="0" wrapText="false" indent="0" shrinkToFit="false"/>
    </xf>
    <xf numFmtId="187" fontId="0" fillId="0" borderId="0" applyFont="true" applyBorder="false" applyAlignment="true" applyProtection="false">
      <alignment horizontal="general" vertical="bottom" textRotation="0" wrapText="false" indent="0" shrinkToFit="false"/>
    </xf>
    <xf numFmtId="187" fontId="0" fillId="0" borderId="0" applyFont="true" applyBorder="false" applyAlignment="true" applyProtection="false">
      <alignment horizontal="general" vertical="bottom" textRotation="0" wrapText="false" indent="0" shrinkToFit="false"/>
    </xf>
    <xf numFmtId="187" fontId="0" fillId="0" borderId="0" applyFont="true" applyBorder="false" applyAlignment="true" applyProtection="false">
      <alignment horizontal="general" vertical="bottom" textRotation="0" wrapText="false" indent="0" shrinkToFit="false"/>
    </xf>
    <xf numFmtId="164" fontId="45" fillId="0" borderId="16" applyFont="true" applyBorder="true" applyAlignment="true" applyProtection="true">
      <alignment horizontal="center" vertical="bottom" textRotation="0" wrapText="false" indent="0" shrinkToFit="false"/>
      <protection locked="true" hidden="false"/>
    </xf>
    <xf numFmtId="164" fontId="45" fillId="0" borderId="16" applyFont="true" applyBorder="true" applyAlignment="true" applyProtection="true">
      <alignment horizontal="center" vertical="bottom" textRotation="0" wrapText="false" indent="0" shrinkToFit="false"/>
      <protection locked="true" hidden="false"/>
    </xf>
    <xf numFmtId="164" fontId="45" fillId="0" borderId="16" applyFont="true" applyBorder="true" applyAlignment="true" applyProtection="true">
      <alignment horizontal="center" vertical="bottom" textRotation="0" wrapText="false" indent="0" shrinkToFit="false"/>
      <protection locked="true" hidden="false"/>
    </xf>
    <xf numFmtId="164" fontId="45" fillId="0" borderId="16" applyFont="true" applyBorder="true" applyAlignment="true" applyProtection="true">
      <alignment horizontal="center" vertical="bottom" textRotation="0" wrapText="false" indent="0" shrinkToFit="false"/>
      <protection locked="true" hidden="false"/>
    </xf>
    <xf numFmtId="188" fontId="0" fillId="0" borderId="0" applyFont="true" applyBorder="false" applyAlignment="true" applyProtection="false">
      <alignment horizontal="general" vertical="bottom" textRotation="0" wrapText="false" indent="0" shrinkToFit="false"/>
    </xf>
    <xf numFmtId="188" fontId="0" fillId="0" borderId="0" applyFont="true" applyBorder="false" applyAlignment="true" applyProtection="false">
      <alignment horizontal="general" vertical="bottom" textRotation="0" wrapText="false" indent="0" shrinkToFit="false"/>
    </xf>
    <xf numFmtId="188" fontId="0" fillId="0" borderId="0" applyFont="true" applyBorder="false" applyAlignment="true" applyProtection="false">
      <alignment horizontal="general" vertical="bottom" textRotation="0" wrapText="false" indent="0" shrinkToFit="false"/>
    </xf>
    <xf numFmtId="164" fontId="0" fillId="28" borderId="0" applyFont="true" applyBorder="false" applyAlignment="true" applyProtection="false">
      <alignment horizontal="general" vertical="bottom" textRotation="0" wrapText="false" indent="0" shrinkToFit="false"/>
    </xf>
    <xf numFmtId="164" fontId="0" fillId="28" borderId="0" applyFont="true" applyBorder="false" applyAlignment="true" applyProtection="false">
      <alignment horizontal="general" vertical="bottom" textRotation="0" wrapText="false" indent="0" shrinkToFit="false"/>
    </xf>
    <xf numFmtId="164" fontId="0" fillId="28" borderId="0" applyFont="true" applyBorder="false" applyAlignment="true" applyProtection="false">
      <alignment horizontal="general" vertical="bottom" textRotation="0" wrapText="false" indent="0" shrinkToFit="false"/>
    </xf>
    <xf numFmtId="189" fontId="0" fillId="0" borderId="0" applyFont="true" applyBorder="false" applyAlignment="true" applyProtection="false">
      <alignment horizontal="left" vertical="top" textRotation="0" wrapText="false" indent="0" shrinkToFit="false"/>
    </xf>
    <xf numFmtId="189" fontId="8" fillId="0" borderId="0" applyFont="true" applyBorder="false" applyAlignment="true" applyProtection="false">
      <alignment horizontal="left" vertical="top" textRotation="0" wrapText="false" indent="0" shrinkToFit="false"/>
    </xf>
    <xf numFmtId="189" fontId="8" fillId="0" borderId="0" applyFont="true" applyBorder="false" applyAlignment="true" applyProtection="false">
      <alignment horizontal="left" vertical="top" textRotation="0" wrapText="false" indent="0" shrinkToFit="false"/>
    </xf>
    <xf numFmtId="189" fontId="8" fillId="0" borderId="0" applyFont="true" applyBorder="false" applyAlignment="true" applyProtection="false">
      <alignment horizontal="left" vertical="top" textRotation="0" wrapText="false" indent="0" shrinkToFit="false"/>
    </xf>
    <xf numFmtId="189" fontId="8" fillId="0" borderId="0" applyFont="true" applyBorder="false" applyAlignment="true" applyProtection="false">
      <alignment horizontal="left" vertical="top" textRotation="0" wrapText="false" indent="0" shrinkToFit="false"/>
    </xf>
    <xf numFmtId="164" fontId="8" fillId="23" borderId="0" applyFont="true" applyBorder="true" applyAlignment="true" applyProtection="true">
      <alignment horizontal="general" vertical="bottom" textRotation="0" wrapText="false" indent="0" shrinkToFit="false"/>
      <protection locked="true" hidden="false"/>
    </xf>
    <xf numFmtId="164" fontId="46" fillId="24" borderId="17" applyFont="true" applyBorder="true" applyAlignment="true" applyProtection="false">
      <alignment horizontal="general" vertical="center" textRotation="0" wrapText="false" indent="0" shrinkToFit="false"/>
    </xf>
    <xf numFmtId="164" fontId="46" fillId="24" borderId="17" applyFont="true" applyBorder="true" applyAlignment="true" applyProtection="false">
      <alignment horizontal="general" vertical="center" textRotation="0" wrapText="false" indent="0" shrinkToFit="false"/>
    </xf>
    <xf numFmtId="164" fontId="46" fillId="24" borderId="17" applyFont="true" applyBorder="true" applyAlignment="true" applyProtection="false">
      <alignment horizontal="general" vertical="center" textRotation="0" wrapText="false" indent="0" shrinkToFit="false"/>
    </xf>
    <xf numFmtId="164" fontId="46" fillId="24" borderId="17" applyFont="true" applyBorder="true" applyAlignment="true" applyProtection="false">
      <alignment horizontal="general" vertical="center" textRotation="0" wrapText="false" indent="0" shrinkToFit="false"/>
    </xf>
    <xf numFmtId="164" fontId="47" fillId="24" borderId="17" applyFont="true" applyBorder="true" applyAlignment="true" applyProtection="false">
      <alignment horizontal="general" vertical="center" textRotation="0" wrapText="false" indent="0" shrinkToFit="false"/>
    </xf>
    <xf numFmtId="164" fontId="47" fillId="24" borderId="17" applyFont="true" applyBorder="true" applyAlignment="true" applyProtection="false">
      <alignment horizontal="general" vertical="center" textRotation="0" wrapText="false" indent="0" shrinkToFit="false"/>
    </xf>
    <xf numFmtId="164" fontId="47" fillId="24" borderId="17" applyFont="true" applyBorder="true" applyAlignment="true" applyProtection="false">
      <alignment horizontal="general" vertical="center" textRotation="0" wrapText="false" indent="0" shrinkToFit="false"/>
    </xf>
    <xf numFmtId="164" fontId="47" fillId="24" borderId="17" applyFont="true" applyBorder="true" applyAlignment="true" applyProtection="false">
      <alignment horizontal="general" vertical="center" textRotation="0" wrapText="false" indent="0" shrinkToFit="false"/>
    </xf>
    <xf numFmtId="164" fontId="48" fillId="24" borderId="17" applyFont="true" applyBorder="true" applyAlignment="true" applyProtection="false">
      <alignment horizontal="left" vertical="center" textRotation="0" wrapText="false" indent="1" shrinkToFit="false"/>
    </xf>
    <xf numFmtId="164" fontId="48" fillId="24" borderId="17" applyFont="true" applyBorder="true" applyAlignment="true" applyProtection="false">
      <alignment horizontal="left" vertical="center" textRotation="0" wrapText="false" indent="1" shrinkToFit="false"/>
    </xf>
    <xf numFmtId="164" fontId="48" fillId="24" borderId="17" applyFont="true" applyBorder="true" applyAlignment="true" applyProtection="false">
      <alignment horizontal="left" vertical="center" textRotation="0" wrapText="false" indent="1" shrinkToFit="false"/>
    </xf>
    <xf numFmtId="164" fontId="48" fillId="24" borderId="17" applyFont="true" applyBorder="true" applyAlignment="true" applyProtection="false">
      <alignment horizontal="left" vertical="center" textRotation="0" wrapText="false" indent="1" shrinkToFit="false"/>
    </xf>
    <xf numFmtId="164" fontId="48" fillId="29" borderId="0" applyFont="true" applyBorder="true" applyAlignment="true" applyProtection="false">
      <alignment horizontal="left" vertical="center" textRotation="0" wrapText="false" indent="1" shrinkToFit="false"/>
    </xf>
    <xf numFmtId="164" fontId="48" fillId="29" borderId="0" applyFont="true" applyBorder="true" applyAlignment="true" applyProtection="false">
      <alignment horizontal="left" vertical="center" textRotation="0" wrapText="false" indent="1" shrinkToFit="false"/>
    </xf>
    <xf numFmtId="164" fontId="48" fillId="29" borderId="0" applyFont="true" applyBorder="true" applyAlignment="true" applyProtection="false">
      <alignment horizontal="left" vertical="center" textRotation="0" wrapText="false" indent="1" shrinkToFit="false"/>
    </xf>
    <xf numFmtId="164" fontId="48" fillId="29" borderId="0" applyFont="true" applyBorder="true" applyAlignment="true" applyProtection="false">
      <alignment horizontal="left" vertical="center" textRotation="0" wrapText="false" indent="1" shrinkToFit="false"/>
    </xf>
    <xf numFmtId="164" fontId="48" fillId="18" borderId="17" applyFont="true" applyBorder="true" applyAlignment="true" applyProtection="false">
      <alignment horizontal="right" vertical="center" textRotation="0" wrapText="false" indent="0" shrinkToFit="false"/>
    </xf>
    <xf numFmtId="164" fontId="48" fillId="18" borderId="17" applyFont="true" applyBorder="true" applyAlignment="true" applyProtection="false">
      <alignment horizontal="right" vertical="center" textRotation="0" wrapText="false" indent="0" shrinkToFit="false"/>
    </xf>
    <xf numFmtId="164" fontId="48" fillId="18" borderId="17" applyFont="true" applyBorder="true" applyAlignment="true" applyProtection="false">
      <alignment horizontal="right" vertical="center" textRotation="0" wrapText="false" indent="0" shrinkToFit="false"/>
    </xf>
    <xf numFmtId="164" fontId="48" fillId="18" borderId="17" applyFont="true" applyBorder="true" applyAlignment="true" applyProtection="false">
      <alignment horizontal="right" vertical="center" textRotation="0" wrapText="false" indent="0" shrinkToFit="false"/>
    </xf>
    <xf numFmtId="164" fontId="48" fillId="3" borderId="17" applyFont="true" applyBorder="true" applyAlignment="true" applyProtection="false">
      <alignment horizontal="right" vertical="center" textRotation="0" wrapText="false" indent="0" shrinkToFit="false"/>
    </xf>
    <xf numFmtId="164" fontId="48" fillId="3" borderId="17" applyFont="true" applyBorder="true" applyAlignment="true" applyProtection="false">
      <alignment horizontal="right" vertical="center" textRotation="0" wrapText="false" indent="0" shrinkToFit="false"/>
    </xf>
    <xf numFmtId="164" fontId="48" fillId="3" borderId="17" applyFont="true" applyBorder="true" applyAlignment="true" applyProtection="false">
      <alignment horizontal="right" vertical="center" textRotation="0" wrapText="false" indent="0" shrinkToFit="false"/>
    </xf>
    <xf numFmtId="164" fontId="48" fillId="3" borderId="17" applyFont="true" applyBorder="true" applyAlignment="true" applyProtection="false">
      <alignment horizontal="right" vertical="center" textRotation="0" wrapText="false" indent="0" shrinkToFit="false"/>
    </xf>
    <xf numFmtId="164" fontId="48" fillId="9" borderId="17" applyFont="true" applyBorder="true" applyAlignment="true" applyProtection="false">
      <alignment horizontal="right" vertical="center" textRotation="0" wrapText="false" indent="0" shrinkToFit="false"/>
    </xf>
    <xf numFmtId="164" fontId="48" fillId="9" borderId="17" applyFont="true" applyBorder="true" applyAlignment="true" applyProtection="false">
      <alignment horizontal="right" vertical="center" textRotation="0" wrapText="false" indent="0" shrinkToFit="false"/>
    </xf>
    <xf numFmtId="164" fontId="48" fillId="9" borderId="17" applyFont="true" applyBorder="true" applyAlignment="true" applyProtection="false">
      <alignment horizontal="right" vertical="center" textRotation="0" wrapText="false" indent="0" shrinkToFit="false"/>
    </xf>
    <xf numFmtId="164" fontId="48" fillId="9" borderId="17" applyFont="true" applyBorder="true" applyAlignment="true" applyProtection="false">
      <alignment horizontal="right" vertical="center" textRotation="0" wrapText="false" indent="0" shrinkToFit="false"/>
    </xf>
    <xf numFmtId="164" fontId="48" fillId="4" borderId="17" applyFont="true" applyBorder="true" applyAlignment="true" applyProtection="false">
      <alignment horizontal="right" vertical="center" textRotation="0" wrapText="false" indent="0" shrinkToFit="false"/>
    </xf>
    <xf numFmtId="164" fontId="48" fillId="4" borderId="17" applyFont="true" applyBorder="true" applyAlignment="true" applyProtection="false">
      <alignment horizontal="right" vertical="center" textRotation="0" wrapText="false" indent="0" shrinkToFit="false"/>
    </xf>
    <xf numFmtId="164" fontId="48" fillId="4" borderId="17" applyFont="true" applyBorder="true" applyAlignment="true" applyProtection="false">
      <alignment horizontal="right" vertical="center" textRotation="0" wrapText="false" indent="0" shrinkToFit="false"/>
    </xf>
    <xf numFmtId="164" fontId="48" fillId="4" borderId="17" applyFont="true" applyBorder="true" applyAlignment="true" applyProtection="false">
      <alignment horizontal="right" vertical="center" textRotation="0" wrapText="false" indent="0" shrinkToFit="false"/>
    </xf>
    <xf numFmtId="164" fontId="48" fillId="11" borderId="17" applyFont="true" applyBorder="true" applyAlignment="true" applyProtection="false">
      <alignment horizontal="right" vertical="center" textRotation="0" wrapText="false" indent="0" shrinkToFit="false"/>
    </xf>
    <xf numFmtId="164" fontId="48" fillId="11" borderId="17" applyFont="true" applyBorder="true" applyAlignment="true" applyProtection="false">
      <alignment horizontal="right" vertical="center" textRotation="0" wrapText="false" indent="0" shrinkToFit="false"/>
    </xf>
    <xf numFmtId="164" fontId="48" fillId="11" borderId="17" applyFont="true" applyBorder="true" applyAlignment="true" applyProtection="false">
      <alignment horizontal="right" vertical="center" textRotation="0" wrapText="false" indent="0" shrinkToFit="false"/>
    </xf>
    <xf numFmtId="164" fontId="48" fillId="11" borderId="17" applyFont="true" applyBorder="true" applyAlignment="true" applyProtection="false">
      <alignment horizontal="right" vertical="center" textRotation="0" wrapText="false" indent="0" shrinkToFit="false"/>
    </xf>
    <xf numFmtId="164" fontId="48" fillId="7" borderId="17" applyFont="true" applyBorder="true" applyAlignment="true" applyProtection="false">
      <alignment horizontal="right" vertical="center" textRotation="0" wrapText="false" indent="0" shrinkToFit="false"/>
    </xf>
    <xf numFmtId="164" fontId="48" fillId="7" borderId="17" applyFont="true" applyBorder="true" applyAlignment="true" applyProtection="false">
      <alignment horizontal="right" vertical="center" textRotation="0" wrapText="false" indent="0" shrinkToFit="false"/>
    </xf>
    <xf numFmtId="164" fontId="48" fillId="7" borderId="17" applyFont="true" applyBorder="true" applyAlignment="true" applyProtection="false">
      <alignment horizontal="right" vertical="center" textRotation="0" wrapText="false" indent="0" shrinkToFit="false"/>
    </xf>
    <xf numFmtId="164" fontId="48" fillId="7" borderId="17" applyFont="true" applyBorder="true" applyAlignment="true" applyProtection="false">
      <alignment horizontal="right" vertical="center" textRotation="0" wrapText="false" indent="0" shrinkToFit="false"/>
    </xf>
    <xf numFmtId="164" fontId="48" fillId="30" borderId="17" applyFont="true" applyBorder="true" applyAlignment="true" applyProtection="false">
      <alignment horizontal="right" vertical="center" textRotation="0" wrapText="false" indent="0" shrinkToFit="false"/>
    </xf>
    <xf numFmtId="164" fontId="48" fillId="30" borderId="17" applyFont="true" applyBorder="true" applyAlignment="true" applyProtection="false">
      <alignment horizontal="right" vertical="center" textRotation="0" wrapText="false" indent="0" shrinkToFit="false"/>
    </xf>
    <xf numFmtId="164" fontId="48" fillId="30" borderId="17" applyFont="true" applyBorder="true" applyAlignment="true" applyProtection="false">
      <alignment horizontal="right" vertical="center" textRotation="0" wrapText="false" indent="0" shrinkToFit="false"/>
    </xf>
    <xf numFmtId="164" fontId="48" fillId="30" borderId="17" applyFont="true" applyBorder="true" applyAlignment="true" applyProtection="false">
      <alignment horizontal="right" vertical="center" textRotation="0" wrapText="false" indent="0" shrinkToFit="false"/>
    </xf>
    <xf numFmtId="164" fontId="48" fillId="19" borderId="17" applyFont="true" applyBorder="true" applyAlignment="true" applyProtection="false">
      <alignment horizontal="right" vertical="center" textRotation="0" wrapText="false" indent="0" shrinkToFit="false"/>
    </xf>
    <xf numFmtId="164" fontId="48" fillId="19" borderId="17" applyFont="true" applyBorder="true" applyAlignment="true" applyProtection="false">
      <alignment horizontal="right" vertical="center" textRotation="0" wrapText="false" indent="0" shrinkToFit="false"/>
    </xf>
    <xf numFmtId="164" fontId="48" fillId="19" borderId="17" applyFont="true" applyBorder="true" applyAlignment="true" applyProtection="false">
      <alignment horizontal="right" vertical="center" textRotation="0" wrapText="false" indent="0" shrinkToFit="false"/>
    </xf>
    <xf numFmtId="164" fontId="48" fillId="19" borderId="17" applyFont="true" applyBorder="true" applyAlignment="true" applyProtection="false">
      <alignment horizontal="right" vertical="center" textRotation="0" wrapText="false" indent="0" shrinkToFit="false"/>
    </xf>
    <xf numFmtId="164" fontId="48" fillId="31" borderId="17" applyFont="true" applyBorder="true" applyAlignment="true" applyProtection="false">
      <alignment horizontal="right" vertical="center" textRotation="0" wrapText="false" indent="0" shrinkToFit="false"/>
    </xf>
    <xf numFmtId="164" fontId="48" fillId="31" borderId="17" applyFont="true" applyBorder="true" applyAlignment="true" applyProtection="false">
      <alignment horizontal="right" vertical="center" textRotation="0" wrapText="false" indent="0" shrinkToFit="false"/>
    </xf>
    <xf numFmtId="164" fontId="48" fillId="31" borderId="17" applyFont="true" applyBorder="true" applyAlignment="true" applyProtection="false">
      <alignment horizontal="right" vertical="center" textRotation="0" wrapText="false" indent="0" shrinkToFit="false"/>
    </xf>
    <xf numFmtId="164" fontId="48" fillId="31" borderId="17" applyFont="true" applyBorder="true" applyAlignment="true" applyProtection="false">
      <alignment horizontal="right" vertical="center" textRotation="0" wrapText="false" indent="0" shrinkToFit="false"/>
    </xf>
    <xf numFmtId="164" fontId="46" fillId="32" borderId="18" applyFont="true" applyBorder="true" applyAlignment="true" applyProtection="false">
      <alignment horizontal="left" vertical="center" textRotation="0" wrapText="false" indent="1" shrinkToFit="false"/>
    </xf>
    <xf numFmtId="164" fontId="46" fillId="32" borderId="18" applyFont="true" applyBorder="true" applyAlignment="true" applyProtection="false">
      <alignment horizontal="left" vertical="center" textRotation="0" wrapText="false" indent="1" shrinkToFit="false"/>
    </xf>
    <xf numFmtId="164" fontId="46" fillId="32" borderId="18" applyFont="true" applyBorder="true" applyAlignment="true" applyProtection="false">
      <alignment horizontal="left" vertical="center" textRotation="0" wrapText="false" indent="1" shrinkToFit="false"/>
    </xf>
    <xf numFmtId="164" fontId="46" fillId="32" borderId="18" applyFont="true" applyBorder="true" applyAlignment="true" applyProtection="false">
      <alignment horizontal="left" vertical="center" textRotation="0" wrapText="false" indent="1" shrinkToFit="false"/>
    </xf>
    <xf numFmtId="164" fontId="46" fillId="8" borderId="0" applyFont="true" applyBorder="true" applyAlignment="true" applyProtection="false">
      <alignment horizontal="left" vertical="center" textRotation="0" wrapText="false" indent="1" shrinkToFit="false"/>
    </xf>
    <xf numFmtId="164" fontId="46" fillId="8" borderId="0" applyFont="true" applyBorder="true" applyAlignment="true" applyProtection="false">
      <alignment horizontal="left" vertical="center" textRotation="0" wrapText="false" indent="1" shrinkToFit="false"/>
    </xf>
    <xf numFmtId="164" fontId="46" fillId="8" borderId="0" applyFont="true" applyBorder="true" applyAlignment="true" applyProtection="false">
      <alignment horizontal="left" vertical="center" textRotation="0" wrapText="false" indent="1" shrinkToFit="false"/>
    </xf>
    <xf numFmtId="164" fontId="46" fillId="8" borderId="0" applyFont="true" applyBorder="true" applyAlignment="true" applyProtection="false">
      <alignment horizontal="left" vertical="center" textRotation="0" wrapText="false" indent="1" shrinkToFit="false"/>
    </xf>
    <xf numFmtId="164" fontId="46" fillId="29" borderId="0" applyFont="true" applyBorder="true" applyAlignment="true" applyProtection="false">
      <alignment horizontal="left" vertical="center" textRotation="0" wrapText="false" indent="1" shrinkToFit="false"/>
    </xf>
    <xf numFmtId="164" fontId="46" fillId="29" borderId="0" applyFont="true" applyBorder="true" applyAlignment="true" applyProtection="false">
      <alignment horizontal="left" vertical="center" textRotation="0" wrapText="false" indent="1" shrinkToFit="false"/>
    </xf>
    <xf numFmtId="164" fontId="46" fillId="29" borderId="0" applyFont="true" applyBorder="true" applyAlignment="true" applyProtection="false">
      <alignment horizontal="left" vertical="center" textRotation="0" wrapText="false" indent="1" shrinkToFit="false"/>
    </xf>
    <xf numFmtId="164" fontId="46" fillId="29" borderId="0" applyFont="true" applyBorder="true" applyAlignment="true" applyProtection="false">
      <alignment horizontal="left" vertical="center" textRotation="0" wrapText="false" indent="1" shrinkToFit="false"/>
    </xf>
    <xf numFmtId="164" fontId="48" fillId="8" borderId="17" applyFont="true" applyBorder="true" applyAlignment="true" applyProtection="false">
      <alignment horizontal="right" vertical="center" textRotation="0" wrapText="false" indent="0" shrinkToFit="false"/>
    </xf>
    <xf numFmtId="164" fontId="48" fillId="8" borderId="17" applyFont="true" applyBorder="true" applyAlignment="true" applyProtection="false">
      <alignment horizontal="right" vertical="center" textRotation="0" wrapText="false" indent="0" shrinkToFit="false"/>
    </xf>
    <xf numFmtId="164" fontId="48" fillId="8" borderId="17" applyFont="true" applyBorder="true" applyAlignment="true" applyProtection="false">
      <alignment horizontal="right" vertical="center" textRotation="0" wrapText="false" indent="0" shrinkToFit="false"/>
    </xf>
    <xf numFmtId="164" fontId="48" fillId="8" borderId="17" applyFont="true" applyBorder="true" applyAlignment="true" applyProtection="false">
      <alignment horizontal="right" vertical="center" textRotation="0" wrapText="false" indent="0" shrinkToFit="false"/>
    </xf>
    <xf numFmtId="164" fontId="49" fillId="8" borderId="0" applyFont="true" applyBorder="true" applyAlignment="true" applyProtection="false">
      <alignment horizontal="left" vertical="center" textRotation="0" wrapText="false" indent="1" shrinkToFit="false"/>
    </xf>
    <xf numFmtId="164" fontId="49" fillId="8" borderId="0" applyFont="true" applyBorder="true" applyAlignment="true" applyProtection="false">
      <alignment horizontal="left" vertical="center" textRotation="0" wrapText="false" indent="1" shrinkToFit="false"/>
    </xf>
    <xf numFmtId="164" fontId="49" fillId="8" borderId="0" applyFont="true" applyBorder="true" applyAlignment="true" applyProtection="false">
      <alignment horizontal="left" vertical="center" textRotation="0" wrapText="false" indent="1" shrinkToFit="false"/>
    </xf>
    <xf numFmtId="164" fontId="49" fillId="8" borderId="0" applyFont="true" applyBorder="true" applyAlignment="true" applyProtection="false">
      <alignment horizontal="left" vertical="center" textRotation="0" wrapText="false" indent="1" shrinkToFit="false"/>
    </xf>
    <xf numFmtId="164" fontId="49" fillId="29" borderId="0" applyFont="true" applyBorder="true" applyAlignment="true" applyProtection="false">
      <alignment horizontal="left" vertical="center" textRotation="0" wrapText="false" indent="1" shrinkToFit="false"/>
    </xf>
    <xf numFmtId="164" fontId="49" fillId="29" borderId="0" applyFont="true" applyBorder="true" applyAlignment="true" applyProtection="false">
      <alignment horizontal="left" vertical="center" textRotation="0" wrapText="false" indent="1" shrinkToFit="false"/>
    </xf>
    <xf numFmtId="164" fontId="49" fillId="29" borderId="0" applyFont="true" applyBorder="true" applyAlignment="true" applyProtection="false">
      <alignment horizontal="left" vertical="center" textRotation="0" wrapText="false" indent="1" shrinkToFit="false"/>
    </xf>
    <xf numFmtId="164" fontId="49" fillId="29" borderId="0" applyFont="true" applyBorder="true" applyAlignment="true" applyProtection="false">
      <alignment horizontal="left" vertical="center" textRotation="0" wrapText="false" indent="1" shrinkToFit="false"/>
    </xf>
    <xf numFmtId="164" fontId="48" fillId="33" borderId="17" applyFont="true" applyBorder="true" applyAlignment="true" applyProtection="false">
      <alignment horizontal="general" vertical="center" textRotation="0" wrapText="false" indent="0" shrinkToFit="false"/>
    </xf>
    <xf numFmtId="164" fontId="48" fillId="33" borderId="17" applyFont="true" applyBorder="true" applyAlignment="true" applyProtection="false">
      <alignment horizontal="general" vertical="center" textRotation="0" wrapText="false" indent="0" shrinkToFit="false"/>
    </xf>
    <xf numFmtId="164" fontId="48" fillId="33" borderId="17" applyFont="true" applyBorder="true" applyAlignment="true" applyProtection="false">
      <alignment horizontal="general" vertical="center" textRotation="0" wrapText="false" indent="0" shrinkToFit="false"/>
    </xf>
    <xf numFmtId="164" fontId="48" fillId="33" borderId="17" applyFont="true" applyBorder="true" applyAlignment="true" applyProtection="false">
      <alignment horizontal="general" vertical="center" textRotation="0" wrapText="false" indent="0" shrinkToFit="false"/>
    </xf>
    <xf numFmtId="164" fontId="50" fillId="33" borderId="17" applyFont="true" applyBorder="true" applyAlignment="true" applyProtection="false">
      <alignment horizontal="general" vertical="center" textRotation="0" wrapText="false" indent="0" shrinkToFit="false"/>
    </xf>
    <xf numFmtId="164" fontId="50" fillId="33" borderId="17" applyFont="true" applyBorder="true" applyAlignment="true" applyProtection="false">
      <alignment horizontal="general" vertical="center" textRotation="0" wrapText="false" indent="0" shrinkToFit="false"/>
    </xf>
    <xf numFmtId="164" fontId="50" fillId="33" borderId="17" applyFont="true" applyBorder="true" applyAlignment="true" applyProtection="false">
      <alignment horizontal="general" vertical="center" textRotation="0" wrapText="false" indent="0" shrinkToFit="false"/>
    </xf>
    <xf numFmtId="164" fontId="50" fillId="33" borderId="17" applyFont="true" applyBorder="true" applyAlignment="true" applyProtection="false">
      <alignment horizontal="general" vertical="center" textRotation="0" wrapText="false" indent="0" shrinkToFit="false"/>
    </xf>
    <xf numFmtId="164" fontId="46" fillId="8" borderId="19" applyFont="true" applyBorder="true" applyAlignment="true" applyProtection="false">
      <alignment horizontal="left" vertical="center" textRotation="0" wrapText="false" indent="1" shrinkToFit="false"/>
    </xf>
    <xf numFmtId="164" fontId="46" fillId="8" borderId="19" applyFont="true" applyBorder="true" applyAlignment="true" applyProtection="false">
      <alignment horizontal="left" vertical="center" textRotation="0" wrapText="false" indent="1" shrinkToFit="false"/>
    </xf>
    <xf numFmtId="164" fontId="46" fillId="8" borderId="19" applyFont="true" applyBorder="true" applyAlignment="true" applyProtection="false">
      <alignment horizontal="left" vertical="center" textRotation="0" wrapText="false" indent="1" shrinkToFit="false"/>
    </xf>
    <xf numFmtId="164" fontId="46" fillId="8" borderId="19" applyFont="true" applyBorder="true" applyAlignment="true" applyProtection="false">
      <alignment horizontal="left" vertical="center" textRotation="0" wrapText="false" indent="1" shrinkToFit="false"/>
    </xf>
    <xf numFmtId="164" fontId="51" fillId="33" borderId="0" applyFont="true" applyBorder="true" applyAlignment="true" applyProtection="false">
      <alignment horizontal="right" vertical="center" textRotation="0" wrapText="false" indent="0" shrinkToFit="false"/>
    </xf>
    <xf numFmtId="164" fontId="50" fillId="33" borderId="17" applyFont="true" applyBorder="true" applyAlignment="true" applyProtection="false">
      <alignment horizontal="right" vertical="center" textRotation="0" wrapText="false" indent="0" shrinkToFit="false"/>
    </xf>
    <xf numFmtId="164" fontId="50" fillId="33" borderId="17" applyFont="true" applyBorder="true" applyAlignment="true" applyProtection="false">
      <alignment horizontal="right" vertical="center" textRotation="0" wrapText="false" indent="0" shrinkToFit="false"/>
    </xf>
    <xf numFmtId="164" fontId="50" fillId="33" borderId="17" applyFont="true" applyBorder="true" applyAlignment="true" applyProtection="false">
      <alignment horizontal="right" vertical="center" textRotation="0" wrapText="false" indent="0" shrinkToFit="false"/>
    </xf>
    <xf numFmtId="164" fontId="50" fillId="33" borderId="17" applyFont="true" applyBorder="true" applyAlignment="true" applyProtection="false">
      <alignment horizontal="right" vertical="center" textRotation="0" wrapText="false" indent="0" shrinkToFit="false"/>
    </xf>
    <xf numFmtId="164" fontId="46" fillId="8" borderId="17" applyFont="true" applyBorder="true" applyAlignment="true" applyProtection="false">
      <alignment horizontal="left" vertical="center" textRotation="0" wrapText="false" indent="1" shrinkToFit="false"/>
    </xf>
    <xf numFmtId="164" fontId="46" fillId="8" borderId="17" applyFont="true" applyBorder="true" applyAlignment="true" applyProtection="false">
      <alignment horizontal="left" vertical="center" textRotation="0" wrapText="false" indent="1" shrinkToFit="false"/>
    </xf>
    <xf numFmtId="164" fontId="46" fillId="8" borderId="17" applyFont="true" applyBorder="true" applyAlignment="true" applyProtection="false">
      <alignment horizontal="left" vertical="center" textRotation="0" wrapText="false" indent="1" shrinkToFit="false"/>
    </xf>
    <xf numFmtId="164" fontId="46" fillId="8" borderId="17" applyFont="true" applyBorder="true" applyAlignment="true" applyProtection="false">
      <alignment horizontal="left" vertical="center" textRotation="0" wrapText="false" indent="1" shrinkToFit="false"/>
    </xf>
    <xf numFmtId="164" fontId="52" fillId="25" borderId="19" applyFont="true" applyBorder="true" applyAlignment="true" applyProtection="false">
      <alignment horizontal="left" vertical="center" textRotation="0" wrapText="false" indent="1" shrinkToFit="false"/>
    </xf>
    <xf numFmtId="164" fontId="52" fillId="25" borderId="19" applyFont="true" applyBorder="true" applyAlignment="true" applyProtection="false">
      <alignment horizontal="left" vertical="center" textRotation="0" wrapText="false" indent="1" shrinkToFit="false"/>
    </xf>
    <xf numFmtId="164" fontId="52" fillId="25" borderId="19" applyFont="true" applyBorder="true" applyAlignment="true" applyProtection="false">
      <alignment horizontal="left" vertical="center" textRotation="0" wrapText="false" indent="1" shrinkToFit="false"/>
    </xf>
    <xf numFmtId="164" fontId="52" fillId="25" borderId="19" applyFont="true" applyBorder="true" applyAlignment="true" applyProtection="false">
      <alignment horizontal="left" vertical="center" textRotation="0" wrapText="false" indent="1" shrinkToFit="false"/>
    </xf>
    <xf numFmtId="164" fontId="53" fillId="33" borderId="17" applyFont="true" applyBorder="true" applyAlignment="true" applyProtection="false">
      <alignment horizontal="right" vertical="center" textRotation="0" wrapText="false" indent="0" shrinkToFit="false"/>
    </xf>
    <xf numFmtId="164" fontId="53" fillId="33" borderId="17" applyFont="true" applyBorder="true" applyAlignment="true" applyProtection="false">
      <alignment horizontal="right" vertical="center" textRotation="0" wrapText="false" indent="0" shrinkToFit="false"/>
    </xf>
    <xf numFmtId="164" fontId="53" fillId="33" borderId="17" applyFont="true" applyBorder="true" applyAlignment="true" applyProtection="false">
      <alignment horizontal="right" vertical="center" textRotation="0" wrapText="false" indent="0" shrinkToFit="false"/>
    </xf>
    <xf numFmtId="164" fontId="53" fillId="33" borderId="17" applyFont="true" applyBorder="true" applyAlignment="true" applyProtection="false">
      <alignment horizontal="right" vertical="center" textRotation="0" wrapText="false" indent="0" shrinkToFit="false"/>
    </xf>
    <xf numFmtId="164" fontId="21" fillId="4" borderId="0" applyFont="true" applyBorder="false" applyAlignment="true" applyProtection="false">
      <alignment horizontal="general" vertical="bottom" textRotation="0" wrapText="false" indent="0" shrinkToFit="false"/>
    </xf>
    <xf numFmtId="164" fontId="44" fillId="21" borderId="15" applyFont="true" applyBorder="true" applyAlignment="true" applyProtection="false">
      <alignment horizontal="general" vertical="bottom" textRotation="0" wrapText="false" indent="0" shrinkToFit="false"/>
    </xf>
    <xf numFmtId="190" fontId="32" fillId="0" borderId="0" applyFont="true" applyBorder="false" applyAlignment="true" applyProtection="false">
      <alignment horizontal="left" vertical="top" textRotation="0" wrapText="false" indent="0" shrinkToFit="false"/>
    </xf>
    <xf numFmtId="191" fontId="32" fillId="0" borderId="0" applyFont="true" applyBorder="false" applyAlignment="true" applyProtection="false">
      <alignment horizontal="left" vertical="top" textRotation="0" wrapText="false" indent="0" shrinkToFit="false"/>
    </xf>
    <xf numFmtId="164" fontId="8"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92" fontId="0" fillId="0" borderId="0" applyFont="true" applyBorder="true" applyAlignment="true" applyProtection="true">
      <alignment horizontal="general" vertical="bottom" textRotation="0" wrapText="false" indent="0" shrinkToFit="false"/>
      <protection locked="true" hidden="false"/>
    </xf>
    <xf numFmtId="192" fontId="8" fillId="0" borderId="0" applyFont="true" applyBorder="true" applyAlignment="true" applyProtection="true">
      <alignment horizontal="general" vertical="bottom" textRotation="0" wrapText="false" indent="0" shrinkToFit="false"/>
      <protection locked="true" hidden="false"/>
    </xf>
    <xf numFmtId="192" fontId="8" fillId="0" borderId="0" applyFont="true" applyBorder="true" applyAlignment="true" applyProtection="true">
      <alignment horizontal="general" vertical="bottom" textRotation="0" wrapText="false" indent="0" shrinkToFit="false"/>
      <protection locked="true" hidden="false"/>
    </xf>
    <xf numFmtId="192" fontId="8" fillId="0" borderId="0" applyFont="true" applyBorder="true" applyAlignment="true" applyProtection="true">
      <alignment horizontal="general" vertical="bottom" textRotation="0" wrapText="false" indent="0" shrinkToFit="false"/>
      <protection locked="true" hidden="false"/>
    </xf>
    <xf numFmtId="192" fontId="8"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center" vertical="bottom" textRotation="0" wrapText="false" indent="0" shrinkToFit="false"/>
      <protection locked="true" hidden="false"/>
    </xf>
    <xf numFmtId="164" fontId="15" fillId="0" borderId="0" applyFont="true" applyBorder="true" applyAlignment="true" applyProtection="true">
      <alignment horizontal="center" vertical="bottom" textRotation="0" wrapText="false" indent="0" shrinkToFit="false"/>
      <protection locked="true" hidden="false"/>
    </xf>
    <xf numFmtId="164" fontId="15" fillId="0" borderId="0" applyFont="true" applyBorder="true" applyAlignment="true" applyProtection="true">
      <alignment horizontal="center" vertical="bottom" textRotation="0" wrapText="false" indent="0" shrinkToFit="false"/>
      <protection locked="true" hidden="false"/>
    </xf>
    <xf numFmtId="164" fontId="15" fillId="0" borderId="0" applyFont="true" applyBorder="true" applyAlignment="true" applyProtection="true">
      <alignment horizontal="left" vertical="bottom" textRotation="0" wrapText="false" indent="0" shrinkToFit="false"/>
      <protection locked="true" hidden="false"/>
    </xf>
    <xf numFmtId="164" fontId="15" fillId="0" borderId="0" applyFont="true" applyBorder="true" applyAlignment="true" applyProtection="true">
      <alignment horizontal="left" vertical="bottom" textRotation="0" wrapText="false" indent="0" shrinkToFit="false"/>
      <protection locked="true" hidden="false"/>
    </xf>
    <xf numFmtId="164" fontId="15" fillId="0" borderId="0" applyFont="true" applyBorder="true" applyAlignment="true" applyProtection="true">
      <alignment horizontal="left" vertical="bottom" textRotation="0" wrapText="false" indent="0" shrinkToFit="false"/>
      <protection locked="true" hidden="false"/>
    </xf>
    <xf numFmtId="193" fontId="33" fillId="0" borderId="0" applyFont="true" applyBorder="false" applyAlignment="true" applyProtection="false">
      <alignment horizontal="left" vertical="top" textRotation="0" wrapText="false" indent="0" shrinkToFit="false"/>
    </xf>
    <xf numFmtId="182" fontId="47" fillId="0" borderId="20" applyFont="true" applyBorder="true" applyAlignment="true" applyProtection="true">
      <alignment horizontal="general" vertical="top" textRotation="0" wrapText="false" indent="0" shrinkToFit="false"/>
      <protection locked="true" hidden="false"/>
    </xf>
    <xf numFmtId="182" fontId="47" fillId="0" borderId="20" applyFont="true" applyBorder="true" applyAlignment="true" applyProtection="true">
      <alignment horizontal="general" vertical="top" textRotation="0" wrapText="false" indent="0" shrinkToFit="false"/>
      <protection locked="true" hidden="false"/>
    </xf>
    <xf numFmtId="194" fontId="54" fillId="0" borderId="21" applyFont="true" applyBorder="true" applyAlignment="true" applyProtection="true">
      <alignment horizontal="center" vertical="center" textRotation="0" wrapText="true" indent="0" shrinkToFit="false"/>
      <protection locked="true" hidden="false"/>
    </xf>
    <xf numFmtId="195" fontId="8" fillId="0" borderId="0" applyFont="true" applyBorder="true" applyAlignment="true" applyProtection="true">
      <alignment horizontal="right" vertical="top" textRotation="0" wrapText="false" indent="0" shrinkToFit="false"/>
      <protection locked="true" hidden="false"/>
    </xf>
    <xf numFmtId="164" fontId="55" fillId="23" borderId="0" applyFont="true" applyBorder="false" applyAlignment="true" applyProtection="false">
      <alignment horizontal="center" vertical="center" textRotation="0" wrapText="false" indent="0" shrinkToFit="false"/>
    </xf>
    <xf numFmtId="164" fontId="56" fillId="0" borderId="0" applyFont="true" applyBorder="false" applyAlignment="true" applyProtection="false">
      <alignment horizontal="general" vertical="bottom" textRotation="0" wrapText="false" indent="0" shrinkToFit="false"/>
    </xf>
    <xf numFmtId="164" fontId="57"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11"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40"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58" fillId="0" borderId="0" applyFont="true" applyBorder="false" applyAlignment="true" applyProtection="true">
      <alignment horizontal="general" vertical="bottom" textRotation="0" wrapText="false" indent="0" shrinkToFit="false"/>
      <protection locked="true" hidden="false"/>
    </xf>
    <xf numFmtId="164" fontId="14" fillId="22" borderId="4" applyFont="true" applyBorder="true" applyAlignment="true" applyProtection="false">
      <alignment horizontal="general" vertical="bottom" textRotation="0" wrapText="false" indent="0" shrinkToFit="false"/>
    </xf>
    <xf numFmtId="164" fontId="59" fillId="0" borderId="0" applyFont="true" applyBorder="false" applyAlignment="true" applyProtection="false">
      <alignment horizontal="general" vertical="bottom" textRotation="0" wrapText="false" indent="0" shrinkToFit="false"/>
    </xf>
    <xf numFmtId="164" fontId="60" fillId="0" borderId="0" applyFont="true" applyBorder="true" applyAlignment="true" applyProtection="true">
      <alignment horizontal="general" vertical="bottom" textRotation="0" wrapText="false" indent="0" shrinkToFit="false"/>
      <protection locked="true" hidden="false"/>
    </xf>
    <xf numFmtId="164" fontId="61" fillId="0" borderId="0" applyFont="true" applyBorder="true" applyAlignment="true" applyProtection="true">
      <alignment horizontal="general" vertical="bottom" textRotation="0" wrapText="false" indent="0" shrinkToFit="false"/>
      <protection locked="true" hidden="false"/>
    </xf>
  </cellStyleXfs>
  <cellXfs count="343">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979" applyFont="false" applyBorder="false" applyAlignment="false" applyProtection="false">
      <alignment horizontal="general" vertical="bottom" textRotation="0" wrapText="false" indent="0" shrinkToFit="false"/>
      <protection locked="true" hidden="false"/>
    </xf>
    <xf numFmtId="164" fontId="13" fillId="4" borderId="22" xfId="979" applyFont="true" applyBorder="true" applyAlignment="true" applyProtection="false">
      <alignment horizontal="general" vertical="center" textRotation="0" wrapText="false" indent="0" shrinkToFit="false"/>
      <protection locked="true" hidden="false"/>
    </xf>
    <xf numFmtId="164" fontId="13" fillId="4" borderId="23" xfId="979" applyFont="true" applyBorder="true" applyAlignment="true" applyProtection="false">
      <alignment horizontal="general" vertical="center" textRotation="0" wrapText="false" indent="0" shrinkToFit="false"/>
      <protection locked="true" hidden="false"/>
    </xf>
    <xf numFmtId="164" fontId="15" fillId="4" borderId="8" xfId="979" applyFont="true" applyBorder="true" applyAlignment="true" applyProtection="false">
      <alignment horizontal="right" vertical="center" textRotation="0" wrapText="false" indent="0" shrinkToFit="false"/>
      <protection locked="true" hidden="false"/>
    </xf>
    <xf numFmtId="164" fontId="62" fillId="0" borderId="0" xfId="979" applyFont="true" applyBorder="false" applyAlignment="false" applyProtection="false">
      <alignment horizontal="general" vertical="bottom" textRotation="0" wrapText="false" indent="0" shrinkToFit="false"/>
      <protection locked="true" hidden="false"/>
    </xf>
    <xf numFmtId="164" fontId="13" fillId="4" borderId="24" xfId="979" applyFont="true" applyBorder="true" applyAlignment="true" applyProtection="false">
      <alignment horizontal="general" vertical="center" textRotation="0" wrapText="false" indent="0" shrinkToFit="false"/>
      <protection locked="true" hidden="false"/>
    </xf>
    <xf numFmtId="164" fontId="13" fillId="4" borderId="0" xfId="979" applyFont="true" applyBorder="true" applyAlignment="true" applyProtection="false">
      <alignment horizontal="general" vertical="center" textRotation="0" wrapText="false" indent="0" shrinkToFit="false"/>
      <protection locked="true" hidden="false"/>
    </xf>
    <xf numFmtId="171" fontId="15" fillId="4" borderId="25" xfId="309" applyFont="true" applyBorder="true" applyAlignment="true" applyProtection="true">
      <alignment horizontal="right" vertical="bottom" textRotation="0" wrapText="false" indent="0" shrinkToFit="false"/>
      <protection locked="true" hidden="false"/>
    </xf>
    <xf numFmtId="164" fontId="13" fillId="4" borderId="26" xfId="979" applyFont="true" applyBorder="true" applyAlignment="true" applyProtection="false">
      <alignment horizontal="general" vertical="center" textRotation="0" wrapText="false" indent="0" shrinkToFit="false"/>
      <protection locked="true" hidden="false"/>
    </xf>
    <xf numFmtId="164" fontId="13" fillId="4" borderId="16" xfId="979" applyFont="true" applyBorder="true" applyAlignment="true" applyProtection="false">
      <alignment horizontal="general" vertical="center" textRotation="0" wrapText="false" indent="0" shrinkToFit="false"/>
      <protection locked="true" hidden="false"/>
    </xf>
    <xf numFmtId="171" fontId="15" fillId="4" borderId="27" xfId="309" applyFont="true" applyBorder="true" applyAlignment="true" applyProtection="true">
      <alignment horizontal="right" vertical="bottom" textRotation="0" wrapText="false" indent="0" shrinkToFit="false"/>
      <protection locked="true" hidden="false"/>
    </xf>
    <xf numFmtId="164" fontId="63" fillId="34" borderId="2" xfId="979" applyFont="true" applyBorder="true" applyAlignment="true" applyProtection="false">
      <alignment horizontal="center" vertical="center" textRotation="0" wrapText="false" indent="0" shrinkToFit="false"/>
      <protection locked="true" hidden="false"/>
    </xf>
    <xf numFmtId="164" fontId="64" fillId="0" borderId="0" xfId="979" applyFont="true" applyBorder="true" applyAlignment="true" applyProtection="false">
      <alignment horizontal="center" vertical="center" textRotation="0" wrapText="false" indent="0" shrinkToFit="false"/>
      <protection locked="true" hidden="false"/>
    </xf>
    <xf numFmtId="164" fontId="65" fillId="35" borderId="2" xfId="979" applyFont="true" applyBorder="true" applyAlignment="true" applyProtection="false">
      <alignment horizontal="center" vertical="center" textRotation="0" wrapText="false" indent="0" shrinkToFit="false"/>
      <protection locked="true" hidden="false"/>
    </xf>
    <xf numFmtId="164" fontId="13" fillId="0" borderId="0" xfId="979" applyFont="true" applyBorder="true" applyAlignment="true" applyProtection="false">
      <alignment horizontal="general" vertical="bottom" textRotation="0" wrapText="false" indent="0" shrinkToFit="false"/>
      <protection locked="true" hidden="false"/>
    </xf>
    <xf numFmtId="164" fontId="15" fillId="0" borderId="0" xfId="979" applyFont="true" applyBorder="true" applyAlignment="true" applyProtection="false">
      <alignment horizontal="general" vertical="bottom" textRotation="0" wrapText="false" indent="0" shrinkToFit="false"/>
      <protection locked="true" hidden="false"/>
    </xf>
    <xf numFmtId="164" fontId="8" fillId="0" borderId="0" xfId="979" applyFont="false" applyBorder="true" applyAlignment="true" applyProtection="false">
      <alignment horizontal="general" vertical="bottom" textRotation="0" wrapText="false" indent="0" shrinkToFit="false"/>
      <protection locked="true" hidden="false"/>
    </xf>
    <xf numFmtId="164" fontId="32" fillId="0" borderId="20" xfId="979" applyFont="true" applyBorder="true" applyAlignment="true" applyProtection="false">
      <alignment horizontal="general" vertical="center" textRotation="0" wrapText="false" indent="0" shrinkToFit="false"/>
      <protection locked="true" hidden="false"/>
    </xf>
    <xf numFmtId="164" fontId="13" fillId="35" borderId="2" xfId="979" applyFont="true" applyBorder="true" applyAlignment="true" applyProtection="false">
      <alignment horizontal="center" vertical="center" textRotation="0" wrapText="false" indent="0" shrinkToFit="false"/>
      <protection locked="true" hidden="false"/>
    </xf>
    <xf numFmtId="164" fontId="63" fillId="0" borderId="0" xfId="979" applyFont="true" applyBorder="true" applyAlignment="true" applyProtection="false">
      <alignment horizontal="center" vertical="center" textRotation="0" wrapText="false" indent="0" shrinkToFit="false"/>
      <protection locked="true" hidden="false"/>
    </xf>
    <xf numFmtId="164" fontId="13" fillId="0" borderId="0" xfId="979" applyFont="true" applyBorder="true" applyAlignment="true" applyProtection="false">
      <alignment horizontal="center" vertical="center" textRotation="0" wrapText="false" indent="0" shrinkToFit="false"/>
      <protection locked="true" hidden="false"/>
    </xf>
    <xf numFmtId="164" fontId="32" fillId="0" borderId="0" xfId="979" applyFont="true" applyBorder="true" applyAlignment="true" applyProtection="false">
      <alignment horizontal="general" vertical="center" textRotation="0" wrapText="false" indent="0" shrinkToFit="false"/>
      <protection locked="true" hidden="false"/>
    </xf>
    <xf numFmtId="164" fontId="63" fillId="34" borderId="2" xfId="979" applyFont="true" applyBorder="true" applyAlignment="true" applyProtection="false">
      <alignment horizontal="center" vertical="center" textRotation="0" wrapText="true" indent="0" shrinkToFit="false"/>
      <protection locked="true" hidden="false"/>
    </xf>
    <xf numFmtId="164" fontId="32" fillId="35" borderId="2" xfId="979" applyFont="true" applyBorder="true" applyAlignment="true" applyProtection="false">
      <alignment horizontal="general" vertical="center" textRotation="0" wrapText="true" indent="0" shrinkToFit="false"/>
      <protection locked="true" hidden="false"/>
    </xf>
    <xf numFmtId="164" fontId="33" fillId="35" borderId="2" xfId="979" applyFont="true" applyBorder="true" applyAlignment="true" applyProtection="false">
      <alignment horizontal="general" vertical="center" textRotation="0" wrapText="true" indent="0" shrinkToFit="false"/>
      <protection locked="true" hidden="false"/>
    </xf>
    <xf numFmtId="164" fontId="15" fillId="0" borderId="0" xfId="979" applyFont="true" applyBorder="true" applyAlignment="true" applyProtection="false">
      <alignment horizontal="center" vertical="center" textRotation="0" wrapText="false" indent="0" shrinkToFit="false"/>
      <protection locked="true" hidden="false"/>
    </xf>
    <xf numFmtId="164" fontId="8" fillId="0" borderId="0" xfId="979" applyFont="false" applyBorder="true" applyAlignment="true" applyProtection="false">
      <alignment horizontal="center" vertical="center" textRotation="0" wrapText="false" indent="0" shrinkToFit="false"/>
      <protection locked="true" hidden="false"/>
    </xf>
    <xf numFmtId="164" fontId="13" fillId="0" borderId="0" xfId="979" applyFont="true" applyBorder="true" applyAlignment="true" applyProtection="false">
      <alignment horizontal="left" vertical="center" textRotation="0" wrapText="false" indent="0" shrinkToFit="false"/>
      <protection locked="true" hidden="false"/>
    </xf>
    <xf numFmtId="164" fontId="8" fillId="34" borderId="0" xfId="979" applyFont="false" applyBorder="false" applyAlignment="false" applyProtection="false">
      <alignment horizontal="general" vertical="bottom" textRotation="0" wrapText="false" indent="0" shrinkToFit="false"/>
      <protection locked="true" hidden="false"/>
    </xf>
    <xf numFmtId="164" fontId="8" fillId="0" borderId="0" xfId="969" applyFont="false" applyBorder="false" applyAlignment="false" applyProtection="false">
      <alignment horizontal="general" vertical="bottom" textRotation="0" wrapText="false" indent="0" shrinkToFit="false"/>
      <protection locked="true" hidden="false"/>
    </xf>
    <xf numFmtId="164" fontId="8" fillId="0" borderId="0" xfId="969" applyFont="false" applyBorder="false" applyAlignment="true" applyProtection="false">
      <alignment horizontal="center" vertical="bottom" textRotation="0" wrapText="false" indent="0" shrinkToFit="false"/>
      <protection locked="true" hidden="false"/>
    </xf>
    <xf numFmtId="164" fontId="15" fillId="4" borderId="22" xfId="981" applyFont="true" applyBorder="true" applyAlignment="true" applyProtection="false">
      <alignment horizontal="right" vertical="center" textRotation="0" wrapText="false" indent="0" shrinkToFit="false"/>
      <protection locked="true" hidden="false"/>
    </xf>
    <xf numFmtId="164" fontId="15" fillId="4" borderId="23" xfId="981" applyFont="true" applyBorder="true" applyAlignment="true" applyProtection="false">
      <alignment horizontal="right" vertical="center" textRotation="0" wrapText="false" indent="0" shrinkToFit="false"/>
      <protection locked="true" hidden="false"/>
    </xf>
    <xf numFmtId="196" fontId="15" fillId="4" borderId="8" xfId="981" applyFont="true" applyBorder="true" applyAlignment="true" applyProtection="false">
      <alignment horizontal="right" vertical="center" textRotation="0" wrapText="false" indent="0" shrinkToFit="false"/>
      <protection locked="true" hidden="false"/>
    </xf>
    <xf numFmtId="164" fontId="15" fillId="4" borderId="24" xfId="981" applyFont="true" applyBorder="true" applyAlignment="true" applyProtection="false">
      <alignment horizontal="right" vertical="center" textRotation="0" wrapText="false" indent="0" shrinkToFit="false"/>
      <protection locked="true" hidden="false"/>
    </xf>
    <xf numFmtId="164" fontId="15" fillId="4" borderId="0" xfId="981" applyFont="true" applyBorder="true" applyAlignment="true" applyProtection="false">
      <alignment horizontal="right" vertical="center" textRotation="0" wrapText="false" indent="0" shrinkToFit="false"/>
      <protection locked="true" hidden="false"/>
    </xf>
    <xf numFmtId="171" fontId="15" fillId="4" borderId="25" xfId="981" applyFont="true" applyBorder="true" applyAlignment="true" applyProtection="false">
      <alignment horizontal="right" vertical="center" textRotation="0" wrapText="false" indent="0" shrinkToFit="false"/>
      <protection locked="true" hidden="false"/>
    </xf>
    <xf numFmtId="164" fontId="15" fillId="4" borderId="26" xfId="981" applyFont="true" applyBorder="true" applyAlignment="true" applyProtection="false">
      <alignment horizontal="right" vertical="center" textRotation="0" wrapText="false" indent="0" shrinkToFit="false"/>
      <protection locked="true" hidden="false"/>
    </xf>
    <xf numFmtId="164" fontId="15" fillId="4" borderId="16" xfId="981" applyFont="true" applyBorder="true" applyAlignment="true" applyProtection="false">
      <alignment horizontal="right" vertical="center" textRotation="0" wrapText="false" indent="0" shrinkToFit="false"/>
      <protection locked="true" hidden="false"/>
    </xf>
    <xf numFmtId="196" fontId="15" fillId="4" borderId="27" xfId="981" applyFont="true" applyBorder="true" applyAlignment="true" applyProtection="false">
      <alignment horizontal="right" vertical="center" textRotation="0" wrapText="false" indent="0" shrinkToFit="false"/>
      <protection locked="true" hidden="false"/>
    </xf>
    <xf numFmtId="164" fontId="8" fillId="0" borderId="0" xfId="969" applyFont="false" applyBorder="false" applyAlignment="true" applyProtection="false">
      <alignment horizontal="left" vertical="bottom" textRotation="0" wrapText="false" indent="2" shrinkToFit="false"/>
      <protection locked="true" hidden="false"/>
    </xf>
    <xf numFmtId="164" fontId="15" fillId="0" borderId="0" xfId="969" applyFont="true" applyBorder="false" applyAlignment="false" applyProtection="false">
      <alignment horizontal="general" vertical="bottom" textRotation="0" wrapText="false" indent="0" shrinkToFit="false"/>
      <protection locked="true" hidden="false"/>
    </xf>
    <xf numFmtId="164" fontId="17" fillId="24"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40" fillId="34" borderId="8" xfId="0" applyFont="true" applyBorder="true" applyAlignment="true" applyProtection="false">
      <alignment horizontal="left" vertical="top" textRotation="0" wrapText="true" indent="0" shrinkToFit="false"/>
      <protection locked="true" hidden="false"/>
    </xf>
    <xf numFmtId="164" fontId="40" fillId="34" borderId="2" xfId="0" applyFont="true" applyBorder="true" applyAlignment="true" applyProtection="false">
      <alignment horizontal="left" vertical="top" textRotation="0" wrapText="true" indent="0" shrinkToFit="false"/>
      <protection locked="true" hidden="false"/>
    </xf>
    <xf numFmtId="164" fontId="40" fillId="34" borderId="28" xfId="0" applyFont="true" applyBorder="true" applyAlignment="true" applyProtection="false">
      <alignment horizontal="left" vertical="top" textRotation="0" wrapText="true" indent="0" shrinkToFit="false"/>
      <protection locked="true" hidden="false"/>
    </xf>
    <xf numFmtId="164" fontId="0" fillId="36" borderId="29" xfId="0" applyFont="false" applyBorder="true" applyAlignment="true" applyProtection="false">
      <alignment horizontal="left" vertical="top" textRotation="0" wrapText="false" indent="0" shrinkToFit="false"/>
      <protection locked="true" hidden="false"/>
    </xf>
    <xf numFmtId="197" fontId="17" fillId="24" borderId="1" xfId="0" applyFont="true" applyBorder="true" applyAlignment="true" applyProtection="false">
      <alignment horizontal="left" vertical="center" textRotation="0" wrapText="false" indent="0" shrinkToFit="false"/>
      <protection locked="true" hidden="false"/>
    </xf>
    <xf numFmtId="197" fontId="17" fillId="24" borderId="30" xfId="0" applyFont="true" applyBorder="true" applyAlignment="true" applyProtection="false">
      <alignment horizontal="left" vertical="center" textRotation="0" wrapText="false" indent="0" shrinkToFit="false"/>
      <protection locked="true" hidden="false"/>
    </xf>
    <xf numFmtId="164" fontId="40" fillId="24" borderId="30" xfId="0" applyFont="true" applyBorder="true" applyAlignment="true" applyProtection="false">
      <alignment horizontal="left" vertical="top" textRotation="0" wrapText="true" indent="0" shrinkToFit="false"/>
      <protection locked="true" hidden="false"/>
    </xf>
    <xf numFmtId="164" fontId="0" fillId="24" borderId="31" xfId="0" applyFont="false" applyBorder="true" applyAlignment="true" applyProtection="false">
      <alignment horizontal="left" vertical="top" textRotation="0" wrapText="false" indent="0" shrinkToFit="false"/>
      <protection locked="true" hidden="false"/>
    </xf>
    <xf numFmtId="197" fontId="17" fillId="24" borderId="30" xfId="0" applyFont="true" applyBorder="true" applyAlignment="true" applyProtection="false">
      <alignment horizontal="left" vertical="center" textRotation="0" wrapText="true" indent="0" shrinkToFit="false"/>
      <protection locked="true" hidden="false"/>
    </xf>
    <xf numFmtId="164" fontId="8" fillId="0" borderId="0" xfId="980" applyFont="false" applyBorder="false" applyAlignment="false" applyProtection="false">
      <alignment horizontal="general" vertical="bottom" textRotation="0" wrapText="false" indent="0" shrinkToFit="false"/>
      <protection locked="true" hidden="false"/>
    </xf>
    <xf numFmtId="164" fontId="13" fillId="4" borderId="22" xfId="980" applyFont="true" applyBorder="true" applyAlignment="true" applyProtection="false">
      <alignment horizontal="general" vertical="center" textRotation="0" wrapText="false" indent="0" shrinkToFit="false"/>
      <protection locked="true" hidden="false"/>
    </xf>
    <xf numFmtId="164" fontId="13" fillId="4" borderId="23" xfId="980" applyFont="true" applyBorder="true" applyAlignment="true" applyProtection="false">
      <alignment horizontal="general" vertical="center" textRotation="0" wrapText="false" indent="0" shrinkToFit="false"/>
      <protection locked="true" hidden="false"/>
    </xf>
    <xf numFmtId="196" fontId="15" fillId="4" borderId="8" xfId="980" applyFont="true" applyBorder="true" applyAlignment="true" applyProtection="false">
      <alignment horizontal="right" vertical="center" textRotation="0" wrapText="false" indent="0" shrinkToFit="false"/>
      <protection locked="true" hidden="false"/>
    </xf>
    <xf numFmtId="164" fontId="13" fillId="4" borderId="24" xfId="980" applyFont="true" applyBorder="true" applyAlignment="true" applyProtection="false">
      <alignment horizontal="general" vertical="center" textRotation="0" wrapText="false" indent="0" shrinkToFit="false"/>
      <protection locked="true" hidden="false"/>
    </xf>
    <xf numFmtId="164" fontId="13" fillId="4" borderId="0" xfId="980" applyFont="true" applyBorder="true" applyAlignment="true" applyProtection="false">
      <alignment horizontal="general" vertical="center" textRotation="0" wrapText="false" indent="0" shrinkToFit="false"/>
      <protection locked="true" hidden="false"/>
    </xf>
    <xf numFmtId="171" fontId="15" fillId="4" borderId="25" xfId="980" applyFont="true" applyBorder="true" applyAlignment="true" applyProtection="false">
      <alignment horizontal="right" vertical="center" textRotation="0" wrapText="false" indent="0" shrinkToFit="false"/>
      <protection locked="true" hidden="false"/>
    </xf>
    <xf numFmtId="164" fontId="13" fillId="4" borderId="26" xfId="980" applyFont="true" applyBorder="true" applyAlignment="true" applyProtection="false">
      <alignment horizontal="general" vertical="center" textRotation="0" wrapText="false" indent="0" shrinkToFit="false"/>
      <protection locked="true" hidden="false"/>
    </xf>
    <xf numFmtId="164" fontId="13" fillId="4" borderId="16" xfId="980" applyFont="true" applyBorder="true" applyAlignment="true" applyProtection="false">
      <alignment horizontal="general" vertical="center" textRotation="0" wrapText="false" indent="0" shrinkToFit="false"/>
      <protection locked="true" hidden="false"/>
    </xf>
    <xf numFmtId="171" fontId="15" fillId="4" borderId="27" xfId="980" applyFont="true" applyBorder="true" applyAlignment="true" applyProtection="false">
      <alignment horizontal="right" vertical="center" textRotation="0" wrapText="false" indent="0" shrinkToFit="false"/>
      <protection locked="true" hidden="false"/>
    </xf>
    <xf numFmtId="164" fontId="13" fillId="0" borderId="0" xfId="969" applyFont="true" applyBorder="true" applyAlignment="true" applyProtection="false">
      <alignment horizontal="center" vertical="center" textRotation="0" wrapText="true" indent="0" shrinkToFit="false"/>
      <protection locked="true" hidden="false"/>
    </xf>
    <xf numFmtId="164" fontId="15" fillId="0" borderId="0" xfId="969" applyFont="true" applyBorder="true" applyAlignment="true" applyProtection="false">
      <alignment horizontal="center" vertical="center" textRotation="0" wrapText="false" indent="0" shrinkToFit="false"/>
      <protection locked="true" hidden="false"/>
    </xf>
    <xf numFmtId="164" fontId="8" fillId="0" borderId="0" xfId="969" applyFont="false" applyBorder="true" applyAlignment="false" applyProtection="false">
      <alignment horizontal="general" vertical="bottom" textRotation="0" wrapText="false" indent="0" shrinkToFit="false"/>
      <protection locked="true" hidden="false"/>
    </xf>
    <xf numFmtId="164" fontId="8" fillId="0" borderId="1" xfId="969" applyFont="true" applyBorder="true" applyAlignment="true" applyProtection="false">
      <alignment horizontal="center" vertical="top" textRotation="0" wrapText="true" indent="0" shrinkToFit="false"/>
      <protection locked="true" hidden="false"/>
    </xf>
    <xf numFmtId="164" fontId="8" fillId="0" borderId="30" xfId="969" applyFont="true" applyBorder="true" applyAlignment="false" applyProtection="false">
      <alignment horizontal="general" vertical="bottom" textRotation="0" wrapText="false" indent="0" shrinkToFit="false"/>
      <protection locked="true" hidden="false"/>
    </xf>
    <xf numFmtId="164" fontId="13" fillId="0" borderId="7" xfId="969" applyFont="true" applyBorder="true" applyAlignment="true" applyProtection="false">
      <alignment horizontal="center" vertical="center" textRotation="0" wrapText="true" indent="0" shrinkToFit="false"/>
      <protection locked="true" hidden="false"/>
    </xf>
    <xf numFmtId="164" fontId="13" fillId="0" borderId="31" xfId="969" applyFont="true" applyBorder="true" applyAlignment="true" applyProtection="false">
      <alignment horizontal="center" vertical="center" textRotation="0" wrapText="true" indent="0" shrinkToFit="false"/>
      <protection locked="true" hidden="false"/>
    </xf>
    <xf numFmtId="164" fontId="13" fillId="0" borderId="1" xfId="969" applyFont="true" applyBorder="true" applyAlignment="true" applyProtection="false">
      <alignment horizontal="center" vertical="center" textRotation="0" wrapText="true" indent="0" shrinkToFit="false"/>
      <protection locked="true" hidden="false"/>
    </xf>
    <xf numFmtId="164" fontId="76" fillId="0" borderId="1" xfId="969" applyFont="true" applyBorder="true" applyAlignment="true" applyProtection="false">
      <alignment horizontal="center" vertical="top" textRotation="0" wrapText="true" indent="0" shrinkToFit="false"/>
      <protection locked="true" hidden="false"/>
    </xf>
    <xf numFmtId="198"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99" fontId="0" fillId="0" borderId="0" xfId="0" applyFont="false" applyBorder="false" applyAlignment="false" applyProtection="false">
      <alignment horizontal="general" vertical="bottom" textRotation="0" wrapText="false" indent="0" shrinkToFit="false"/>
      <protection locked="true" hidden="false"/>
    </xf>
    <xf numFmtId="200"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7" borderId="0" xfId="0" applyFont="false" applyBorder="false" applyAlignment="false" applyProtection="false">
      <alignment horizontal="general" vertical="bottom" textRotation="0" wrapText="false" indent="0" shrinkToFit="false"/>
      <protection locked="true" hidden="false"/>
    </xf>
    <xf numFmtId="164" fontId="77" fillId="37" borderId="0" xfId="0" applyFont="true" applyBorder="true" applyAlignment="true" applyProtection="true">
      <alignment horizontal="center" vertical="center" textRotation="0" wrapText="false" indent="0" shrinkToFit="false"/>
      <protection locked="false" hidden="false"/>
    </xf>
    <xf numFmtId="199" fontId="77" fillId="38" borderId="0" xfId="0" applyFont="true" applyBorder="false" applyAlignment="false" applyProtection="false">
      <alignment horizontal="general" vertical="bottom" textRotation="0" wrapText="false" indent="0" shrinkToFit="false"/>
      <protection locked="true" hidden="false"/>
    </xf>
    <xf numFmtId="164" fontId="78" fillId="37" borderId="0" xfId="0" applyFont="true" applyBorder="true" applyAlignment="true" applyProtection="true">
      <alignment horizontal="center" vertical="center" textRotation="0" wrapText="false" indent="0" shrinkToFit="false"/>
      <protection locked="false" hidden="false"/>
    </xf>
    <xf numFmtId="164" fontId="0" fillId="37" borderId="0" xfId="0" applyFont="false" applyBorder="true" applyAlignment="true" applyProtection="true">
      <alignment horizontal="center" vertical="center" textRotation="0" wrapText="false" indent="0" shrinkToFit="false"/>
      <protection locked="false" hidden="false"/>
    </xf>
    <xf numFmtId="201" fontId="0" fillId="0" borderId="0" xfId="0" applyFont="false" applyBorder="true" applyAlignment="true" applyProtection="false">
      <alignment horizontal="center" vertical="center" textRotation="0" wrapText="false" indent="0" shrinkToFit="false"/>
      <protection locked="true" hidden="false"/>
    </xf>
    <xf numFmtId="164" fontId="0" fillId="37"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200"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32" xfId="0" applyFont="false" applyBorder="true" applyAlignment="true" applyProtection="false">
      <alignment horizontal="general" vertical="bottom" textRotation="90" wrapText="false" indent="0" shrinkToFit="false"/>
      <protection locked="true" hidden="false"/>
    </xf>
    <xf numFmtId="164" fontId="0" fillId="0" borderId="32" xfId="0" applyFont="false" applyBorder="true" applyAlignment="false" applyProtection="false">
      <alignment horizontal="general" vertical="bottom" textRotation="0" wrapText="false" indent="0" shrinkToFit="false"/>
      <protection locked="true" hidden="false"/>
    </xf>
    <xf numFmtId="164" fontId="0" fillId="37" borderId="0" xfId="0" applyFont="false" applyBorder="true" applyAlignment="true" applyProtection="false">
      <alignment horizontal="general" vertical="bottom" textRotation="0" wrapText="false" indent="0" shrinkToFit="false"/>
      <protection locked="true" hidden="false"/>
    </xf>
    <xf numFmtId="198" fontId="0" fillId="0" borderId="0" xfId="0" applyFont="false" applyBorder="true" applyAlignment="true" applyProtection="false">
      <alignment horizontal="center" vertical="bottom" textRotation="0" wrapText="false" indent="0" shrinkToFit="false"/>
      <protection locked="true" hidden="false"/>
    </xf>
    <xf numFmtId="199" fontId="0" fillId="0" borderId="0" xfId="0" applyFont="false" applyBorder="true" applyAlignment="true" applyProtection="false">
      <alignment horizontal="general" vertical="bottom" textRotation="0" wrapText="false" indent="0" shrinkToFit="false"/>
      <protection locked="true" hidden="false"/>
    </xf>
    <xf numFmtId="164" fontId="0" fillId="0" borderId="33" xfId="0" applyFont="false" applyBorder="true" applyAlignment="true" applyProtection="false">
      <alignment horizontal="center" vertical="bottom" textRotation="0" wrapText="false" indent="0" shrinkToFit="false"/>
      <protection locked="true" hidden="false"/>
    </xf>
    <xf numFmtId="202"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79" fillId="0" borderId="0" xfId="0" applyFont="true" applyBorder="true" applyAlignment="true" applyProtection="false">
      <alignment horizontal="general" vertical="bottom" textRotation="0" wrapText="false" indent="0" shrinkToFit="false"/>
      <protection locked="true" hidden="false"/>
    </xf>
    <xf numFmtId="198" fontId="79" fillId="0" borderId="0" xfId="0" applyFont="true" applyBorder="true" applyAlignment="true" applyProtection="false">
      <alignment horizontal="center" vertical="bottom" textRotation="0" wrapText="false" indent="0" shrinkToFit="false"/>
      <protection locked="true" hidden="false"/>
    </xf>
    <xf numFmtId="164" fontId="79" fillId="0" borderId="0" xfId="0" applyFont="true" applyBorder="true" applyAlignment="true" applyProtection="false">
      <alignment horizontal="center" vertical="bottom" textRotation="90" wrapText="false" indent="0" shrinkToFit="false"/>
      <protection locked="true" hidden="false"/>
    </xf>
    <xf numFmtId="199" fontId="79" fillId="0" borderId="0" xfId="0" applyFont="true" applyBorder="true" applyAlignment="true" applyProtection="false">
      <alignment horizontal="center" vertical="bottom" textRotation="0" wrapText="false" indent="0" shrinkToFit="false"/>
      <protection locked="true" hidden="false"/>
    </xf>
    <xf numFmtId="164" fontId="80" fillId="0" borderId="0" xfId="0" applyFont="true" applyBorder="true" applyAlignment="true" applyProtection="false">
      <alignment horizontal="center" vertical="bottom" textRotation="90" wrapText="false" indent="0" shrinkToFit="false"/>
      <protection locked="true" hidden="false"/>
    </xf>
    <xf numFmtId="200" fontId="80" fillId="0" borderId="0" xfId="0" applyFont="true" applyBorder="true" applyAlignment="true" applyProtection="false">
      <alignment horizontal="center" vertical="bottom" textRotation="90" wrapText="false" indent="0" shrinkToFit="false"/>
      <protection locked="true" hidden="false"/>
    </xf>
    <xf numFmtId="200" fontId="80" fillId="0" borderId="33" xfId="0" applyFont="true" applyBorder="true" applyAlignment="true" applyProtection="false">
      <alignment horizontal="center" vertical="bottom" textRotation="90" wrapText="false" indent="0" shrinkToFit="false"/>
      <protection locked="true" hidden="false"/>
    </xf>
    <xf numFmtId="203" fontId="81" fillId="0" borderId="0" xfId="0" applyFont="true" applyBorder="false" applyAlignment="true" applyProtection="false">
      <alignment horizontal="center" vertical="bottom" textRotation="90" wrapText="false" indent="0" shrinkToFit="false"/>
      <protection locked="true" hidden="false"/>
    </xf>
    <xf numFmtId="164" fontId="81" fillId="0" borderId="0" xfId="0" applyFont="true" applyBorder="false" applyAlignment="true" applyProtection="false">
      <alignment horizontal="general" vertical="bottom" textRotation="0" wrapText="false" indent="0" shrinkToFit="false"/>
      <protection locked="true" hidden="false"/>
    </xf>
    <xf numFmtId="164" fontId="79" fillId="0" borderId="34" xfId="0" applyFont="true" applyBorder="true" applyAlignment="true" applyProtection="false">
      <alignment horizontal="general" vertical="bottom" textRotation="0" wrapText="false" indent="0" shrinkToFit="false"/>
      <protection locked="true" hidden="false"/>
    </xf>
    <xf numFmtId="197" fontId="79" fillId="0" borderId="34" xfId="0" applyFont="true" applyBorder="true" applyAlignment="true" applyProtection="false">
      <alignment horizontal="center" vertical="bottom" textRotation="0" wrapText="false" indent="0" shrinkToFit="false"/>
      <protection locked="true" hidden="false"/>
    </xf>
    <xf numFmtId="196" fontId="79" fillId="0" borderId="34" xfId="0" applyFont="true" applyBorder="true" applyAlignment="true" applyProtection="false">
      <alignment horizontal="center" vertical="bottom" textRotation="0" wrapText="false" indent="0" shrinkToFit="false"/>
      <protection locked="true" hidden="false"/>
    </xf>
    <xf numFmtId="199" fontId="79" fillId="39" borderId="34" xfId="0" applyFont="true" applyBorder="true" applyAlignment="false" applyProtection="false">
      <alignment horizontal="general" vertical="bottom" textRotation="0" wrapText="false" indent="0" shrinkToFit="false"/>
      <protection locked="true" hidden="false"/>
    </xf>
    <xf numFmtId="200" fontId="79" fillId="0" borderId="34" xfId="0" applyFont="true" applyBorder="true" applyAlignment="true" applyProtection="false">
      <alignment horizontal="center" vertical="bottom" textRotation="0" wrapText="false" indent="0" shrinkToFit="false"/>
      <protection locked="true" hidden="false"/>
    </xf>
    <xf numFmtId="204" fontId="82" fillId="0" borderId="34" xfId="0" applyFont="true" applyBorder="true" applyAlignment="true" applyProtection="false">
      <alignment horizontal="center" vertical="bottom" textRotation="0" wrapText="false" indent="0" shrinkToFit="false"/>
      <protection locked="true" hidden="false"/>
    </xf>
    <xf numFmtId="164" fontId="82" fillId="0" borderId="34" xfId="0" applyFont="true" applyBorder="true" applyAlignment="true" applyProtection="false">
      <alignment horizontal="general" vertical="bottom" textRotation="0" wrapText="false" indent="0" shrinkToFit="false"/>
      <protection locked="true" hidden="false"/>
    </xf>
    <xf numFmtId="164" fontId="0" fillId="0" borderId="34" xfId="0" applyFont="false" applyBorder="true" applyAlignment="true" applyProtection="false">
      <alignment horizontal="general" vertical="bottom" textRotation="0" wrapText="false" indent="0" shrinkToFit="false"/>
      <protection locked="true" hidden="false"/>
    </xf>
    <xf numFmtId="164" fontId="79" fillId="33" borderId="35" xfId="0" applyFont="true" applyBorder="true" applyAlignment="true" applyProtection="true">
      <alignment horizontal="left" vertical="bottom" textRotation="0" wrapText="false" indent="0" shrinkToFit="false"/>
      <protection locked="false" hidden="false"/>
    </xf>
    <xf numFmtId="164" fontId="79" fillId="33" borderId="35" xfId="0" applyFont="true" applyBorder="true" applyAlignment="false" applyProtection="true">
      <alignment horizontal="general" vertical="bottom" textRotation="0" wrapText="false" indent="0" shrinkToFit="false"/>
      <protection locked="false" hidden="false"/>
    </xf>
    <xf numFmtId="197" fontId="79" fillId="33" borderId="35" xfId="0" applyFont="true" applyBorder="true" applyAlignment="true" applyProtection="true">
      <alignment horizontal="center" vertical="bottom" textRotation="0" wrapText="false" indent="0" shrinkToFit="false"/>
      <protection locked="false" hidden="false"/>
    </xf>
    <xf numFmtId="196" fontId="79" fillId="33" borderId="35" xfId="0" applyFont="true" applyBorder="true" applyAlignment="true" applyProtection="true">
      <alignment horizontal="center" vertical="bottom" textRotation="0" wrapText="false" indent="0" shrinkToFit="false"/>
      <protection locked="false" hidden="false"/>
    </xf>
    <xf numFmtId="197" fontId="79" fillId="33" borderId="35" xfId="0" applyFont="true" applyBorder="true" applyAlignment="true" applyProtection="false">
      <alignment horizontal="center" vertical="bottom" textRotation="0" wrapText="false" indent="0" shrinkToFit="false"/>
      <protection locked="true" hidden="false"/>
    </xf>
    <xf numFmtId="199" fontId="79" fillId="33" borderId="35" xfId="0" applyFont="true" applyBorder="true" applyAlignment="false" applyProtection="true">
      <alignment horizontal="general" vertical="bottom" textRotation="0" wrapText="false" indent="0" shrinkToFit="false"/>
      <protection locked="false" hidden="false"/>
    </xf>
    <xf numFmtId="196" fontId="79" fillId="33" borderId="35" xfId="0" applyFont="true" applyBorder="true" applyAlignment="true" applyProtection="false">
      <alignment horizontal="center" vertical="bottom" textRotation="0" wrapText="false" indent="0" shrinkToFit="false"/>
      <protection locked="true" hidden="false"/>
    </xf>
    <xf numFmtId="200" fontId="79" fillId="33" borderId="35" xfId="0" applyFont="true" applyBorder="true" applyAlignment="true" applyProtection="false">
      <alignment horizontal="center" vertical="bottom" textRotation="0" wrapText="false" indent="0" shrinkToFit="false"/>
      <protection locked="true" hidden="false"/>
    </xf>
    <xf numFmtId="205" fontId="81" fillId="40" borderId="35" xfId="0" applyFont="true" applyBorder="true" applyAlignment="true" applyProtection="false">
      <alignment horizontal="center" vertical="bottom" textRotation="0" wrapText="false" indent="0" shrinkToFit="false"/>
      <protection locked="true" hidden="false"/>
    </xf>
    <xf numFmtId="171" fontId="81" fillId="40" borderId="35" xfId="0" applyFont="true" applyBorder="true" applyAlignment="true" applyProtection="false">
      <alignment horizontal="center" vertical="bottom" textRotation="0" wrapText="false" indent="0" shrinkToFit="false"/>
      <protection locked="true" hidden="false"/>
    </xf>
    <xf numFmtId="164" fontId="79" fillId="40" borderId="35" xfId="0" applyFont="true" applyBorder="true" applyAlignment="false" applyProtection="false">
      <alignment horizontal="general" vertical="bottom" textRotation="0" wrapText="false" indent="0" shrinkToFit="false"/>
      <protection locked="true" hidden="false"/>
    </xf>
    <xf numFmtId="164" fontId="79" fillId="33" borderId="35" xfId="0" applyFont="true" applyBorder="true" applyAlignment="false" applyProtection="false">
      <alignment horizontal="general" vertical="bottom" textRotation="0" wrapText="false" indent="0" shrinkToFit="false"/>
      <protection locked="true" hidden="false"/>
    </xf>
    <xf numFmtId="164" fontId="81" fillId="33" borderId="35" xfId="0" applyFont="true" applyBorder="true" applyAlignment="false" applyProtection="false">
      <alignment horizontal="general" vertical="bottom" textRotation="0" wrapText="false" indent="0" shrinkToFit="false"/>
      <protection locked="true" hidden="false"/>
    </xf>
    <xf numFmtId="164" fontId="81" fillId="0" borderId="35" xfId="0" applyFont="true" applyBorder="true" applyAlignment="true" applyProtection="true">
      <alignment horizontal="left" vertical="bottom" textRotation="0" wrapText="false" indent="0" shrinkToFit="false"/>
      <protection locked="false" hidden="false"/>
    </xf>
    <xf numFmtId="164" fontId="81" fillId="0" borderId="35" xfId="0" applyFont="true" applyBorder="true" applyAlignment="true" applyProtection="true">
      <alignment horizontal="left" vertical="bottom" textRotation="0" wrapText="false" indent="1" shrinkToFit="false"/>
      <protection locked="false" hidden="false"/>
    </xf>
    <xf numFmtId="164" fontId="81" fillId="0" borderId="35" xfId="0" applyFont="true" applyBorder="true" applyAlignment="false" applyProtection="true">
      <alignment horizontal="general" vertical="bottom" textRotation="0" wrapText="false" indent="0" shrinkToFit="false"/>
      <protection locked="false" hidden="false"/>
    </xf>
    <xf numFmtId="197" fontId="0" fillId="39" borderId="35" xfId="0" applyFont="true" applyBorder="true" applyAlignment="true" applyProtection="true">
      <alignment horizontal="center" vertical="bottom" textRotation="0" wrapText="false" indent="0" shrinkToFit="false"/>
      <protection locked="false" hidden="false"/>
    </xf>
    <xf numFmtId="196" fontId="0" fillId="39" borderId="35" xfId="0" applyFont="true" applyBorder="true" applyAlignment="true" applyProtection="true">
      <alignment horizontal="center" vertical="bottom" textRotation="0" wrapText="false" indent="0" shrinkToFit="false"/>
      <protection locked="false" hidden="false"/>
    </xf>
    <xf numFmtId="197" fontId="0" fillId="0" borderId="35" xfId="0" applyFont="true" applyBorder="true" applyAlignment="true" applyProtection="false">
      <alignment horizontal="center" vertical="bottom" textRotation="0" wrapText="false" indent="0" shrinkToFit="false"/>
      <protection locked="true" hidden="false"/>
    </xf>
    <xf numFmtId="199" fontId="0" fillId="39" borderId="35" xfId="0" applyFont="true" applyBorder="true" applyAlignment="false" applyProtection="true">
      <alignment horizontal="general" vertical="bottom" textRotation="0" wrapText="false" indent="0" shrinkToFit="false"/>
      <protection locked="false" hidden="false"/>
    </xf>
    <xf numFmtId="196" fontId="0" fillId="0" borderId="35" xfId="0" applyFont="true" applyBorder="true" applyAlignment="true" applyProtection="false">
      <alignment horizontal="center" vertical="bottom" textRotation="0" wrapText="false" indent="0" shrinkToFit="false"/>
      <protection locked="true" hidden="false"/>
    </xf>
    <xf numFmtId="200" fontId="81" fillId="0" borderId="35" xfId="0" applyFont="true" applyBorder="true" applyAlignment="true" applyProtection="false">
      <alignment horizontal="center" vertical="bottom" textRotation="0" wrapText="false" indent="0" shrinkToFit="false"/>
      <protection locked="true" hidden="false"/>
    </xf>
    <xf numFmtId="205" fontId="0" fillId="40" borderId="35" xfId="0" applyFont="true" applyBorder="true" applyAlignment="true" applyProtection="false">
      <alignment horizontal="center" vertical="bottom" textRotation="0" wrapText="false" indent="0" shrinkToFit="false"/>
      <protection locked="true" hidden="false"/>
    </xf>
    <xf numFmtId="171" fontId="0" fillId="40" borderId="35" xfId="0" applyFont="true" applyBorder="true" applyAlignment="true" applyProtection="false">
      <alignment horizontal="center" vertical="bottom" textRotation="0" wrapText="false" indent="0" shrinkToFit="false"/>
      <protection locked="true" hidden="false"/>
    </xf>
    <xf numFmtId="171" fontId="0" fillId="0" borderId="35" xfId="0" applyFont="true" applyBorder="true" applyAlignment="true" applyProtection="false">
      <alignment horizontal="center" vertical="bottom" textRotation="0" wrapText="false" indent="0" shrinkToFit="false"/>
      <protection locked="true" hidden="false"/>
    </xf>
    <xf numFmtId="164" fontId="81" fillId="0" borderId="35" xfId="0" applyFont="true" applyBorder="true" applyAlignment="false" applyProtection="false">
      <alignment horizontal="general" vertical="bottom"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true" applyProtection="true">
      <alignment horizontal="left" vertical="bottom" textRotation="0" wrapText="false" indent="0" shrinkToFit="false"/>
      <protection locked="false" hidden="false"/>
    </xf>
    <xf numFmtId="164" fontId="0" fillId="0" borderId="35" xfId="0" applyFont="true" applyBorder="true" applyAlignment="false" applyProtection="true">
      <alignment horizontal="general" vertical="bottom" textRotation="0" wrapText="false" indent="0" shrinkToFit="false"/>
      <protection locked="false" hidden="false"/>
    </xf>
    <xf numFmtId="197" fontId="0" fillId="39" borderId="35" xfId="0" applyFont="false" applyBorder="true" applyAlignment="true" applyProtection="true">
      <alignment horizontal="center" vertical="bottom" textRotation="0" wrapText="false" indent="0" shrinkToFit="false"/>
      <protection locked="false" hidden="false"/>
    </xf>
    <xf numFmtId="164" fontId="0" fillId="39" borderId="35" xfId="0" applyFont="false" applyBorder="true" applyAlignment="true" applyProtection="true">
      <alignment horizontal="center" vertical="bottom" textRotation="0" wrapText="false" indent="0" shrinkToFit="false"/>
      <protection locked="false" hidden="false"/>
    </xf>
    <xf numFmtId="199" fontId="0" fillId="39" borderId="35" xfId="0" applyFont="false" applyBorder="true" applyAlignment="false" applyProtection="true">
      <alignment horizontal="general" vertical="bottom" textRotation="0" wrapText="false" indent="0" shrinkToFit="false"/>
      <protection locked="false" hidden="false"/>
    </xf>
    <xf numFmtId="171" fontId="0" fillId="37" borderId="35" xfId="0" applyFont="true" applyBorder="true" applyAlignment="true" applyProtection="false">
      <alignment horizontal="center" vertical="bottom" textRotation="0" wrapText="false" indent="0" shrinkToFit="false"/>
      <protection locked="true" hidden="false"/>
    </xf>
    <xf numFmtId="205" fontId="0" fillId="0" borderId="35" xfId="0" applyFont="true" applyBorder="true" applyAlignment="true" applyProtection="false">
      <alignment horizontal="center" vertical="bottom" textRotation="0" wrapText="false" indent="0" shrinkToFit="false"/>
      <protection locked="true" hidden="false"/>
    </xf>
    <xf numFmtId="164" fontId="0" fillId="40" borderId="35" xfId="0" applyFont="tru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0" borderId="35" xfId="0" applyFont="false" applyBorder="true" applyAlignment="false" applyProtection="true">
      <alignment horizontal="general" vertical="bottom" textRotation="0" wrapText="false" indent="0" shrinkToFit="false"/>
      <protection locked="false" hidden="false"/>
    </xf>
    <xf numFmtId="198" fontId="0" fillId="0" borderId="35" xfId="0" applyFont="false" applyBorder="true" applyAlignment="true" applyProtection="true">
      <alignment horizontal="center" vertical="bottom" textRotation="0" wrapText="false" indent="0" shrinkToFit="false"/>
      <protection locked="false" hidden="false"/>
    </xf>
    <xf numFmtId="164" fontId="0" fillId="0" borderId="35" xfId="0" applyFont="false" applyBorder="true" applyAlignment="true" applyProtection="true">
      <alignment horizontal="center" vertical="bottom" textRotation="0" wrapText="false" indent="0" shrinkToFit="false"/>
      <protection locked="false" hidden="false"/>
    </xf>
    <xf numFmtId="199" fontId="0" fillId="0" borderId="35" xfId="0" applyFont="false" applyBorder="true" applyAlignment="false" applyProtection="true">
      <alignment horizontal="general" vertical="bottom" textRotation="0" wrapText="false" indent="0" shrinkToFit="false"/>
      <protection locked="false" hidden="false"/>
    </xf>
    <xf numFmtId="205" fontId="81" fillId="0" borderId="35" xfId="0" applyFont="true" applyBorder="true" applyAlignment="true" applyProtection="false">
      <alignment horizontal="center" vertical="bottom" textRotation="0" wrapText="false" indent="0" shrinkToFit="false"/>
      <protection locked="true" hidden="false"/>
    </xf>
    <xf numFmtId="171" fontId="81" fillId="0" borderId="35" xfId="0" applyFont="true" applyBorder="true" applyAlignment="true" applyProtection="false">
      <alignment horizontal="center" vertical="bottom" textRotation="0" wrapText="false" indent="0" shrinkToFit="false"/>
      <protection locked="true" hidden="false"/>
    </xf>
    <xf numFmtId="164" fontId="0" fillId="0" borderId="35" xfId="0" applyFont="true" applyBorder="true" applyAlignment="true" applyProtection="true">
      <alignment horizontal="left" vertical="bottom" textRotation="0" wrapText="false" indent="2" shrinkToFit="false"/>
      <protection locked="false" hidden="false"/>
    </xf>
    <xf numFmtId="164" fontId="80" fillId="39" borderId="35" xfId="0" applyFont="true" applyBorder="true" applyAlignment="true" applyProtection="false">
      <alignment horizontal="center" vertical="bottom" textRotation="0" wrapText="false" indent="0" shrinkToFit="false"/>
      <protection locked="true" hidden="false"/>
    </xf>
    <xf numFmtId="164" fontId="0" fillId="0" borderId="35" xfId="0" applyFont="true" applyBorder="true" applyAlignment="true" applyProtection="false">
      <alignment horizontal="center" vertical="bottom" textRotation="0" wrapText="false" indent="0" shrinkToFit="false"/>
      <protection locked="true" hidden="false"/>
    </xf>
    <xf numFmtId="164" fontId="0" fillId="40" borderId="35" xfId="0" applyFont="false" applyBorder="true" applyAlignment="false" applyProtection="false">
      <alignment horizontal="general" vertical="bottom" textRotation="0" wrapText="false" indent="0" shrinkToFit="false"/>
      <protection locked="true" hidden="false"/>
    </xf>
    <xf numFmtId="164" fontId="0" fillId="0" borderId="35" xfId="0" applyFont="false" applyBorder="true" applyAlignment="true" applyProtection="true">
      <alignment horizontal="left" vertical="bottom" textRotation="0" wrapText="false" indent="0" shrinkToFit="false"/>
      <protection locked="false" hidden="false"/>
    </xf>
    <xf numFmtId="197" fontId="0" fillId="0" borderId="35" xfId="0" applyFont="false" applyBorder="true" applyAlignment="true" applyProtection="true">
      <alignment horizontal="center" vertical="bottom" textRotation="0" wrapText="false" indent="0" shrinkToFit="false"/>
      <protection locked="false" hidden="false"/>
    </xf>
    <xf numFmtId="164" fontId="81" fillId="40" borderId="35" xfId="0" applyFont="true" applyBorder="true" applyAlignment="false" applyProtection="false">
      <alignment horizontal="general" vertical="bottom" textRotation="0" wrapText="false" indent="0" shrinkToFit="false"/>
      <protection locked="true" hidden="false"/>
    </xf>
    <xf numFmtId="164" fontId="81" fillId="0" borderId="36" xfId="0" applyFont="true" applyBorder="true" applyAlignment="true" applyProtection="true">
      <alignment horizontal="left" vertical="bottom" textRotation="0" wrapText="false" indent="0" shrinkToFit="false"/>
      <protection locked="false" hidden="false"/>
    </xf>
    <xf numFmtId="164" fontId="81" fillId="0" borderId="36" xfId="0" applyFont="true" applyBorder="true" applyAlignment="true" applyProtection="true">
      <alignment horizontal="left" vertical="bottom" textRotation="0" wrapText="false" indent="1" shrinkToFit="false"/>
      <protection locked="false" hidden="false"/>
    </xf>
    <xf numFmtId="164" fontId="81" fillId="0" borderId="36" xfId="0" applyFont="true" applyBorder="true" applyAlignment="false" applyProtection="true">
      <alignment horizontal="general" vertical="bottom" textRotation="0" wrapText="false" indent="0" shrinkToFit="false"/>
      <protection locked="false" hidden="false"/>
    </xf>
    <xf numFmtId="197" fontId="0" fillId="39" borderId="36" xfId="0" applyFont="true" applyBorder="true" applyAlignment="true" applyProtection="true">
      <alignment horizontal="center" vertical="bottom" textRotation="0" wrapText="false" indent="0" shrinkToFit="false"/>
      <protection locked="false" hidden="false"/>
    </xf>
    <xf numFmtId="164" fontId="0" fillId="39" borderId="36" xfId="0" applyFont="true" applyBorder="true" applyAlignment="true" applyProtection="true">
      <alignment horizontal="center" vertical="bottom" textRotation="0" wrapText="false" indent="0" shrinkToFit="false"/>
      <protection locked="false" hidden="false"/>
    </xf>
    <xf numFmtId="197" fontId="0" fillId="0" borderId="36" xfId="0" applyFont="true" applyBorder="true" applyAlignment="true" applyProtection="false">
      <alignment horizontal="center" vertical="bottom" textRotation="0" wrapText="false" indent="0" shrinkToFit="false"/>
      <protection locked="true" hidden="false"/>
    </xf>
    <xf numFmtId="199" fontId="81" fillId="39" borderId="36" xfId="0" applyFont="true" applyBorder="true" applyAlignment="false" applyProtection="true">
      <alignment horizontal="general" vertical="bottom" textRotation="0" wrapText="false" indent="0" shrinkToFit="false"/>
      <protection locked="false" hidden="false"/>
    </xf>
    <xf numFmtId="196" fontId="0" fillId="0" borderId="36" xfId="0" applyFont="true" applyBorder="true" applyAlignment="true" applyProtection="false">
      <alignment horizontal="center" vertical="bottom" textRotation="0" wrapText="false" indent="0" shrinkToFit="false"/>
      <protection locked="true" hidden="false"/>
    </xf>
    <xf numFmtId="200" fontId="81" fillId="0" borderId="36" xfId="0" applyFont="true" applyBorder="true" applyAlignment="true" applyProtection="false">
      <alignment horizontal="center" vertical="bottom" textRotation="0" wrapText="false" indent="0" shrinkToFit="false"/>
      <protection locked="true" hidden="false"/>
    </xf>
    <xf numFmtId="171" fontId="0" fillId="0" borderId="36" xfId="0" applyFont="true" applyBorder="true" applyAlignment="true" applyProtection="false">
      <alignment horizontal="center"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40" borderId="36" xfId="0" applyFont="tru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0" fillId="0" borderId="37" xfId="0" applyFont="false" applyBorder="true" applyAlignment="true" applyProtection="false">
      <alignment horizontal="left" vertical="bottom" textRotation="0" wrapText="false" indent="0" shrinkToFit="false"/>
      <protection locked="true" hidden="false"/>
    </xf>
    <xf numFmtId="198" fontId="0" fillId="0" borderId="37" xfId="0" applyFont="false" applyBorder="true" applyAlignment="true" applyProtection="false">
      <alignment horizontal="center" vertical="bottom" textRotation="0" wrapText="false" indent="0" shrinkToFit="false"/>
      <protection locked="true" hidden="false"/>
    </xf>
    <xf numFmtId="164" fontId="0" fillId="0" borderId="37" xfId="0" applyFont="false" applyBorder="true" applyAlignment="true" applyProtection="false">
      <alignment horizontal="center" vertical="bottom" textRotation="0" wrapText="false" indent="0" shrinkToFit="false"/>
      <protection locked="true" hidden="false"/>
    </xf>
    <xf numFmtId="199" fontId="0" fillId="0" borderId="37" xfId="0" applyFont="false" applyBorder="true" applyAlignment="false" applyProtection="false">
      <alignment horizontal="general" vertical="bottom" textRotation="0" wrapText="false" indent="0" shrinkToFit="false"/>
      <protection locked="true" hidden="false"/>
    </xf>
    <xf numFmtId="200" fontId="0" fillId="0" borderId="37"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99" fontId="0" fillId="0" borderId="38" xfId="0" applyFont="false" applyBorder="true" applyAlignment="false" applyProtection="false">
      <alignment horizontal="general" vertical="bottom" textRotation="0" wrapText="false" indent="0" shrinkToFit="false"/>
      <protection locked="true" hidden="false"/>
    </xf>
    <xf numFmtId="164" fontId="79" fillId="0" borderId="0" xfId="0" applyFont="true" applyBorder="false" applyAlignment="true" applyProtection="false">
      <alignment horizontal="left" vertical="bottom" textRotation="0" wrapText="false" indent="0" shrinkToFit="false"/>
      <protection locked="true" hidden="false"/>
    </xf>
    <xf numFmtId="164" fontId="79" fillId="0" borderId="0" xfId="0" applyFont="true" applyBorder="false" applyAlignment="false" applyProtection="false">
      <alignment horizontal="general" vertical="bottom" textRotation="0" wrapText="false" indent="0" shrinkToFit="false"/>
      <protection locked="true" hidden="false"/>
    </xf>
    <xf numFmtId="198" fontId="79" fillId="0" borderId="0" xfId="0" applyFont="true" applyBorder="false" applyAlignment="true" applyProtection="false">
      <alignment horizontal="center" vertical="bottom" textRotation="0" wrapText="false" indent="0" shrinkToFit="false"/>
      <protection locked="true" hidden="false"/>
    </xf>
    <xf numFmtId="164" fontId="79" fillId="0" borderId="0" xfId="0" applyFont="true" applyBorder="false" applyAlignment="true" applyProtection="false">
      <alignment horizontal="center" vertical="bottom" textRotation="0" wrapText="false" indent="0" shrinkToFit="false"/>
      <protection locked="true" hidden="false"/>
    </xf>
    <xf numFmtId="199" fontId="79" fillId="0" borderId="0" xfId="0" applyFont="true" applyBorder="false" applyAlignment="false" applyProtection="false">
      <alignment horizontal="general" vertical="bottom" textRotation="0" wrapText="false" indent="0" shrinkToFit="false"/>
      <protection locked="true" hidden="false"/>
    </xf>
    <xf numFmtId="200" fontId="79" fillId="0" borderId="0" xfId="0" applyFont="true" applyBorder="false" applyAlignment="true" applyProtection="false">
      <alignment horizontal="center" vertical="bottom" textRotation="0" wrapText="false" indent="0" shrinkToFit="false"/>
      <protection locked="true" hidden="false"/>
    </xf>
    <xf numFmtId="164" fontId="81" fillId="0" borderId="0" xfId="0" applyFont="true" applyBorder="false" applyAlignment="true" applyProtection="false">
      <alignment horizontal="left" vertical="bottom" textRotation="0" wrapText="false" indent="0" shrinkToFit="false"/>
      <protection locked="true" hidden="false"/>
    </xf>
    <xf numFmtId="164" fontId="81" fillId="0" borderId="0" xfId="0" applyFont="true" applyBorder="false" applyAlignment="false" applyProtection="false">
      <alignment horizontal="general" vertical="bottom" textRotation="0" wrapText="false" indent="0" shrinkToFit="false"/>
      <protection locked="true" hidden="false"/>
    </xf>
    <xf numFmtId="198" fontId="81" fillId="0" borderId="0" xfId="0" applyFont="true" applyBorder="false" applyAlignment="true" applyProtection="false">
      <alignment horizontal="center" vertical="bottom" textRotation="0" wrapText="false" indent="0" shrinkToFit="false"/>
      <protection locked="true" hidden="false"/>
    </xf>
    <xf numFmtId="164" fontId="81" fillId="0" borderId="0" xfId="0" applyFont="true" applyBorder="false" applyAlignment="true" applyProtection="false">
      <alignment horizontal="center" vertical="bottom" textRotation="0" wrapText="false" indent="0" shrinkToFit="false"/>
      <protection locked="true" hidden="false"/>
    </xf>
    <xf numFmtId="199" fontId="81" fillId="0" borderId="0" xfId="0" applyFont="true" applyBorder="false" applyAlignment="false" applyProtection="false">
      <alignment horizontal="general" vertical="bottom" textRotation="0" wrapText="false" indent="0" shrinkToFit="false"/>
      <protection locked="true" hidden="false"/>
    </xf>
    <xf numFmtId="200" fontId="81" fillId="0" borderId="0" xfId="0" applyFont="true" applyBorder="false" applyAlignment="true" applyProtection="false">
      <alignment horizontal="center" vertical="bottom" textRotation="0" wrapText="false" indent="0" shrinkToFit="false"/>
      <protection locked="true" hidden="false"/>
    </xf>
    <xf numFmtId="164" fontId="83" fillId="0" borderId="0" xfId="0" applyFont="true" applyBorder="false" applyAlignment="true" applyProtection="false">
      <alignment horizontal="left" vertical="bottom" textRotation="0" wrapText="false" indent="0" shrinkToFit="false"/>
      <protection locked="true" hidden="false"/>
    </xf>
    <xf numFmtId="164" fontId="81" fillId="0" borderId="0" xfId="0" applyFont="tru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bottom" textRotation="0" wrapText="false" indent="2" shrinkToFit="false"/>
      <protection locked="true" hidden="false"/>
    </xf>
    <xf numFmtId="164" fontId="0" fillId="0" borderId="0" xfId="0" applyFont="true" applyBorder="false" applyAlignment="true" applyProtection="false">
      <alignment horizontal="left" vertical="bottom" textRotation="0" wrapText="false" indent="2" shrinkToFit="false"/>
      <protection locked="true" hidden="false"/>
    </xf>
    <xf numFmtId="164" fontId="81" fillId="0" borderId="0" xfId="0" applyFont="true" applyBorder="false" applyAlignment="true" applyProtection="false">
      <alignment horizontal="right" vertical="bottom" textRotation="0" wrapText="false" indent="0" shrinkToFit="false"/>
      <protection locked="true" hidden="false"/>
    </xf>
    <xf numFmtId="171" fontId="0" fillId="0" borderId="39" xfId="0" applyFont="false" applyBorder="true" applyAlignment="false" applyProtection="false">
      <alignment horizontal="general" vertical="bottom" textRotation="0" wrapText="false" indent="0" shrinkToFit="false"/>
      <protection locked="true" hidden="false"/>
    </xf>
    <xf numFmtId="171" fontId="0" fillId="0" borderId="38" xfId="0" applyFont="false" applyBorder="true" applyAlignment="false" applyProtection="false">
      <alignment horizontal="general" vertical="bottom" textRotation="0" wrapText="false" indent="0" shrinkToFit="false"/>
      <protection locked="true" hidden="false"/>
    </xf>
    <xf numFmtId="171" fontId="0" fillId="0" borderId="40" xfId="0" applyFont="false" applyBorder="true" applyAlignment="false" applyProtection="false">
      <alignment horizontal="general" vertical="bottom" textRotation="0" wrapText="false" indent="0" shrinkToFit="false"/>
      <protection locked="true" hidden="false"/>
    </xf>
    <xf numFmtId="196" fontId="65" fillId="4" borderId="41" xfId="969" applyFont="true" applyBorder="true" applyAlignment="true" applyProtection="false">
      <alignment horizontal="center" vertical="center" textRotation="0" wrapText="false" indent="0" shrinkToFit="false"/>
      <protection locked="true" hidden="false"/>
    </xf>
    <xf numFmtId="196" fontId="15" fillId="4" borderId="42" xfId="969" applyFont="true" applyBorder="true" applyAlignment="true" applyProtection="false">
      <alignment horizontal="right" vertical="bottom" textRotation="0" wrapText="true" indent="0" shrinkToFit="false"/>
      <protection locked="true" hidden="false"/>
    </xf>
    <xf numFmtId="171" fontId="15" fillId="4" borderId="43" xfId="969" applyFont="true" applyBorder="true" applyAlignment="true" applyProtection="false">
      <alignment horizontal="right" vertical="bottom" textRotation="0" wrapText="true" indent="0" shrinkToFit="false"/>
      <protection locked="true" hidden="false"/>
    </xf>
    <xf numFmtId="196" fontId="15" fillId="4" borderId="44" xfId="969" applyFont="true" applyBorder="true" applyAlignment="true" applyProtection="false">
      <alignment horizontal="right" vertical="bottom" textRotation="0" wrapText="true" indent="0" shrinkToFit="false"/>
      <protection locked="true" hidden="false"/>
    </xf>
    <xf numFmtId="164" fontId="15" fillId="0" borderId="0" xfId="969" applyFont="true" applyBorder="true" applyAlignment="true" applyProtection="false">
      <alignment horizontal="right" vertical="bottom" textRotation="0" wrapText="true" indent="0" shrinkToFit="false"/>
      <protection locked="true" hidden="false"/>
    </xf>
    <xf numFmtId="164" fontId="84" fillId="34" borderId="45" xfId="969" applyFont="true" applyBorder="true" applyAlignment="true" applyProtection="true">
      <alignment horizontal="center" vertical="center" textRotation="0" wrapText="true" indent="0" shrinkToFit="false"/>
      <protection locked="false" hidden="false"/>
    </xf>
    <xf numFmtId="164" fontId="85" fillId="34" borderId="45" xfId="969" applyFont="true" applyBorder="true" applyAlignment="true" applyProtection="true">
      <alignment horizontal="center" vertical="center" textRotation="0" wrapText="true" indent="0" shrinkToFit="false"/>
      <protection locked="false" hidden="false"/>
    </xf>
    <xf numFmtId="164" fontId="85" fillId="34" borderId="29" xfId="969" applyFont="true" applyBorder="true" applyAlignment="true" applyProtection="true">
      <alignment horizontal="center" vertical="center" textRotation="0" wrapText="true" indent="0" shrinkToFit="false"/>
      <protection locked="false" hidden="false"/>
    </xf>
    <xf numFmtId="164" fontId="15" fillId="35" borderId="1" xfId="969" applyFont="true" applyBorder="true" applyAlignment="true" applyProtection="false">
      <alignment horizontal="general" vertical="center" textRotation="0" wrapText="true" indent="0" shrinkToFit="false"/>
      <protection locked="true" hidden="false"/>
    </xf>
    <xf numFmtId="164" fontId="15" fillId="35" borderId="30" xfId="969" applyFont="true" applyBorder="true" applyAlignment="true" applyProtection="true">
      <alignment horizontal="general" vertical="center" textRotation="0" wrapText="true" indent="0" shrinkToFit="false"/>
      <protection locked="false" hidden="false"/>
    </xf>
    <xf numFmtId="206" fontId="15" fillId="35" borderId="30" xfId="969" applyFont="true" applyBorder="true" applyAlignment="true" applyProtection="true">
      <alignment horizontal="general" vertical="center" textRotation="0" wrapText="true" indent="0" shrinkToFit="false"/>
      <protection locked="false" hidden="false"/>
    </xf>
    <xf numFmtId="184" fontId="15" fillId="35" borderId="30" xfId="969" applyFont="true" applyBorder="true" applyAlignment="true" applyProtection="true">
      <alignment horizontal="general" vertical="center" textRotation="0" wrapText="true" indent="0" shrinkToFit="false"/>
      <protection locked="false" hidden="false"/>
    </xf>
    <xf numFmtId="171" fontId="15" fillId="35" borderId="30" xfId="969" applyFont="true" applyBorder="true" applyAlignment="true" applyProtection="true">
      <alignment horizontal="general" vertical="center" textRotation="0" wrapText="true" indent="0" shrinkToFit="false"/>
      <protection locked="false" hidden="false"/>
    </xf>
    <xf numFmtId="207" fontId="15" fillId="35" borderId="46" xfId="969" applyFont="true" applyBorder="true" applyAlignment="true" applyProtection="true">
      <alignment horizontal="general" vertical="center" textRotation="0" wrapText="true" indent="0" shrinkToFit="false"/>
      <protection locked="false" hidden="false"/>
    </xf>
    <xf numFmtId="164" fontId="15" fillId="35" borderId="1" xfId="969" applyFont="true" applyBorder="true" applyAlignment="true" applyProtection="true">
      <alignment horizontal="general" vertical="center" textRotation="0" wrapText="true" indent="0" shrinkToFit="false"/>
      <protection locked="false" hidden="false"/>
    </xf>
    <xf numFmtId="164" fontId="15" fillId="35" borderId="7" xfId="969" applyFont="true" applyBorder="true" applyAlignment="true" applyProtection="false">
      <alignment horizontal="general" vertical="center" textRotation="0" wrapText="true" indent="0" shrinkToFit="false"/>
      <protection locked="true" hidden="false"/>
    </xf>
    <xf numFmtId="164" fontId="15" fillId="35" borderId="31" xfId="969" applyFont="true" applyBorder="true" applyAlignment="true" applyProtection="true">
      <alignment horizontal="right" vertical="center" textRotation="0" wrapText="true" indent="0" shrinkToFit="false"/>
      <protection locked="false" hidden="false"/>
    </xf>
    <xf numFmtId="207" fontId="15" fillId="35" borderId="30" xfId="969" applyFont="true" applyBorder="true" applyAlignment="true" applyProtection="true">
      <alignment horizontal="center" vertical="center" textRotation="0" wrapText="true" indent="0" shrinkToFit="false"/>
      <protection locked="false" hidden="false"/>
    </xf>
    <xf numFmtId="207" fontId="15" fillId="35" borderId="30" xfId="969" applyFont="true" applyBorder="true" applyAlignment="true" applyProtection="true">
      <alignment horizontal="general" vertical="center" textRotation="0" wrapText="true" indent="0" shrinkToFit="false"/>
      <protection locked="false" hidden="false"/>
    </xf>
    <xf numFmtId="164" fontId="15" fillId="0" borderId="0" xfId="969" applyFont="true" applyBorder="true" applyAlignment="true" applyProtection="false">
      <alignment horizontal="general" vertical="center" textRotation="0" wrapText="true" indent="0" shrinkToFit="false"/>
      <protection locked="true" hidden="false"/>
    </xf>
    <xf numFmtId="164" fontId="15" fillId="0" borderId="0" xfId="969" applyFont="true" applyBorder="true" applyAlignment="true" applyProtection="true">
      <alignment horizontal="right" vertical="center" textRotation="0" wrapText="true" indent="0" shrinkToFit="false"/>
      <protection locked="false" hidden="false"/>
    </xf>
    <xf numFmtId="206" fontId="15" fillId="0" borderId="0" xfId="969" applyFont="true" applyBorder="true" applyAlignment="true" applyProtection="true">
      <alignment horizontal="general" vertical="center" textRotation="0" wrapText="true" indent="0" shrinkToFit="false"/>
      <protection locked="false" hidden="false"/>
    </xf>
    <xf numFmtId="164" fontId="32" fillId="34" borderId="47" xfId="969" applyFont="true" applyBorder="true" applyAlignment="true" applyProtection="true">
      <alignment horizontal="center" vertical="center" textRotation="0" wrapText="true" indent="0" shrinkToFit="false"/>
      <protection locked="false" hidden="false"/>
    </xf>
    <xf numFmtId="164" fontId="15" fillId="35" borderId="21" xfId="969" applyFont="true" applyBorder="true" applyAlignment="true" applyProtection="false">
      <alignment horizontal="general" vertical="center" textRotation="0" wrapText="true" indent="0" shrinkToFit="false"/>
      <protection locked="true" hidden="false"/>
    </xf>
    <xf numFmtId="164" fontId="15" fillId="35" borderId="31" xfId="969" applyFont="true" applyBorder="true" applyAlignment="true" applyProtection="true">
      <alignment horizontal="general" vertical="center" textRotation="0" wrapText="true" indent="0" shrinkToFit="false"/>
      <protection locked="false" hidden="false"/>
    </xf>
    <xf numFmtId="164" fontId="15" fillId="35" borderId="46" xfId="969" applyFont="true" applyBorder="true" applyAlignment="true" applyProtection="true">
      <alignment horizontal="general" vertical="center" textRotation="0" wrapText="true" indent="0" shrinkToFit="false"/>
      <protection locked="false" hidden="false"/>
    </xf>
    <xf numFmtId="164" fontId="15" fillId="35" borderId="21" xfId="969" applyFont="true" applyBorder="true" applyAlignment="true" applyProtection="true">
      <alignment horizontal="general" vertical="center" textRotation="0" wrapText="true" indent="0" shrinkToFit="false"/>
      <protection locked="false" hidden="false"/>
    </xf>
    <xf numFmtId="164" fontId="15" fillId="35" borderId="48" xfId="969" applyFont="true" applyBorder="true" applyAlignment="true" applyProtection="false">
      <alignment horizontal="general" vertical="center" textRotation="0" wrapText="true" indent="0" shrinkToFit="false"/>
      <protection locked="true" hidden="false"/>
    </xf>
    <xf numFmtId="164" fontId="8" fillId="0" borderId="0" xfId="983" applyFont="false" applyBorder="false" applyAlignment="false" applyProtection="false">
      <alignment horizontal="general" vertical="bottom" textRotation="0" wrapText="false" indent="0" shrinkToFit="false"/>
      <protection locked="true" hidden="false"/>
    </xf>
    <xf numFmtId="164" fontId="13" fillId="4" borderId="22" xfId="982" applyFont="true" applyBorder="true" applyAlignment="true" applyProtection="false">
      <alignment horizontal="general" vertical="center" textRotation="0" wrapText="false" indent="0" shrinkToFit="false"/>
      <protection locked="true" hidden="false"/>
    </xf>
    <xf numFmtId="196" fontId="15" fillId="4" borderId="49" xfId="982" applyFont="true" applyBorder="true" applyAlignment="true" applyProtection="false">
      <alignment horizontal="right" vertical="center" textRotation="0" wrapText="false" indent="0" shrinkToFit="false"/>
      <protection locked="true" hidden="false"/>
    </xf>
    <xf numFmtId="164" fontId="8" fillId="0" borderId="0" xfId="984" applyFont="false" applyBorder="false" applyAlignment="true" applyProtection="false">
      <alignment horizontal="center" vertical="center" textRotation="0" wrapText="false" indent="0" shrinkToFit="false"/>
      <protection locked="true" hidden="false"/>
    </xf>
    <xf numFmtId="164" fontId="13" fillId="4" borderId="24" xfId="982" applyFont="true" applyBorder="true" applyAlignment="true" applyProtection="false">
      <alignment horizontal="general" vertical="center" textRotation="0" wrapText="false" indent="0" shrinkToFit="false"/>
      <protection locked="true" hidden="false"/>
    </xf>
    <xf numFmtId="171" fontId="15" fillId="4" borderId="6" xfId="982" applyFont="true" applyBorder="true" applyAlignment="true" applyProtection="false">
      <alignment horizontal="right" vertical="center" textRotation="0" wrapText="false" indent="0" shrinkToFit="false"/>
      <protection locked="true" hidden="false"/>
    </xf>
    <xf numFmtId="164" fontId="13" fillId="4" borderId="26" xfId="982" applyFont="true" applyBorder="true" applyAlignment="true" applyProtection="false">
      <alignment horizontal="general" vertical="center" textRotation="0" wrapText="false" indent="0" shrinkToFit="false"/>
      <protection locked="true" hidden="false"/>
    </xf>
    <xf numFmtId="171" fontId="15" fillId="4" borderId="50" xfId="982" applyFont="true" applyBorder="true" applyAlignment="true" applyProtection="false">
      <alignment horizontal="right" vertical="center" textRotation="0" wrapText="false" indent="0" shrinkToFit="false"/>
      <protection locked="true" hidden="false"/>
    </xf>
    <xf numFmtId="164" fontId="13" fillId="34" borderId="0" xfId="983" applyFont="true" applyBorder="true" applyAlignment="false" applyProtection="false">
      <alignment horizontal="general" vertical="bottom" textRotation="0" wrapText="false" indent="0" shrinkToFit="false"/>
      <protection locked="true" hidden="false"/>
    </xf>
    <xf numFmtId="164" fontId="8" fillId="34" borderId="0" xfId="983" applyFont="false" applyBorder="true" applyAlignment="false" applyProtection="false">
      <alignment horizontal="general" vertical="bottom" textRotation="0" wrapText="false" indent="0" shrinkToFit="false"/>
      <protection locked="true" hidden="false"/>
    </xf>
    <xf numFmtId="164" fontId="8" fillId="0" borderId="0" xfId="983" applyFont="false" applyBorder="true" applyAlignment="false" applyProtection="false">
      <alignment horizontal="general" vertical="bottom" textRotation="0" wrapText="false" indent="0" shrinkToFit="false"/>
      <protection locked="true" hidden="false"/>
    </xf>
    <xf numFmtId="164" fontId="32" fillId="41" borderId="2" xfId="978" applyFont="true" applyBorder="true" applyAlignment="true" applyProtection="false">
      <alignment horizontal="center" vertical="center" textRotation="0" wrapText="false" indent="0" shrinkToFit="false"/>
      <protection locked="true" hidden="false"/>
    </xf>
    <xf numFmtId="164" fontId="32" fillId="42" borderId="2" xfId="978" applyFont="true" applyBorder="true" applyAlignment="true" applyProtection="false">
      <alignment horizontal="center" vertical="center" textRotation="0" wrapText="false" indent="0" shrinkToFit="false"/>
      <protection locked="true" hidden="false"/>
    </xf>
    <xf numFmtId="164" fontId="32" fillId="0" borderId="25" xfId="983" applyFont="true" applyBorder="true" applyAlignment="true" applyProtection="false">
      <alignment horizontal="general" vertical="top" textRotation="0" wrapText="true" indent="0" shrinkToFit="false"/>
      <protection locked="true" hidden="false"/>
    </xf>
    <xf numFmtId="164" fontId="33" fillId="0" borderId="25" xfId="983" applyFont="true" applyBorder="true" applyAlignment="true" applyProtection="false">
      <alignment horizontal="general" vertical="top" textRotation="0" wrapText="true" indent="0" shrinkToFit="false"/>
      <protection locked="true" hidden="false"/>
    </xf>
    <xf numFmtId="164" fontId="33" fillId="0" borderId="6" xfId="983" applyFont="true" applyBorder="true" applyAlignment="true" applyProtection="false">
      <alignment horizontal="left" vertical="top" textRotation="0" wrapText="true" indent="0" shrinkToFit="false"/>
      <protection locked="true" hidden="false"/>
    </xf>
    <xf numFmtId="164" fontId="33" fillId="0" borderId="51" xfId="983" applyFont="true" applyBorder="true" applyAlignment="true" applyProtection="false">
      <alignment horizontal="left" vertical="top" textRotation="0" wrapText="true" indent="0" shrinkToFit="false"/>
      <protection locked="true" hidden="false"/>
    </xf>
    <xf numFmtId="164" fontId="33" fillId="0" borderId="52" xfId="983" applyFont="true" applyBorder="true" applyAlignment="true" applyProtection="false">
      <alignment horizontal="left" vertical="top" textRotation="0" wrapText="true" indent="0" shrinkToFit="false"/>
      <protection locked="true" hidden="false"/>
    </xf>
    <xf numFmtId="164" fontId="13" fillId="0" borderId="0" xfId="983" applyFont="true" applyBorder="true" applyAlignment="false" applyProtection="false">
      <alignment horizontal="general" vertical="bottom" textRotation="0" wrapText="false" indent="0" shrinkToFit="false"/>
      <protection locked="true" hidden="false"/>
    </xf>
    <xf numFmtId="196" fontId="13" fillId="4" borderId="2" xfId="981" applyFont="true" applyBorder="true" applyAlignment="true" applyProtection="false">
      <alignment horizontal="center" vertical="center" textRotation="0" wrapText="false" indent="0" shrinkToFit="false"/>
      <protection locked="true" hidden="false"/>
    </xf>
    <xf numFmtId="164" fontId="15" fillId="34" borderId="2" xfId="0" applyFont="true" applyBorder="true" applyAlignment="true" applyProtection="false">
      <alignment horizontal="center" vertical="center" textRotation="0" wrapText="true" indent="0" shrinkToFit="false"/>
      <protection locked="true" hidden="false"/>
    </xf>
    <xf numFmtId="164" fontId="15" fillId="34" borderId="53" xfId="0" applyFont="true" applyBorder="true" applyAlignment="true" applyProtection="false">
      <alignment horizontal="center" vertical="center" textRotation="0" wrapText="true" indent="0" shrinkToFit="false"/>
      <protection locked="true" hidden="false"/>
    </xf>
    <xf numFmtId="164" fontId="33" fillId="0" borderId="0" xfId="969" applyFont="true" applyBorder="true" applyAlignment="true" applyProtection="false">
      <alignment horizontal="left" vertical="center" textRotation="0" wrapText="false" indent="0" shrinkToFit="false"/>
      <protection locked="true" hidden="false"/>
    </xf>
    <xf numFmtId="164" fontId="8" fillId="0" borderId="0" xfId="969" applyFont="false" applyBorder="true" applyAlignment="true" applyProtection="false">
      <alignment horizontal="left" vertical="center" textRotation="0" wrapText="false" indent="0" shrinkToFit="false"/>
      <protection locked="true" hidden="false"/>
    </xf>
    <xf numFmtId="164" fontId="8" fillId="0" borderId="0" xfId="969" applyFont="false" applyBorder="true" applyAlignment="true" applyProtection="false">
      <alignment horizontal="general" vertical="center" textRotation="0" wrapText="false" indent="0" shrinkToFit="false"/>
      <protection locked="true" hidden="false"/>
    </xf>
    <xf numFmtId="164" fontId="0" fillId="35" borderId="54" xfId="0" applyFont="false" applyBorder="true" applyAlignment="true" applyProtection="false">
      <alignment horizontal="center" vertical="center" textRotation="0" wrapText="true" indent="0" shrinkToFit="false"/>
      <protection locked="true" hidden="false"/>
    </xf>
    <xf numFmtId="164" fontId="8" fillId="35" borderId="54" xfId="0" applyFont="true" applyBorder="true" applyAlignment="true" applyProtection="false">
      <alignment horizontal="justify" vertical="center" textRotation="0" wrapText="true" indent="0" shrinkToFit="false"/>
      <protection locked="true" hidden="false"/>
    </xf>
    <xf numFmtId="164" fontId="8" fillId="35" borderId="54" xfId="0" applyFont="true" applyBorder="true" applyAlignment="true" applyProtection="false">
      <alignment horizontal="center" vertical="center" textRotation="0" wrapText="true" indent="0" shrinkToFit="false"/>
      <protection locked="true" hidden="false"/>
    </xf>
    <xf numFmtId="171" fontId="0" fillId="35" borderId="54" xfId="0" applyFont="false" applyBorder="true" applyAlignment="true" applyProtection="false">
      <alignment horizontal="center" vertical="center" textRotation="0" wrapText="true" indent="0" shrinkToFit="false"/>
      <protection locked="true" hidden="false"/>
    </xf>
    <xf numFmtId="171" fontId="8" fillId="35" borderId="54" xfId="0" applyFont="true" applyBorder="true" applyAlignment="true" applyProtection="false">
      <alignment horizontal="center" vertical="center" textRotation="0" wrapText="true" indent="0" shrinkToFit="false"/>
      <protection locked="true" hidden="false"/>
    </xf>
    <xf numFmtId="164" fontId="15" fillId="35" borderId="54" xfId="0" applyFont="true" applyBorder="true" applyAlignment="true" applyProtection="false">
      <alignment horizontal="center" vertical="center" textRotation="0" wrapText="true" indent="0" shrinkToFit="false"/>
      <protection locked="true" hidden="false"/>
    </xf>
    <xf numFmtId="164" fontId="15" fillId="35" borderId="54" xfId="0" applyFont="true" applyBorder="true" applyAlignment="true" applyProtection="false">
      <alignment horizontal="justify" vertical="center" textRotation="0" wrapText="true" indent="0" shrinkToFit="false"/>
      <protection locked="true" hidden="false"/>
    </xf>
    <xf numFmtId="164" fontId="33" fillId="0" borderId="0" xfId="969" applyFont="true" applyBorder="true" applyAlignment="true" applyProtection="false">
      <alignment horizontal="left" vertical="bottom" textRotation="0" wrapText="false" indent="0" shrinkToFit="false"/>
      <protection locked="true" hidden="false"/>
    </xf>
    <xf numFmtId="164" fontId="8" fillId="0" borderId="0" xfId="969" applyFont="false" applyBorder="true" applyAlignment="true" applyProtection="false">
      <alignment horizontal="left" vertical="bottom" textRotation="0" wrapText="false" indent="0" shrinkToFit="false"/>
      <protection locked="true" hidden="false"/>
    </xf>
    <xf numFmtId="164" fontId="8" fillId="0" borderId="1" xfId="969" applyFont="false" applyBorder="true" applyAlignment="false" applyProtection="false">
      <alignment horizontal="general" vertical="bottom" textRotation="0" wrapText="false" indent="0" shrinkToFit="false"/>
      <protection locked="true" hidden="false"/>
    </xf>
    <xf numFmtId="164" fontId="0" fillId="35" borderId="1" xfId="0" applyFont="false" applyBorder="true" applyAlignment="true" applyProtection="false">
      <alignment horizontal="center" vertical="center" textRotation="0" wrapText="true" indent="0" shrinkToFit="false"/>
      <protection locked="true" hidden="false"/>
    </xf>
    <xf numFmtId="164" fontId="8" fillId="35" borderId="1" xfId="0" applyFont="true" applyBorder="true" applyAlignment="true" applyProtection="false">
      <alignment horizontal="justify" vertical="center" textRotation="0" wrapText="true" indent="0" shrinkToFit="false"/>
      <protection locked="true" hidden="false"/>
    </xf>
    <xf numFmtId="164" fontId="8" fillId="35" borderId="1" xfId="0" applyFont="true" applyBorder="true" applyAlignment="true" applyProtection="false">
      <alignment horizontal="center" vertical="center" textRotation="0" wrapText="true" indent="0" shrinkToFit="false"/>
      <protection locked="true" hidden="false"/>
    </xf>
    <xf numFmtId="171" fontId="0" fillId="35" borderId="1" xfId="0" applyFont="false" applyBorder="true" applyAlignment="true" applyProtection="false">
      <alignment horizontal="center" vertical="center" textRotation="0" wrapText="true" indent="0" shrinkToFit="false"/>
      <protection locked="true" hidden="false"/>
    </xf>
    <xf numFmtId="171" fontId="8" fillId="35" borderId="1" xfId="0" applyFont="true" applyBorder="true" applyAlignment="true" applyProtection="false">
      <alignment horizontal="center" vertical="center" textRotation="0" wrapText="true" indent="0" shrinkToFit="false"/>
      <protection locked="true" hidden="false"/>
    </xf>
    <xf numFmtId="164" fontId="15" fillId="35" borderId="1" xfId="0" applyFont="true" applyBorder="true" applyAlignment="true" applyProtection="false">
      <alignment horizontal="center" vertical="center" textRotation="0" wrapText="true" indent="0" shrinkToFit="false"/>
      <protection locked="true" hidden="false"/>
    </xf>
    <xf numFmtId="164" fontId="8" fillId="35" borderId="1" xfId="0" applyFont="true" applyBorder="true" applyAlignment="true" applyProtection="false">
      <alignment horizontal="general" vertical="center" textRotation="0" wrapText="true" indent="0" shrinkToFit="false"/>
      <protection locked="true" hidden="false"/>
    </xf>
    <xf numFmtId="171" fontId="15" fillId="35" borderId="1" xfId="0" applyFont="true" applyBorder="true" applyAlignment="true" applyProtection="false">
      <alignment horizontal="center" vertical="center" textRotation="0" wrapText="true" indent="0" shrinkToFit="false"/>
      <protection locked="true" hidden="false"/>
    </xf>
    <xf numFmtId="164" fontId="15" fillId="35" borderId="1" xfId="0" applyFont="true" applyBorder="true" applyAlignment="true" applyProtection="false">
      <alignment horizontal="justify" vertical="center" textRotation="0" wrapText="true" indent="0" shrinkToFit="false"/>
      <protection locked="true" hidden="false"/>
    </xf>
    <xf numFmtId="164" fontId="86" fillId="0" borderId="0" xfId="983" applyFont="true" applyBorder="true" applyAlignment="false" applyProtection="false">
      <alignment horizontal="general" vertical="bottom" textRotation="0" wrapText="false" indent="0" shrinkToFit="false"/>
      <protection locked="true" hidden="false"/>
    </xf>
    <xf numFmtId="196" fontId="13" fillId="4" borderId="53" xfId="981" applyFont="true" applyBorder="true" applyAlignment="true" applyProtection="false">
      <alignment horizontal="center" vertical="center" textRotation="0" wrapText="false" indent="0" shrinkToFit="false"/>
      <protection locked="true" hidden="false"/>
    </xf>
    <xf numFmtId="164" fontId="15" fillId="34" borderId="8" xfId="0" applyFont="true" applyBorder="true" applyAlignment="true" applyProtection="false">
      <alignment horizontal="center" vertical="bottom" textRotation="0" wrapText="true" indent="0" shrinkToFit="false"/>
      <protection locked="true" hidden="false"/>
    </xf>
    <xf numFmtId="164" fontId="87" fillId="34" borderId="8" xfId="0" applyFont="true" applyBorder="true" applyAlignment="true" applyProtection="false">
      <alignment horizontal="center" vertical="center" textRotation="0" wrapText="true" indent="0" shrinkToFit="false"/>
      <protection locked="true" hidden="false"/>
    </xf>
    <xf numFmtId="164" fontId="87" fillId="34" borderId="49" xfId="0" applyFont="true" applyBorder="true" applyAlignment="true" applyProtection="false">
      <alignment horizontal="center" vertical="center" textRotation="0" wrapText="true" indent="0" shrinkToFit="false"/>
      <protection locked="true" hidden="false"/>
    </xf>
    <xf numFmtId="164" fontId="33" fillId="35" borderId="1" xfId="0" applyFont="true" applyBorder="true" applyAlignment="true" applyProtection="false">
      <alignment horizontal="center" vertical="center" textRotation="0" wrapText="false" indent="0" shrinkToFit="false"/>
      <protection locked="true" hidden="false"/>
    </xf>
    <xf numFmtId="164" fontId="33" fillId="35" borderId="1" xfId="0" applyFont="true" applyBorder="true" applyAlignment="true" applyProtection="false">
      <alignment horizontal="left" vertical="center" textRotation="0" wrapText="true" indent="0" shrinkToFit="false"/>
      <protection locked="true" hidden="false"/>
    </xf>
    <xf numFmtId="171" fontId="33" fillId="35" borderId="1" xfId="0" applyFont="true" applyBorder="true" applyAlignment="true" applyProtection="false">
      <alignment horizontal="center" vertical="center" textRotation="0" wrapText="false" indent="0" shrinkToFit="false"/>
      <protection locked="true" hidden="false"/>
    </xf>
    <xf numFmtId="208" fontId="33" fillId="35" borderId="1" xfId="0" applyFont="true" applyBorder="true" applyAlignment="true" applyProtection="false">
      <alignment horizontal="center" vertical="center" textRotation="0" wrapText="false" indent="0" shrinkToFit="false"/>
      <protection locked="true" hidden="false"/>
    </xf>
    <xf numFmtId="164" fontId="32" fillId="35" borderId="1" xfId="0" applyFont="true" applyBorder="true" applyAlignment="true" applyProtection="false">
      <alignment horizontal="center" vertical="center" textRotation="0" wrapText="true" indent="0" shrinkToFit="false"/>
      <protection locked="true" hidden="false"/>
    </xf>
    <xf numFmtId="164" fontId="32" fillId="35" borderId="1" xfId="0" applyFont="true" applyBorder="true" applyAlignment="true" applyProtection="false">
      <alignment horizontal="center" vertical="center" textRotation="0" wrapText="false" indent="0" shrinkToFit="false"/>
      <protection locked="true" hidden="false"/>
    </xf>
    <xf numFmtId="208" fontId="32" fillId="35" borderId="1" xfId="0" applyFont="true" applyBorder="true" applyAlignment="true" applyProtection="false">
      <alignment horizontal="center" vertical="center" textRotation="0" wrapText="false" indent="0" shrinkToFit="false"/>
      <protection locked="true" hidden="false"/>
    </xf>
    <xf numFmtId="171" fontId="32" fillId="35"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40" fillId="34" borderId="8" xfId="0" applyFont="true" applyBorder="true" applyAlignment="true" applyProtection="false">
      <alignment horizontal="center" vertical="top" textRotation="0" wrapText="true" indent="0" shrinkToFit="false"/>
      <protection locked="true" hidden="false"/>
    </xf>
    <xf numFmtId="164" fontId="15" fillId="43" borderId="2" xfId="0" applyFont="true" applyBorder="true" applyAlignment="true" applyProtection="false">
      <alignment horizontal="left" vertical="top" textRotation="0" wrapText="false" indent="0" shrinkToFit="false"/>
      <protection locked="true" hidden="false"/>
    </xf>
    <xf numFmtId="209" fontId="40" fillId="0" borderId="23" xfId="0" applyFont="true" applyBorder="true" applyAlignment="true" applyProtection="false">
      <alignment horizontal="center" vertical="top" textRotation="0" wrapText="false" indent="0" shrinkToFit="false"/>
      <protection locked="true" hidden="false"/>
    </xf>
    <xf numFmtId="164" fontId="40" fillId="0" borderId="23" xfId="0" applyFont="true" applyBorder="true" applyAlignment="true" applyProtection="false">
      <alignment horizontal="center" vertical="top" textRotation="0" wrapText="false" indent="0" shrinkToFit="false"/>
      <protection locked="true" hidden="false"/>
    </xf>
    <xf numFmtId="164" fontId="88" fillId="44" borderId="2" xfId="0" applyFont="true" applyBorder="true" applyAlignment="true" applyProtection="false">
      <alignment horizontal="left" vertical="top" textRotation="0" wrapText="false" indent="0" shrinkToFit="false"/>
      <protection locked="true" hidden="false"/>
    </xf>
    <xf numFmtId="209" fontId="40" fillId="0" borderId="0" xfId="0" applyFont="true" applyBorder="true" applyAlignment="true" applyProtection="false">
      <alignment horizontal="center" vertical="top" textRotation="0" wrapText="false" indent="0" shrinkToFit="false"/>
      <protection locked="true" hidden="false"/>
    </xf>
    <xf numFmtId="164" fontId="40" fillId="0" borderId="0" xfId="0" applyFont="true" applyBorder="true" applyAlignment="true" applyProtection="false">
      <alignment horizontal="center" vertical="top" textRotation="0" wrapText="false" indent="0" shrinkToFit="false"/>
      <protection locked="true" hidden="false"/>
    </xf>
    <xf numFmtId="197" fontId="17" fillId="35" borderId="1" xfId="0" applyFont="true" applyBorder="true" applyAlignment="true" applyProtection="false">
      <alignment horizontal="center" vertical="center" textRotation="0" wrapText="false" indent="0" shrinkToFit="false"/>
      <protection locked="true" hidden="false"/>
    </xf>
    <xf numFmtId="196" fontId="13" fillId="4" borderId="41" xfId="980" applyFont="true" applyBorder="true" applyAlignment="true" applyProtection="false">
      <alignment horizontal="center" vertical="center" textRotation="0" wrapText="false" indent="0" shrinkToFit="false"/>
      <protection locked="true" hidden="false"/>
    </xf>
    <xf numFmtId="164" fontId="40" fillId="34" borderId="2" xfId="0" applyFont="true" applyBorder="true" applyAlignment="true" applyProtection="false">
      <alignment horizontal="center" vertical="top" textRotation="0" wrapText="true" indent="0" shrinkToFit="false"/>
      <protection locked="true" hidden="false"/>
    </xf>
    <xf numFmtId="196" fontId="13" fillId="4" borderId="2" xfId="980" applyFont="true" applyBorder="true" applyAlignment="true" applyProtection="false">
      <alignment horizontal="center" vertical="center" textRotation="0" wrapText="false" indent="0" shrinkToFit="false"/>
      <protection locked="true" hidden="false"/>
    </xf>
    <xf numFmtId="164" fontId="8" fillId="34" borderId="55" xfId="0" applyFont="true" applyBorder="true" applyAlignment="true" applyProtection="false">
      <alignment horizontal="center" vertical="bottom" textRotation="0" wrapText="false" indent="0" shrinkToFit="false"/>
      <protection locked="true" hidden="false"/>
    </xf>
    <xf numFmtId="164" fontId="8" fillId="42" borderId="56" xfId="969" applyFont="true" applyBorder="true" applyAlignment="true" applyProtection="false">
      <alignment horizontal="center" vertical="bottom" textRotation="0" wrapText="false" indent="0" shrinkToFit="false"/>
      <protection locked="true" hidden="false"/>
    </xf>
    <xf numFmtId="164" fontId="8" fillId="45" borderId="55" xfId="0" applyFont="true" applyBorder="true" applyAlignment="true" applyProtection="false">
      <alignment horizontal="center" vertical="bottom" textRotation="0" wrapText="false" indent="0" shrinkToFit="false"/>
      <protection locked="true" hidden="false"/>
    </xf>
    <xf numFmtId="164" fontId="89" fillId="46" borderId="57" xfId="0" applyFont="true" applyBorder="true" applyAlignment="true" applyProtection="false">
      <alignment horizontal="general" vertical="center" textRotation="0" wrapText="true" indent="0" shrinkToFit="false"/>
      <protection locked="true" hidden="false"/>
    </xf>
    <xf numFmtId="164" fontId="89" fillId="46" borderId="58" xfId="0" applyFont="true" applyBorder="true" applyAlignment="true" applyProtection="false">
      <alignment horizontal="general" vertical="center" textRotation="0" wrapText="true" indent="0" shrinkToFit="false"/>
      <protection locked="true" hidden="false"/>
    </xf>
    <xf numFmtId="164" fontId="89" fillId="46" borderId="59" xfId="0" applyFont="true" applyBorder="true" applyAlignment="true" applyProtection="false">
      <alignment horizontal="general" vertical="center" textRotation="0" wrapText="true" indent="0" shrinkToFit="false"/>
      <protection locked="true" hidden="false"/>
    </xf>
    <xf numFmtId="164" fontId="89" fillId="46" borderId="60" xfId="0" applyFont="true" applyBorder="true" applyAlignment="true" applyProtection="false">
      <alignment horizontal="general" vertical="center" textRotation="0" wrapText="true" indent="0" shrinkToFit="false"/>
      <protection locked="true" hidden="false"/>
    </xf>
    <xf numFmtId="164" fontId="89" fillId="46" borderId="61" xfId="0" applyFont="true" applyBorder="true" applyAlignment="true" applyProtection="false">
      <alignment horizontal="general" vertical="center" textRotation="0" wrapText="true" indent="0" shrinkToFit="false"/>
      <protection locked="true" hidden="false"/>
    </xf>
    <xf numFmtId="164" fontId="89" fillId="46" borderId="62" xfId="0" applyFont="true" applyBorder="true" applyAlignment="true" applyProtection="false">
      <alignment horizontal="general" vertical="center" textRotation="0" wrapText="true" indent="0" shrinkToFit="false"/>
      <protection locked="true" hidden="false"/>
    </xf>
    <xf numFmtId="164" fontId="89" fillId="46" borderId="63" xfId="0" applyFont="true" applyBorder="true" applyAlignment="true" applyProtection="false">
      <alignment horizontal="general" vertical="center" textRotation="0" wrapText="true" indent="0" shrinkToFit="false"/>
      <protection locked="true" hidden="false"/>
    </xf>
    <xf numFmtId="164" fontId="90" fillId="47" borderId="64" xfId="0" applyFont="true" applyBorder="true" applyAlignment="true" applyProtection="false">
      <alignment horizontal="general" vertical="center" textRotation="0" wrapText="true" indent="0" shrinkToFit="false"/>
      <protection locked="true" hidden="false"/>
    </xf>
    <xf numFmtId="171" fontId="90" fillId="47" borderId="61" xfId="0" applyFont="true" applyBorder="true" applyAlignment="true" applyProtection="false">
      <alignment horizontal="general" vertical="center" textRotation="0" wrapText="true" indent="0" shrinkToFit="false"/>
      <protection locked="true" hidden="false"/>
    </xf>
    <xf numFmtId="171" fontId="90" fillId="47" borderId="59" xfId="0" applyFont="true" applyBorder="true" applyAlignment="true" applyProtection="false">
      <alignment horizontal="general" vertical="center" textRotation="0" wrapText="true" indent="0" shrinkToFit="false"/>
      <protection locked="true" hidden="false"/>
    </xf>
    <xf numFmtId="171" fontId="90" fillId="47" borderId="60" xfId="0" applyFont="true" applyBorder="true" applyAlignment="true" applyProtection="false">
      <alignment horizontal="general" vertical="center" textRotation="0" wrapText="true" indent="0" shrinkToFit="false"/>
      <protection locked="true" hidden="false"/>
    </xf>
    <xf numFmtId="164" fontId="91" fillId="47" borderId="60" xfId="0" applyFont="true" applyBorder="true" applyAlignment="true" applyProtection="false">
      <alignment horizontal="general" vertical="center" textRotation="0" wrapText="true" indent="0" shrinkToFit="false"/>
      <protection locked="true" hidden="false"/>
    </xf>
    <xf numFmtId="196" fontId="90" fillId="47" borderId="61" xfId="0" applyFont="true" applyBorder="true" applyAlignment="true" applyProtection="false">
      <alignment horizontal="right" vertical="center" textRotation="0" wrapText="true" indent="0" shrinkToFit="false"/>
      <protection locked="true" hidden="false"/>
    </xf>
    <xf numFmtId="171" fontId="90" fillId="47" borderId="62" xfId="0" applyFont="true" applyBorder="true" applyAlignment="true" applyProtection="false">
      <alignment horizontal="general" vertical="center" textRotation="0" wrapText="true" indent="0" shrinkToFit="false"/>
      <protection locked="true" hidden="false"/>
    </xf>
    <xf numFmtId="196" fontId="90" fillId="47" borderId="60" xfId="0" applyFont="true" applyBorder="true" applyAlignment="true" applyProtection="false">
      <alignment horizontal="right" vertical="center" textRotation="0" wrapText="true" indent="0" shrinkToFit="false"/>
      <protection locked="true" hidden="false"/>
    </xf>
    <xf numFmtId="196" fontId="90" fillId="47" borderId="63" xfId="0" applyFont="true" applyBorder="true" applyAlignment="true" applyProtection="false">
      <alignment horizontal="right" vertical="center" textRotation="0" wrapText="true" indent="0" shrinkToFit="false"/>
      <protection locked="true" hidden="false"/>
    </xf>
    <xf numFmtId="164" fontId="6" fillId="37" borderId="64" xfId="0" applyFont="true" applyBorder="true" applyAlignment="true" applyProtection="false">
      <alignment horizontal="general" vertical="center" textRotation="0" wrapText="true" indent="0" shrinkToFit="false"/>
      <protection locked="true" hidden="false"/>
    </xf>
    <xf numFmtId="164" fontId="92" fillId="37" borderId="64" xfId="0" applyFont="true" applyBorder="true" applyAlignment="true" applyProtection="false">
      <alignment horizontal="general" vertical="center" textRotation="0" wrapText="true" indent="0" shrinkToFit="false"/>
      <protection locked="true" hidden="false"/>
    </xf>
    <xf numFmtId="171" fontId="6" fillId="37" borderId="59" xfId="0" applyFont="true" applyBorder="true" applyAlignment="true" applyProtection="false">
      <alignment horizontal="general" vertical="center" textRotation="0" wrapText="true" indent="0" shrinkToFit="false"/>
      <protection locked="true" hidden="false"/>
    </xf>
    <xf numFmtId="171" fontId="6" fillId="37" borderId="60" xfId="0" applyFont="true" applyBorder="true" applyAlignment="true" applyProtection="false">
      <alignment horizontal="general" vertical="center" textRotation="0" wrapText="true" indent="0" shrinkToFit="false"/>
      <protection locked="true" hidden="false"/>
    </xf>
    <xf numFmtId="164" fontId="91" fillId="37" borderId="60" xfId="0" applyFont="true" applyBorder="true" applyAlignment="true" applyProtection="false">
      <alignment horizontal="general" vertical="center" textRotation="0" wrapText="true" indent="0" shrinkToFit="false"/>
      <protection locked="true" hidden="false"/>
    </xf>
    <xf numFmtId="164" fontId="6" fillId="37" borderId="60" xfId="0" applyFont="true" applyBorder="true" applyAlignment="true" applyProtection="false">
      <alignment horizontal="general" vertical="center" textRotation="0" wrapText="true" indent="0" shrinkToFit="false"/>
      <protection locked="true" hidden="false"/>
    </xf>
    <xf numFmtId="164" fontId="6" fillId="37" borderId="61" xfId="0" applyFont="true" applyBorder="true" applyAlignment="true" applyProtection="false">
      <alignment horizontal="right" vertical="center" textRotation="0" wrapText="true" indent="0" shrinkToFit="false"/>
      <protection locked="true" hidden="false"/>
    </xf>
    <xf numFmtId="171" fontId="6" fillId="37" borderId="62" xfId="0" applyFont="true" applyBorder="true" applyAlignment="true" applyProtection="false">
      <alignment horizontal="general" vertical="center" textRotation="0" wrapText="true" indent="0" shrinkToFit="false"/>
      <protection locked="true" hidden="false"/>
    </xf>
    <xf numFmtId="164" fontId="6" fillId="37" borderId="60" xfId="0" applyFont="true" applyBorder="true" applyAlignment="true" applyProtection="false">
      <alignment horizontal="right" vertical="center" textRotation="0" wrapText="true" indent="0" shrinkToFit="false"/>
      <protection locked="true" hidden="false"/>
    </xf>
    <xf numFmtId="196" fontId="6" fillId="37" borderId="63" xfId="0" applyFont="true" applyBorder="true" applyAlignment="true" applyProtection="false">
      <alignment horizontal="right" vertical="center" textRotation="0" wrapText="true" indent="0" shrinkToFit="false"/>
      <protection locked="true" hidden="false"/>
    </xf>
    <xf numFmtId="210" fontId="6" fillId="37" borderId="60" xfId="0" applyFont="true" applyBorder="true" applyAlignment="true" applyProtection="false">
      <alignment horizontal="right" vertical="center" textRotation="0" wrapText="true" indent="0" shrinkToFit="false"/>
      <protection locked="true" hidden="false"/>
    </xf>
    <xf numFmtId="164" fontId="6" fillId="37" borderId="65" xfId="0" applyFont="true" applyBorder="true" applyAlignment="true" applyProtection="false">
      <alignment horizontal="general" vertical="center" textRotation="0" wrapText="true" indent="0" shrinkToFit="false"/>
      <protection locked="true" hidden="false"/>
    </xf>
    <xf numFmtId="164" fontId="92" fillId="37" borderId="65" xfId="0" applyFont="true" applyBorder="true" applyAlignment="true" applyProtection="false">
      <alignment horizontal="general" vertical="center" textRotation="0" wrapText="true" indent="0" shrinkToFit="false"/>
      <protection locked="true" hidden="false"/>
    </xf>
    <xf numFmtId="171" fontId="6" fillId="37" borderId="66" xfId="0" applyFont="true" applyBorder="true" applyAlignment="true" applyProtection="false">
      <alignment horizontal="general" vertical="center" textRotation="0" wrapText="true" indent="0" shrinkToFit="false"/>
      <protection locked="true" hidden="false"/>
    </xf>
    <xf numFmtId="171" fontId="6" fillId="37" borderId="67" xfId="0" applyFont="true" applyBorder="true" applyAlignment="true" applyProtection="false">
      <alignment horizontal="general" vertical="center" textRotation="0" wrapText="true" indent="0" shrinkToFit="false"/>
      <protection locked="true" hidden="false"/>
    </xf>
    <xf numFmtId="164" fontId="6" fillId="37" borderId="67" xfId="0" applyFont="true" applyBorder="true" applyAlignment="true" applyProtection="false">
      <alignment horizontal="general" vertical="center" textRotation="0" wrapText="true" indent="0" shrinkToFit="false"/>
      <protection locked="true" hidden="false"/>
    </xf>
    <xf numFmtId="164" fontId="91" fillId="37" borderId="67" xfId="0" applyFont="true" applyBorder="true" applyAlignment="true" applyProtection="false">
      <alignment horizontal="general" vertical="center" textRotation="0" wrapText="true" indent="0" shrinkToFit="false"/>
      <protection locked="true" hidden="false"/>
    </xf>
    <xf numFmtId="164" fontId="6" fillId="37" borderId="68" xfId="0" applyFont="true" applyBorder="true" applyAlignment="true" applyProtection="false">
      <alignment horizontal="right" vertical="center" textRotation="0" wrapText="true" indent="0" shrinkToFit="false"/>
      <protection locked="true" hidden="false"/>
    </xf>
    <xf numFmtId="171" fontId="6" fillId="37" borderId="69" xfId="0" applyFont="true" applyBorder="true" applyAlignment="true" applyProtection="false">
      <alignment horizontal="general" vertical="center" textRotation="0" wrapText="true" indent="0" shrinkToFit="false"/>
      <protection locked="true" hidden="false"/>
    </xf>
    <xf numFmtId="164" fontId="6" fillId="37" borderId="67" xfId="0" applyFont="true" applyBorder="true" applyAlignment="true" applyProtection="false">
      <alignment horizontal="right" vertical="center" textRotation="0" wrapText="true" indent="0" shrinkToFit="false"/>
      <protection locked="true" hidden="false"/>
    </xf>
    <xf numFmtId="196" fontId="6" fillId="37" borderId="70" xfId="0" applyFont="true" applyBorder="true" applyAlignment="true" applyProtection="false">
      <alignment horizontal="right" vertical="center" textRotation="0" wrapText="true" indent="0" shrinkToFit="false"/>
      <protection locked="true" hidden="false"/>
    </xf>
    <xf numFmtId="197" fontId="8" fillId="0" borderId="0" xfId="969" applyFont="false" applyBorder="false" applyAlignment="false" applyProtection="false">
      <alignment horizontal="general" vertical="bottom" textRotation="0" wrapText="false" indent="0" shrinkToFit="false"/>
      <protection locked="true" hidden="false"/>
    </xf>
    <xf numFmtId="164" fontId="17" fillId="24" borderId="0" xfId="0" applyFont="true" applyBorder="true" applyAlignment="true" applyProtection="false">
      <alignment horizontal="center" vertical="bottom" textRotation="0" wrapText="true" indent="0" shrinkToFit="false"/>
      <protection locked="true" hidden="false"/>
    </xf>
  </cellXfs>
  <cellStyles count="1172">
    <cellStyle name="Normal" xfId="0" builtinId="0"/>
    <cellStyle name="Comma" xfId="15" builtinId="3"/>
    <cellStyle name="Comma [0]" xfId="16" builtinId="6"/>
    <cellStyle name="Currency" xfId="17" builtinId="4"/>
    <cellStyle name="Currency [0]" xfId="18" builtinId="7"/>
    <cellStyle name="Percent" xfId="19" builtinId="5"/>
    <cellStyle name=" 1" xfId="20"/>
    <cellStyle name="12Under" xfId="21"/>
    <cellStyle name="20% - Accent1" xfId="22"/>
    <cellStyle name="20% - Accent2" xfId="23"/>
    <cellStyle name="20% - Accent3" xfId="24"/>
    <cellStyle name="20% - Accent4" xfId="25"/>
    <cellStyle name="20% - Accent5" xfId="26"/>
    <cellStyle name="20% - Accent6" xfId="27"/>
    <cellStyle name="20 % - Accent1 2" xfId="28"/>
    <cellStyle name="20 % - Accent2 2" xfId="29"/>
    <cellStyle name="20 % - Accent3 2" xfId="30"/>
    <cellStyle name="20 % - Accent4 2" xfId="31"/>
    <cellStyle name="20 % - Accent5 2" xfId="32"/>
    <cellStyle name="20 % - Accent6 2" xfId="33"/>
    <cellStyle name="40% - Accent1" xfId="34"/>
    <cellStyle name="40% - Accent2" xfId="35"/>
    <cellStyle name="40% - Accent3" xfId="36"/>
    <cellStyle name="40% - Accent4" xfId="37"/>
    <cellStyle name="40% - Accent5" xfId="38"/>
    <cellStyle name="40% - Accent6" xfId="39"/>
    <cellStyle name="40 % - Accent1 2" xfId="40"/>
    <cellStyle name="40 % - Accent2 2" xfId="41"/>
    <cellStyle name="40 % - Accent3 2" xfId="42"/>
    <cellStyle name="40 % - Accent4 2" xfId="43"/>
    <cellStyle name="40 % - Accent5 2" xfId="44"/>
    <cellStyle name="40 % - Accent6 2" xfId="45"/>
    <cellStyle name="60% - Accent1" xfId="46"/>
    <cellStyle name="60% - Accent2" xfId="47"/>
    <cellStyle name="60% - Accent3" xfId="48"/>
    <cellStyle name="60% - Accent4" xfId="49"/>
    <cellStyle name="60% - Accent5" xfId="50"/>
    <cellStyle name="60% - Accent6" xfId="51"/>
    <cellStyle name="60 % - Accent1 2" xfId="52"/>
    <cellStyle name="60 % - Accent2 2" xfId="53"/>
    <cellStyle name="60 % - Accent3 2" xfId="54"/>
    <cellStyle name="60 % - Accent4 2" xfId="55"/>
    <cellStyle name="60 % - Accent5 2" xfId="56"/>
    <cellStyle name="60 % - Accent6 2" xfId="57"/>
    <cellStyle name="_0 - Getting Started" xfId="58"/>
    <cellStyle name="_0 - Getting Started 2" xfId="59"/>
    <cellStyle name="_0 - Getting Started_5-Charges MO" xfId="60"/>
    <cellStyle name="_0 - Getting Started_83090147-DDQ-TAV-EN-001_OUTILS_PILOTAGE" xfId="61"/>
    <cellStyle name="_0 - Getting Started_83090147-DDQ-TAV-EN-001_OUTILS_PILOTAGE-1" xfId="62"/>
    <cellStyle name="_0 - Getting Started_dossierpilotage_dts_2012_10_19" xfId="63"/>
    <cellStyle name="_1 - Fiche descriptive" xfId="64"/>
    <cellStyle name="_1 - Fiche descriptive 2" xfId="65"/>
    <cellStyle name="_1 - Fiche descriptive_5-Charges MO" xfId="66"/>
    <cellStyle name="_1 - Fiche descriptive_83090147-DDQ-TAV-EN-001_OUTILS_PILOTAGE" xfId="67"/>
    <cellStyle name="_1 - Fiche descriptive_83090147-DDQ-TAV-EN-001_OUTILS_PILOTAGE-1" xfId="68"/>
    <cellStyle name="_1 - Fiche descriptive_dossierpilotage_dts_2012_10_19" xfId="69"/>
    <cellStyle name="_10 -  Concep. à coût Ob TSA" xfId="70"/>
    <cellStyle name="_10 -  Concep. à coût Ob TSA 2" xfId="71"/>
    <cellStyle name="_10 -  Concep. à coût Ob TSA_5-Charges MO" xfId="72"/>
    <cellStyle name="_10 -  Concep. à coût Ob TSA_83090147-DDQ-TAV-EN-001_OUTILS_PILOTAGE" xfId="73"/>
    <cellStyle name="_10 -  Concep. à coût Ob TSA_83090147-DDQ-TAV-EN-001_OUTILS_PILOTAGE-1" xfId="74"/>
    <cellStyle name="_10 -  Concep. à coût Ob TSA_dossierpilotage_dts_2012_10_19" xfId="75"/>
    <cellStyle name="_2 - Evènements clés" xfId="76"/>
    <cellStyle name="_2 - Evènements clés 2" xfId="77"/>
    <cellStyle name="_2 - Evènements clés_5-Charges MO" xfId="78"/>
    <cellStyle name="_2 - Evènements clés_83090147-DDQ-TAV-EN-001_OUTILS_PILOTAGE" xfId="79"/>
    <cellStyle name="_2 - Evènements clés_83090147-DDQ-TAV-EN-001_OUTILS_PILOTAGE-1" xfId="80"/>
    <cellStyle name="_2 - Evènements clés_dossierpilotage_dts_2012_10_19" xfId="81"/>
    <cellStyle name="_3 - Plaintes client &amp; pb Majeur" xfId="82"/>
    <cellStyle name="_3 - Plaintes client &amp; pb Majeur 2" xfId="83"/>
    <cellStyle name="_3 - Plaintes client &amp; pb Majeur_5-Charges MO" xfId="84"/>
    <cellStyle name="_3 - Plaintes client &amp; pb Majeur_83090147-DDQ-TAV-EN-001_OUTILS_PILOTAGE" xfId="85"/>
    <cellStyle name="_3 - Plaintes client &amp; pb Majeur_83090147-DDQ-TAV-EN-001_OUTILS_PILOTAGE-1" xfId="86"/>
    <cellStyle name="_3 - Plaintes client &amp; pb Majeur_dossierpilotage_dts_2012_10_19" xfId="87"/>
    <cellStyle name="_4 - Planning directeur" xfId="88"/>
    <cellStyle name="_4 - Planning directeur 2" xfId="89"/>
    <cellStyle name="_4 - Planning directeur_5-Charges MO" xfId="90"/>
    <cellStyle name="_4 - Planning directeur_83090147-DDQ-TAV-EN-001_OUTILS_PILOTAGE" xfId="91"/>
    <cellStyle name="_4 - Planning directeur_83090147-DDQ-TAV-EN-001_OUTILS_PILOTAGE-1" xfId="92"/>
    <cellStyle name="_4 - Planning directeur_dossierpilotage_dts_2012_10_19" xfId="93"/>
    <cellStyle name="_5 - Risques" xfId="94"/>
    <cellStyle name="_5 - Risques 2" xfId="95"/>
    <cellStyle name="_5 - Risques_5-Charges MO" xfId="96"/>
    <cellStyle name="_5 - Risques_83090147-DDQ-TAV-EN-001_OUTILS_PILOTAGE" xfId="97"/>
    <cellStyle name="_5 - Risques_83090147-DDQ-TAV-EN-001_OUTILS_PILOTAGE-1" xfId="98"/>
    <cellStyle name="_5 - Risques_dossierpilotage_dts_2012_10_19" xfId="99"/>
    <cellStyle name="_6 - Opportunités" xfId="100"/>
    <cellStyle name="_6 - Opportunités 2" xfId="101"/>
    <cellStyle name="_6 - Opportunités_5-Charges MO" xfId="102"/>
    <cellStyle name="_6 - Opportunités_83090147-DDQ-TAV-EN-001_OUTILS_PILOTAGE" xfId="103"/>
    <cellStyle name="_6 - Opportunités_83090147-DDQ-TAV-EN-001_OUTILS_PILOTAGE-1" xfId="104"/>
    <cellStyle name="_6 - Opportunités_dossierpilotage_dts_2012_10_19" xfId="105"/>
    <cellStyle name="_7 - Recommandations AQ" xfId="106"/>
    <cellStyle name="_7 - Recommandations AQ 2" xfId="107"/>
    <cellStyle name="_7 - Recommandations AQ_5-Charges MO" xfId="108"/>
    <cellStyle name="_7 - Recommandations AQ_83090147-DDQ-TAV-EN-001_OUTILS_PILOTAGE" xfId="109"/>
    <cellStyle name="_7 - Recommandations AQ_83090147-DDQ-TAV-EN-001_OUTILS_PILOTAGE-1" xfId="110"/>
    <cellStyle name="_7 - Recommandations AQ_dossierpilotage_dts_2012_10_19" xfId="111"/>
    <cellStyle name="_87201044-MGPR-GRP-EN-Draft002-Project_reporting_template_b_20110121" xfId="112"/>
    <cellStyle name="_87201044-MGPR-GRP-EN-Draft002-Project_reporting_template_b_20110121_83090147-DDQ-TAV-EN-001_OUTILS_PILOTAGE" xfId="113"/>
    <cellStyle name="_87201044-MGPR-GRP-EN-Draft002-Project_reporting_template_b_20110121_83090147-DDQ-TAV-EN-001_OUTILS_PILOTAGE-1" xfId="114"/>
    <cellStyle name="_87201044-MGPR-GRP-EN-Draft002-Project_reporting_template_b_20110121_dossierpilotage_dts_2012_10_19" xfId="115"/>
    <cellStyle name="_87201044-MGPR-GRP-FR-Draft002-Modele_reporting_projet_c_20110130" xfId="116"/>
    <cellStyle name="_87201044-MGPR-GRP-FR-Draft002-Modele_reporting_projet_c_20110130_83090147-DDQ-TAV-EN-001_OUTILS_PILOTAGE" xfId="117"/>
    <cellStyle name="_87201044-MGPR-GRP-FR-Draft002-Modele_reporting_projet_c_20110130_83090147-DDQ-TAV-EN-001_OUTILS_PILOTAGE-1" xfId="118"/>
    <cellStyle name="_87201044-MGPR-GRP-FR-Draft002-Modele_reporting_projet_c_20110130_dossierpilotage_dts_2012_10_19" xfId="119"/>
    <cellStyle name="_87201044-PRJ-GRP-en" xfId="120"/>
    <cellStyle name="_87201044-PRJ-GRP-en_5-Charges MO" xfId="121"/>
    <cellStyle name="_87201044-PRJ-GRP-fr" xfId="122"/>
    <cellStyle name="_87201044-PRJ-GRP-fr 2" xfId="123"/>
    <cellStyle name="_87201044-PRJ-GRP-fr_5-Charges MO" xfId="124"/>
    <cellStyle name="_87201247-EN-001-Project Monitoring Dashboard File" xfId="125"/>
    <cellStyle name="_87201247-EN-001-Project_Monitoring_Dashboard_File" xfId="126"/>
    <cellStyle name="_87201247-EN-001-Project_Monitoring_Dashboard_File_83090147-DDQ-TAV-EN-001_OUTILS_PILOTAGE" xfId="127"/>
    <cellStyle name="_87201247-EN-001-Project_Monitoring_Dashboard_File_83090147-DDQ-TAV-EN-001_OUTILS_PILOTAGE-1" xfId="128"/>
    <cellStyle name="_87201247-EN-001-Project_Monitoring_Dashboard_File_dossierpilotage_dts_2012_10_19" xfId="129"/>
    <cellStyle name="_87201247-FR-001-Tableau_de_Bord_Pilotage_du_Projet" xfId="130"/>
    <cellStyle name="_87201247-FR-001-Tableau_de_Bord_Pilotage_du_Projet_83090147-DDQ-TAV-EN-001_OUTILS_PILOTAGE" xfId="131"/>
    <cellStyle name="_87201247-FR-001-Tableau_de_Bord_Pilotage_du_Projet_83090147-DDQ-TAV-EN-001_OUTILS_PILOTAGE-1" xfId="132"/>
    <cellStyle name="_87201247-FR-001-Tableau_de_Bord_Pilotage_du_Projet_dossierpilotage_dts_2012_10_19" xfId="133"/>
    <cellStyle name="_8A - Finance FC" xfId="134"/>
    <cellStyle name="_8A - Finance FC 2" xfId="135"/>
    <cellStyle name="_8A - Finance FC_5-Charges MO" xfId="136"/>
    <cellStyle name="_8A - Finance FC_83090147-DDQ-TAV-EN-001_OUTILS_PILOTAGE" xfId="137"/>
    <cellStyle name="_8A - Finance FC_83090147-DDQ-TAV-EN-001_OUTILS_PILOTAGE-1" xfId="138"/>
    <cellStyle name="_8A - Finance FC_dossierpilotage_dts_2012_10_19" xfId="139"/>
    <cellStyle name="_D3S_Program_dashboard_ B-1" xfId="140"/>
    <cellStyle name="_D3S_Program_dashboard_ B-1 2" xfId="141"/>
    <cellStyle name="_D3S_Program_dashboard_ B-1 2 2" xfId="142"/>
    <cellStyle name="_D3S_Program_dashboard_ B-1 3" xfId="143"/>
    <cellStyle name="_D3S_Program_dashboard_ B-1_1 - Fiche descriptive" xfId="144"/>
    <cellStyle name="_D3S_Program_dashboard_ B-1_5-Charges MO" xfId="145"/>
    <cellStyle name="_D3S_Program_dashboard_ B-1_7 - Recommandations AQ" xfId="146"/>
    <cellStyle name="_D3S_Program_dashboard_ B-1_Maquette_TDB_10-09-29-LV-V2" xfId="147"/>
    <cellStyle name="_D3S_Program_dashboard_ B-1_Maquette_TDB_10-09-29-LV-V2 2" xfId="148"/>
    <cellStyle name="_D3S_Program_dashboard_ B-1_Maquette_TDB_10-09-29-LV-V2 2 2" xfId="149"/>
    <cellStyle name="_D3S_Program_dashboard_ B-1_Maquette_TDB_10-09-29-LV-V2 3" xfId="150"/>
    <cellStyle name="_D3S_Program_dashboard_ B-1_Maquette_TDB_10-09-29-LV-V2_5-Charges MO" xfId="151"/>
    <cellStyle name="_LINKS_CLEANUP_17" xfId="152"/>
    <cellStyle name="_LV_DASHBOARD_V5.6.A.2_AUTO" xfId="153"/>
    <cellStyle name="_LV_DASHBOARD_V5.6.A.2_AUTO 2" xfId="154"/>
    <cellStyle name="_LV_DASHBOARD_V5.6.A.2_AUTO 3" xfId="155"/>
    <cellStyle name="_MAP-F-DAE-025-00-F_07 FR_draft A" xfId="156"/>
    <cellStyle name="_MAP-F-DAE-025-00-F_07 FR_draft A 2" xfId="157"/>
    <cellStyle name="_MAP-F-TSA-005-00-D" xfId="158"/>
    <cellStyle name="_Maquette_TDB4" xfId="159"/>
    <cellStyle name="_Maquette_TDB4 2" xfId="160"/>
    <cellStyle name="_Maquette_TDB4 2 2" xfId="161"/>
    <cellStyle name="_Maquette_TDB4 3" xfId="162"/>
    <cellStyle name="_Maquette_TDB4_1 - Fiche descriptive" xfId="163"/>
    <cellStyle name="_Maquette_TDB4_5-Charges MO" xfId="164"/>
    <cellStyle name="_Maquette_TDB4_7 - Recommandations AQ" xfId="165"/>
    <cellStyle name="_Maquette_TDB4_Maquette_TDB_10-09-29-LV-V2" xfId="166"/>
    <cellStyle name="_Maquette_TDB4_Maquette_TDB_10-09-29-LV-V2 2" xfId="167"/>
    <cellStyle name="_Maquette_TDB4_Maquette_TDB_10-09-29-LV-V2 2 2" xfId="168"/>
    <cellStyle name="_Maquette_TDB4_Maquette_TDB_10-09-29-LV-V2 3" xfId="169"/>
    <cellStyle name="_Maquette_TDB4_Maquette_TDB_10-09-29-LV-V2_5-Charges MO" xfId="170"/>
    <cellStyle name="_Maquette_TDB_10-09-29-LV-V2" xfId="171"/>
    <cellStyle name="_Maquette_TDB_10-09-29-LV-V2 2" xfId="172"/>
    <cellStyle name="_Maquette_TDB_10-09-29-LV-V2 2 2" xfId="173"/>
    <cellStyle name="_Maquette_TDB_10-09-29-LV-V2 3" xfId="174"/>
    <cellStyle name="_Maquette_TDB_10-09-29-LV-V2_5-Charges MO" xfId="175"/>
    <cellStyle name="_Maquette_TDB_PGM_20100729" xfId="176"/>
    <cellStyle name="_Maquette_TDB_PGM_20100729 2" xfId="177"/>
    <cellStyle name="_Maquette_TDB_PGM_20100729 2 2" xfId="178"/>
    <cellStyle name="_Maquette_TDB_PGM_20100729 3" xfId="179"/>
    <cellStyle name="_Maquette_TDB_PGM_20100729_1 - Fiche descriptive" xfId="180"/>
    <cellStyle name="_Maquette_TDB_PGM_20100729_5-Charges MO" xfId="181"/>
    <cellStyle name="_Maquette_TDB_PGM_20100729_7 - Recommandations AQ" xfId="182"/>
    <cellStyle name="_Maquette_TDB_PGM_4-5-7_DAé-1" xfId="183"/>
    <cellStyle name="_Maquette_TDB_PGM_4-5-7_DAé-1 2" xfId="184"/>
    <cellStyle name="_Maquette_TDB_PGM_4-5-7_DAé-1 2 2" xfId="185"/>
    <cellStyle name="_Maquette_TDB_PGM_4-5-7_DAé-1 3" xfId="186"/>
    <cellStyle name="_Maquette_TDB_PGM_4-5-7_DAé-1_1 - Fiche descriptive" xfId="187"/>
    <cellStyle name="_Maquette_TDB_PGM_4-5-7_DAé-1_5-Charges MO" xfId="188"/>
    <cellStyle name="_Maquette_TDB_PGM_4-5-7_DAé-1_7 - Recommandations AQ" xfId="189"/>
    <cellStyle name="_Maquette_TDB_PGM_4-5-7_DAé-1_99-2 Baseline Status (ECRs) (2)" xfId="190"/>
    <cellStyle name="_Maquette_TDB_PGM_4-5-7_DAé-1_99-3 Formal IVV status (2)" xfId="191"/>
    <cellStyle name="_Maquette_TDB_PGM_4-5-7_DAé-1_MAP-F-DAE-025-00-D" xfId="192"/>
    <cellStyle name="_Maquette_TDB_PGM_4-5-7_DAé-1_MAP-F-DAE-025-00-D 2" xfId="193"/>
    <cellStyle name="_Maquette_TDB_PGM_4-5-7_DAé-1_MAP-F-DAE-025-00-D 2 2" xfId="194"/>
    <cellStyle name="_Maquette_TDB_PGM_4-5-7_DAé-1_MAP-F-DAE-025-00-D 3" xfId="195"/>
    <cellStyle name="_Maquette_TDB_PGM_4-5-7_DAé-1_MAP-S76-AVS-2010-04.new-xls" xfId="196"/>
    <cellStyle name="_Maquette_TDB_PGM_4-5-7_DAé-1_Nettoyage_fichier" xfId="197"/>
    <cellStyle name="_Maquette_TDB_PGM_4-5-7_DAé-1_Nettoyage_fichier 2" xfId="198"/>
    <cellStyle name="_Maquette_TDB_PGM_4-5-7_DAé-1_Nettoyage_fichier 2 2" xfId="199"/>
    <cellStyle name="_Maquette_TDB_PGM_4-5-7_DAé-1_Nettoyage_fichier 3" xfId="200"/>
    <cellStyle name="_Maquette_TDB_PGM_4-5-7_DAé-1_TdB 30_04_2010 TASFR00580937AJ-1 THTH" xfId="201"/>
    <cellStyle name="_Maquette_TDB_PGM_4-5-7_DAé-1_TdB-S76-CIS-2010-03 V38 Recup" xfId="202"/>
    <cellStyle name="_Maquette_TDB_PGM_4-5-7_WS June 10th-2" xfId="203"/>
    <cellStyle name="_Maquette_TDB_PGM_4-5-7_WS June 10th-2 2" xfId="204"/>
    <cellStyle name="_Maquette_TDB_PGM_4-5-7_WS June 10th-2 2 2" xfId="205"/>
    <cellStyle name="_Maquette_TDB_PGM_4-5-7_WS June 10th-2 3" xfId="206"/>
    <cellStyle name="_Maquette_TDB_PGM_4-5-7_WS June 10th-2_1 - Fiche descriptive" xfId="207"/>
    <cellStyle name="_Maquette_TDB_PGM_4-5-7_WS June 10th-2_5-Charges MO" xfId="208"/>
    <cellStyle name="_Maquette_TDB_PGM_4-5-7_WS June 10th-2_7 - Recommandations AQ" xfId="209"/>
    <cellStyle name="_Maquette_TDB_PGM_4-5-7_WS June 9th-2" xfId="210"/>
    <cellStyle name="_Maquette_TDB_PGM_4-5-7_WS June 9th-2 2" xfId="211"/>
    <cellStyle name="_Maquette_TDB_PGM_4-5-7_WS June 9th-2 2 2" xfId="212"/>
    <cellStyle name="_Maquette_TDB_PGM_4-5-7_WS June 9th-2 3" xfId="213"/>
    <cellStyle name="_Maquette_TDB_PGM_4-5-7_WS June 9th-2_1 - Fiche descriptive" xfId="214"/>
    <cellStyle name="_Maquette_TDB_PGM_4-5-7_WS June 9th-2_5-Charges MO" xfId="215"/>
    <cellStyle name="_Maquette_TDB_PGM_4-5-7_WS June 9th-2_7 - Recommandations AQ" xfId="216"/>
    <cellStyle name="_Modèle reporting projet-87201044-MGPR-GRP-FR-" xfId="217"/>
    <cellStyle name="_Modèle reporting projet-87201044-MGPR-GRP-FR-_5-Charges MO" xfId="218"/>
    <cellStyle name="_Modèle reporting projet-87201044-MGPR-GRP-FR-_83090147-DDQ-TAV-EN-001_OUTILS_PILOTAGE" xfId="219"/>
    <cellStyle name="_Modèle reporting projet-87201044-MGPR-GRP-FR-_83090147-DDQ-TAV-EN-001_OUTILS_PILOTAGE-1" xfId="220"/>
    <cellStyle name="_Modèle reporting projet-87201044-MGPR-GRP-FR-_dossierpilotage_dts_2012_10_19" xfId="221"/>
    <cellStyle name="_Project Monitoring Dashboard File_02162011_V1a" xfId="222"/>
    <cellStyle name="_Project Monitoring Dashboard File_02162011_V1a_83090147-DDQ-TAV-EN-001_OUTILS_PILOTAGE" xfId="223"/>
    <cellStyle name="_Project Monitoring Dashboard File_02162011_V1a_83090147-DDQ-TAV-EN-001_OUTILS_PILOTAGE-1" xfId="224"/>
    <cellStyle name="_Project Monitoring Dashboard File_02162011_V1a_dossierpilotage_dts_2012_10_19" xfId="225"/>
    <cellStyle name="_Project Monitoring Dashboard File_20110210_V1" xfId="226"/>
    <cellStyle name="_Project Monitoring Dashboard File_20110210_V1_83090147-DDQ-TAV-EN-001_OUTILS_PILOTAGE" xfId="227"/>
    <cellStyle name="_Project Monitoring Dashboard File_20110210_V1_83090147-DDQ-TAV-EN-001_OUTILS_PILOTAGE-1" xfId="228"/>
    <cellStyle name="_Project Monitoring Dashboard File_20110210_V1_dossierpilotage_dts_2012_10_19" xfId="229"/>
    <cellStyle name="_Project reporting template-87201044-MGPR-GRP-EN-" xfId="230"/>
    <cellStyle name="_Project reporting template-87201044-MGPR-GRP-EN- 2" xfId="231"/>
    <cellStyle name="_Project reporting template-87201044-MGPR-GRP-EN- 2 2" xfId="232"/>
    <cellStyle name="_Project reporting template-87201044-MGPR-GRP-EN- 3" xfId="233"/>
    <cellStyle name="_Project reporting template-87201044-MGPR-GRP-EN-_5-Charges MO" xfId="234"/>
    <cellStyle name="_Solution_Monitoring_Dashboard_File" xfId="235"/>
    <cellStyle name="_Solution_Monitoring_Dashboard_File_83090147-DDQ-TAV-EN-001_OUTILS_PILOTAGE" xfId="236"/>
    <cellStyle name="_Solution_Monitoring_Dashboard_File_83090147-DDQ-TAV-EN-001_OUTILS_PILOTAGE-1" xfId="237"/>
    <cellStyle name="_Solution_Monitoring_Dashboard_File_dossierpilotage_dts_2012_10_19" xfId="238"/>
    <cellStyle name="_Solution_Monitoring_Tools_File_V2" xfId="239"/>
    <cellStyle name="_Solution_Monitoring_Tools_File_V2_83090147-DDQ-TAV-EN-001_OUTILS_PILOTAGE" xfId="240"/>
    <cellStyle name="_Solution_Monitoring_Tools_File_V2_83090147-DDQ-TAV-EN-001_OUTILS_PILOTAGE-1" xfId="241"/>
    <cellStyle name="_Solution_Monitoring_Tools_File_V2_dossierpilotage_dts_2012_10_19" xfId="242"/>
    <cellStyle name="Accent1 2" xfId="243"/>
    <cellStyle name="Accent2 2" xfId="244"/>
    <cellStyle name="Accent3 2" xfId="245"/>
    <cellStyle name="Accent4 2" xfId="246"/>
    <cellStyle name="Accent5 2" xfId="247"/>
    <cellStyle name="Accent6 2" xfId="248"/>
    <cellStyle name="Bad 1" xfId="249"/>
    <cellStyle name="Bord: quadrillage" xfId="250"/>
    <cellStyle name="Bord: quadrillage gras" xfId="251"/>
    <cellStyle name="Bord: rien" xfId="252"/>
    <cellStyle name="branche" xfId="253"/>
    <cellStyle name="branche 2" xfId="254"/>
    <cellStyle name="branche 2 2" xfId="255"/>
    <cellStyle name="branche_1 - Fiche descriptive" xfId="256"/>
    <cellStyle name="Caché" xfId="257"/>
    <cellStyle name="Calcul 2" xfId="258"/>
    <cellStyle name="Calculation" xfId="259"/>
    <cellStyle name="CARTOUCHE_THOM" xfId="260"/>
    <cellStyle name="Check Cell" xfId="261"/>
    <cellStyle name="Comma [0]" xfId="262"/>
    <cellStyle name="Comma [0] 2" xfId="263"/>
    <cellStyle name="Comma [0] 2 2" xfId="264"/>
    <cellStyle name="Comma [0] 3" xfId="265"/>
    <cellStyle name="Comma [0] 3 2" xfId="266"/>
    <cellStyle name="Comma [0] 4" xfId="267"/>
    <cellStyle name="Comma [0] 4 2" xfId="268"/>
    <cellStyle name="Comma [0] 5" xfId="269"/>
    <cellStyle name="Comma_2.2 RBA Milestones Trends" xfId="270"/>
    <cellStyle name="Commentaire 2" xfId="271"/>
    <cellStyle name="Commentaire 3" xfId="272"/>
    <cellStyle name="Commentaire 3 2" xfId="273"/>
    <cellStyle name="Commentaire 4" xfId="274"/>
    <cellStyle name="Commentaire 4 2" xfId="275"/>
    <cellStyle name="Commentaire 5" xfId="276"/>
    <cellStyle name="Coût" xfId="277"/>
    <cellStyle name="Coût 2" xfId="278"/>
    <cellStyle name="Coût 2 2" xfId="279"/>
    <cellStyle name="Coût 3" xfId="280"/>
    <cellStyle name="Coût 3 2" xfId="281"/>
    <cellStyle name="Coût 4" xfId="282"/>
    <cellStyle name="Currency [0]" xfId="283"/>
    <cellStyle name="Currency [0] 2" xfId="284"/>
    <cellStyle name="Currency [0] 2 2" xfId="285"/>
    <cellStyle name="Currency [0] 3" xfId="286"/>
    <cellStyle name="Currency [0] 3 2" xfId="287"/>
    <cellStyle name="Currency [0] 4" xfId="288"/>
    <cellStyle name="Currency [0] 4 2" xfId="289"/>
    <cellStyle name="Currency [0] 5" xfId="290"/>
    <cellStyle name="Currency_2.2 RBA Milestones Trends" xfId="291"/>
    <cellStyle name="Date" xfId="292"/>
    <cellStyle name="Date 2" xfId="293"/>
    <cellStyle name="Date 2 2" xfId="294"/>
    <cellStyle name="Date 3" xfId="295"/>
    <cellStyle name="Date anglaise" xfId="296"/>
    <cellStyle name="Date anglaise 2" xfId="297"/>
    <cellStyle name="Date anglaise 2 2" xfId="298"/>
    <cellStyle name="Date anglaise 3" xfId="299"/>
    <cellStyle name="Date anglaise 3 2" xfId="300"/>
    <cellStyle name="Date anglaise 4" xfId="301"/>
    <cellStyle name="Date mois" xfId="302"/>
    <cellStyle name="Date mois 2" xfId="303"/>
    <cellStyle name="Date mois 2 2" xfId="304"/>
    <cellStyle name="Date mois 3" xfId="305"/>
    <cellStyle name="Date mois 3 2" xfId="306"/>
    <cellStyle name="Date mois 4" xfId="307"/>
    <cellStyle name="Date saisie" xfId="308"/>
    <cellStyle name="Date saisie 2" xfId="309"/>
    <cellStyle name="Date saisie 2 2" xfId="310"/>
    <cellStyle name="Date saisie 2 3" xfId="311"/>
    <cellStyle name="Date saisie 3" xfId="312"/>
    <cellStyle name="Date saisie 3 2" xfId="313"/>
    <cellStyle name="Date saisie 4" xfId="314"/>
    <cellStyle name="Date saisie_5-Charges MO" xfId="315"/>
    <cellStyle name="date titre" xfId="316"/>
    <cellStyle name="Date_09.10.2007 Plan Quote Analysis" xfId="317"/>
    <cellStyle name="dateCEP" xfId="318"/>
    <cellStyle name="dateCEP 2" xfId="319"/>
    <cellStyle name="dateCEP 2 2" xfId="320"/>
    <cellStyle name="dateCEP 3" xfId="321"/>
    <cellStyle name="dateCEP_1 - Fiche descriptive" xfId="322"/>
    <cellStyle name="DCh" xfId="323"/>
    <cellStyle name="Desc" xfId="324"/>
    <cellStyle name="Desc 2" xfId="325"/>
    <cellStyle name="Desc 2 2" xfId="326"/>
    <cellStyle name="Desc 3" xfId="327"/>
    <cellStyle name="Desc_1 - Fiche descriptive" xfId="328"/>
    <cellStyle name="Dezimal_Q-Indicator_fcu380_v030613" xfId="329"/>
    <cellStyle name="Dollar" xfId="330"/>
    <cellStyle name="Dollar 2" xfId="331"/>
    <cellStyle name="Dollar 2 2" xfId="332"/>
    <cellStyle name="Dollar 3" xfId="333"/>
    <cellStyle name="Dollar_1 - Fiche descriptive" xfId="334"/>
    <cellStyle name="Donnée" xfId="335"/>
    <cellStyle name="Donnée 2" xfId="336"/>
    <cellStyle name="Donnée 3" xfId="337"/>
    <cellStyle name="Donnée 3 2" xfId="338"/>
    <cellStyle name="Donnée 4" xfId="339"/>
    <cellStyle name="Donnée 5" xfId="340"/>
    <cellStyle name="Donnée_1 - Fiche descriptive" xfId="341"/>
    <cellStyle name="Déf_kLoc" xfId="342"/>
    <cellStyle name="Entrée 2" xfId="343"/>
    <cellStyle name="Euro" xfId="344"/>
    <cellStyle name="Euro 2" xfId="345"/>
    <cellStyle name="Euro 2 2" xfId="346"/>
    <cellStyle name="Euro 3" xfId="347"/>
    <cellStyle name="Euro 3 2" xfId="348"/>
    <cellStyle name="Euro 3 3" xfId="349"/>
    <cellStyle name="Euro 4" xfId="350"/>
    <cellStyle name="Euro 4 2" xfId="351"/>
    <cellStyle name="Euro 5" xfId="352"/>
    <cellStyle name="Explanatory Text" xfId="353"/>
    <cellStyle name="Fixé" xfId="354"/>
    <cellStyle name="Fixé 2" xfId="355"/>
    <cellStyle name="Fixé 2 2" xfId="356"/>
    <cellStyle name="Fixé 3" xfId="357"/>
    <cellStyle name="Fixé 3 2" xfId="358"/>
    <cellStyle name="Fixé 4" xfId="359"/>
    <cellStyle name="Followed Hyperlink" xfId="360"/>
    <cellStyle name="Followed Hyperlink 2" xfId="361"/>
    <cellStyle name="Followed Hyperlink 2 2" xfId="362"/>
    <cellStyle name="Followed Hyperlink_1 - Fiche descriptive" xfId="363"/>
    <cellStyle name="Good 2" xfId="364"/>
    <cellStyle name="gud" xfId="365"/>
    <cellStyle name="gud 2" xfId="366"/>
    <cellStyle name="gud 2 2" xfId="367"/>
    <cellStyle name="gud_1 - Fiche descriptive" xfId="368"/>
    <cellStyle name="H_Déf" xfId="369"/>
    <cellStyle name="H_Déf_0.1 Fiche descriptive" xfId="370"/>
    <cellStyle name="H_Déf_0.1 Fiche descriptive 2" xfId="371"/>
    <cellStyle name="H_Déf_0.1 Fiche descriptive 2 2" xfId="372"/>
    <cellStyle name="H_Déf_0.1 Fiche descriptive_1 - Fiche descriptive" xfId="373"/>
    <cellStyle name="H_Déf_0.1 Fiche descriptive_5-Charges MO" xfId="374"/>
    <cellStyle name="H_Déf_0.1 Fiche descriptive_7 - Recommandations AQ" xfId="375"/>
    <cellStyle name="H_Déf_0.1 Fiche descriptive_906-1TdB AffaireS76-NAV_06_003458-17 (en cours)-1" xfId="376"/>
    <cellStyle name="H_Déf_0.1 Fiche descriptive_99-2 Baseline Status (ECRs) (2)" xfId="377"/>
    <cellStyle name="H_Déf_0.1 Fiche descriptive_99-3 Formal IVV status (2)" xfId="378"/>
    <cellStyle name="H_Déf_0.1 Fiche descriptive_MAP-F-DAE-025-00-D" xfId="379"/>
    <cellStyle name="H_Déf_0.1 Fiche descriptive_MAP-F-DAE-025-00-D 2" xfId="380"/>
    <cellStyle name="H_Déf_0.1 Fiche descriptive_MAP-F-DAE-025-00-D 2 2" xfId="381"/>
    <cellStyle name="H_Déf_0.1 Fiche descriptive_MAP-S76-AVS-2010-04.new-xls" xfId="382"/>
    <cellStyle name="H_Déf_0.1 Fiche descriptive_Nettoyage_fichier" xfId="383"/>
    <cellStyle name="H_Déf_0.1 Fiche descriptive_Nettoyage_fichier 2" xfId="384"/>
    <cellStyle name="H_Déf_0.1 Fiche descriptive_Nettoyage_fichier 2 2" xfId="385"/>
    <cellStyle name="H_Déf_0.1 Fiche descriptive_TdB 30_04_2010 TASFR00580937AJ-1 THTH" xfId="386"/>
    <cellStyle name="H_Déf_0.1 Fiche descriptive_TdB 30_04_2010 TASFR00580937AJ-1 THTH 2" xfId="387"/>
    <cellStyle name="H_Déf_0.1 Fiche descriptive_tdb MAP CAM ATR42 NAV 08-00531-03" xfId="388"/>
    <cellStyle name="H_Déf_0.1 Fiche descriptive_TdB-S76-CIS-2010-03 V38 Recup" xfId="389"/>
    <cellStyle name="H_Déf_0.2 Organisation" xfId="390"/>
    <cellStyle name="H_Déf_0.2 Organisation 2" xfId="391"/>
    <cellStyle name="H_Déf_0.2 Organisation_1 - Fiche descriptive" xfId="392"/>
    <cellStyle name="H_Déf_0.2 Organisation_5-Charges MO" xfId="393"/>
    <cellStyle name="H_Déf_0.2 Organisation_7 - Recommandations AQ" xfId="394"/>
    <cellStyle name="H_Déf_0.2 Organisation_99-2 Baseline Status (ECRs) (2)" xfId="395"/>
    <cellStyle name="H_Déf_0.2 Organisation_99-3 Formal IVV status (2)" xfId="396"/>
    <cellStyle name="H_Déf_0.2 Organisation_MAP-F-DAE-025-00-D" xfId="397"/>
    <cellStyle name="H_Déf_0.2 Organisation_MAP-F-DAE-025-00-D 2" xfId="398"/>
    <cellStyle name="H_Déf_0.2 Organisation_MAP-S76-AVS-2010-04.new-xls" xfId="399"/>
    <cellStyle name="H_Déf_0.2 Organisation_Nettoyage_fichier" xfId="400"/>
    <cellStyle name="H_Déf_0.2 Organisation_Nettoyage_fichier 2" xfId="401"/>
    <cellStyle name="H_Déf_0.2 Organisation_TdB 30_04_2010 TASFR00580937AJ-1 THTH" xfId="402"/>
    <cellStyle name="H_Déf_0.2 Organisation_tdb MAP CAM ATR42 NAV 08-00531-03" xfId="403"/>
    <cellStyle name="H_Déf_0.2 Organisation_TdB-S76-CIS-2010-03 V38 Recup" xfId="404"/>
    <cellStyle name="H_Déf_05 juin TDB" xfId="405"/>
    <cellStyle name="H_Déf_05 juin TDB IR 00" xfId="406"/>
    <cellStyle name="H_Déf_05 juin TDB IR 00_ATA_08_4098_DIS-TdB_MAS FSTA _sept_11_ind00" xfId="407"/>
    <cellStyle name="H_Déf_05 juin TDB_ATA_08_4098_DIS-TdB_MAS FSTA _sept_11_ind00" xfId="408"/>
    <cellStyle name="H_Déf_1.1 Faits Marquants" xfId="409"/>
    <cellStyle name="H_Déf_1.1 Faits Marquants 2" xfId="410"/>
    <cellStyle name="H_Déf_1.1 Faits Marquants_1" xfId="411"/>
    <cellStyle name="H_Déf_1.1 Faits Marquants_1 - Fiche descriptive" xfId="412"/>
    <cellStyle name="H_Déf_1.1 Faits Marquants_1 2" xfId="413"/>
    <cellStyle name="H_Déf_1.1 Faits Marquants_1 2 2" xfId="414"/>
    <cellStyle name="H_Déf_1.1 Faits Marquants_1_1 - Fiche descriptive" xfId="415"/>
    <cellStyle name="H_Déf_1.1 Faits Marquants_1_5-Charges MO" xfId="416"/>
    <cellStyle name="H_Déf_1.1 Faits Marquants_1_7 - Recommandations AQ" xfId="417"/>
    <cellStyle name="H_Déf_1.1 Faits Marquants_1_99-2 Baseline Status (ECRs) (2)" xfId="418"/>
    <cellStyle name="H_Déf_1.1 Faits Marquants_1_99-3 Formal IVV status (2)" xfId="419"/>
    <cellStyle name="H_Déf_1.1 Faits Marquants_1_MAP-F-DAE-025-00-D" xfId="420"/>
    <cellStyle name="H_Déf_1.1 Faits Marquants_1_MAP-F-DAE-025-00-D 2" xfId="421"/>
    <cellStyle name="H_Déf_1.1 Faits Marquants_1_MAP-F-DAE-025-00-D 2 2" xfId="422"/>
    <cellStyle name="H_Déf_1.1 Faits Marquants_1_MAP-S76-AVS-2010-04.new-xls" xfId="423"/>
    <cellStyle name="H_Déf_1.1 Faits Marquants_1_Nettoyage_fichier" xfId="424"/>
    <cellStyle name="H_Déf_1.1 Faits Marquants_1_Nettoyage_fichier 2" xfId="425"/>
    <cellStyle name="H_Déf_1.1 Faits Marquants_1_Nettoyage_fichier 2 2" xfId="426"/>
    <cellStyle name="H_Déf_1.1 Faits Marquants_1_TdB 30_04_2010 TASFR00580937AJ-1 THTH" xfId="427"/>
    <cellStyle name="H_Déf_1.1 Faits Marquants_1_TdB 30_04_2010 TASFR00580937AJ-1 THTH 2" xfId="428"/>
    <cellStyle name="H_Déf_1.1 Faits Marquants_1_tdb MAP CAM ATR42 NAV 08-00531-03" xfId="429"/>
    <cellStyle name="H_Déf_1.1 Faits Marquants_1_TdB-S76-CIS-2010-03 V38 Recup" xfId="430"/>
    <cellStyle name="H_Déf_1.1 Faits Marquants_5-Charges MO" xfId="431"/>
    <cellStyle name="H_Déf_1.1 Faits Marquants_7 - Recommandations AQ" xfId="432"/>
    <cellStyle name="H_Déf_1.1 Faits Marquants_99-2 Baseline Status (ECRs) (2)" xfId="433"/>
    <cellStyle name="H_Déf_1.1 Faits Marquants_99-3 Formal IVV status (2)" xfId="434"/>
    <cellStyle name="H_Déf_1.1 Faits Marquants_MAP-F-DAE-025-00-D" xfId="435"/>
    <cellStyle name="H_Déf_1.1 Faits Marquants_MAP-F-DAE-025-00-D 2" xfId="436"/>
    <cellStyle name="H_Déf_1.1 Faits Marquants_MAP-S76-AVS-2010-04.new-xls" xfId="437"/>
    <cellStyle name="H_Déf_1.1 Faits Marquants_Nettoyage_fichier" xfId="438"/>
    <cellStyle name="H_Déf_1.1 Faits Marquants_Nettoyage_fichier 2" xfId="439"/>
    <cellStyle name="H_Déf_1.1 Faits Marquants_TdB 30_04_2010 TASFR00580937AJ-1 THTH" xfId="440"/>
    <cellStyle name="H_Déf_1.1 Faits Marquants_tdb MAP CAM ATR42 NAV 08-00531-03" xfId="441"/>
    <cellStyle name="H_Déf_1.1 Faits Marquants_TdB-S76-CIS-2010-03 V38 Recup" xfId="442"/>
    <cellStyle name="H_Déf_1.2 Decisions-Actions" xfId="443"/>
    <cellStyle name="H_Déf_1.2 Décisions-Actions" xfId="444"/>
    <cellStyle name="H_Déf_1.2 Décisions-Actions 2" xfId="445"/>
    <cellStyle name="H_Déf_1.2 Décisions-Actions 2 2" xfId="446"/>
    <cellStyle name="H_Déf_1.2 Décisions-Actions_1 - Fiche descriptive" xfId="447"/>
    <cellStyle name="H_Déf_1.2 Décisions-Actions_5-Charges MO" xfId="448"/>
    <cellStyle name="H_Déf_1.2 Décisions-Actions_7 - Recommandations AQ" xfId="449"/>
    <cellStyle name="H_Déf_1.2 Décisions-Actions_99-2 Baseline Status (ECRs) (2)" xfId="450"/>
    <cellStyle name="H_Déf_1.2 Décisions-Actions_99-3 Formal IVV status (2)" xfId="451"/>
    <cellStyle name="H_Déf_1.2 Décisions-Actions_MAP-F-DAE-025-00-D" xfId="452"/>
    <cellStyle name="H_Déf_1.2 Décisions-Actions_MAP-F-DAE-025-00-D 2" xfId="453"/>
    <cellStyle name="H_Déf_1.2 Décisions-Actions_MAP-F-DAE-025-00-D 2 2" xfId="454"/>
    <cellStyle name="H_Déf_1.2 Décisions-Actions_MAP-S76-AVS-2010-04.new-xls" xfId="455"/>
    <cellStyle name="H_Déf_1.2 Décisions-Actions_Nettoyage_fichier" xfId="456"/>
    <cellStyle name="H_Déf_1.2 Décisions-Actions_Nettoyage_fichier 2" xfId="457"/>
    <cellStyle name="H_Déf_1.2 Décisions-Actions_Nettoyage_fichier 2 2" xfId="458"/>
    <cellStyle name="H_Déf_1.2 Décisions-Actions_TdB 30_04_2010 TASFR00580937AJ-1 THTH" xfId="459"/>
    <cellStyle name="H_Déf_1.2 Décisions-Actions_TdB 30_04_2010 TASFR00580937AJ-1 THTH 2" xfId="460"/>
    <cellStyle name="H_Déf_1.2 Décisions-Actions_tdb MAP CAM ATR42 NAV 08-00531-03" xfId="461"/>
    <cellStyle name="H_Déf_1.2 Décisions-Actions_TdB-S76-CIS-2010-03 V38 Recup" xfId="462"/>
    <cellStyle name="H_Déf_1.3 Indicateur Satisfaction" xfId="463"/>
    <cellStyle name="H_Déf_1.3 Indicateur Satisfaction 2" xfId="464"/>
    <cellStyle name="H_Déf_1.3 Indicateur Satisfaction_1" xfId="465"/>
    <cellStyle name="H_Déf_1.3 Indicateur Satisfaction_1 - Fiche descriptive" xfId="466"/>
    <cellStyle name="H_Déf_1.3 Indicateur Satisfaction_1 2" xfId="467"/>
    <cellStyle name="H_Déf_1.3 Indicateur Satisfaction_1 2 2" xfId="468"/>
    <cellStyle name="H_Déf_1.3 Indicateur Satisfaction_1_1 - Fiche descriptive" xfId="469"/>
    <cellStyle name="H_Déf_1.3 Indicateur Satisfaction_1_5-Charges MO" xfId="470"/>
    <cellStyle name="H_Déf_1.3 Indicateur Satisfaction_1_7 - Recommandations AQ" xfId="471"/>
    <cellStyle name="H_Déf_1.3 Indicateur Satisfaction_1_99-2 Baseline Status (ECRs) (2)" xfId="472"/>
    <cellStyle name="H_Déf_1.3 Indicateur Satisfaction_1_99-3 Formal IVV status (2)" xfId="473"/>
    <cellStyle name="H_Déf_1.3 Indicateur Satisfaction_1_MAP-F-DAE-025-00-D" xfId="474"/>
    <cellStyle name="H_Déf_1.3 Indicateur Satisfaction_1_MAP-F-DAE-025-00-D 2" xfId="475"/>
    <cellStyle name="H_Déf_1.3 Indicateur Satisfaction_1_MAP-F-DAE-025-00-D 2 2" xfId="476"/>
    <cellStyle name="H_Déf_1.3 Indicateur Satisfaction_1_MAP-S76-AVS-2010-04.new-xls" xfId="477"/>
    <cellStyle name="H_Déf_1.3 Indicateur Satisfaction_1_Nettoyage_fichier" xfId="478"/>
    <cellStyle name="H_Déf_1.3 Indicateur Satisfaction_1_Nettoyage_fichier 2" xfId="479"/>
    <cellStyle name="H_Déf_1.3 Indicateur Satisfaction_1_Nettoyage_fichier 2 2" xfId="480"/>
    <cellStyle name="H_Déf_1.3 Indicateur Satisfaction_1_TdB 30_04_2010 TASFR00580937AJ-1 THTH" xfId="481"/>
    <cellStyle name="H_Déf_1.3 Indicateur Satisfaction_1_TdB 30_04_2010 TASFR00580937AJ-1 THTH 2" xfId="482"/>
    <cellStyle name="H_Déf_1.3 Indicateur Satisfaction_1_tdb MAP CAM ATR42 NAV 08-00531-03" xfId="483"/>
    <cellStyle name="H_Déf_1.3 Indicateur Satisfaction_1_TdB-S76-CIS-2010-03 V38 Recup" xfId="484"/>
    <cellStyle name="H_Déf_1.3 Indicateur Satisfaction_5-Charges MO" xfId="485"/>
    <cellStyle name="H_Déf_1.3 Indicateur Satisfaction_7 - Recommandations AQ" xfId="486"/>
    <cellStyle name="H_Déf_1.3 Indicateur Satisfaction_99-2 Baseline Status (ECRs) (2)" xfId="487"/>
    <cellStyle name="H_Déf_1.3 Indicateur Satisfaction_99-3 Formal IVV status (2)" xfId="488"/>
    <cellStyle name="H_Déf_1.3 Indicateur Satisfaction_MAP-F-DAE-025-00-D" xfId="489"/>
    <cellStyle name="H_Déf_1.3 Indicateur Satisfaction_MAP-F-DAE-025-00-D 2" xfId="490"/>
    <cellStyle name="H_Déf_1.3 Indicateur Satisfaction_MAP-S76-AVS-2010-04.new-xls" xfId="491"/>
    <cellStyle name="H_Déf_1.3 Indicateur Satisfaction_Nettoyage_fichier" xfId="492"/>
    <cellStyle name="H_Déf_1.3 Indicateur Satisfaction_Nettoyage_fichier 2" xfId="493"/>
    <cellStyle name="H_Déf_1.3 Indicateur Satisfaction_TdB 30_04_2010 TASFR00580937AJ-1 THTH" xfId="494"/>
    <cellStyle name="H_Déf_1.3 Indicateur Satisfaction_tdb MAP CAM ATR42 NAV 08-00531-03" xfId="495"/>
    <cellStyle name="H_Déf_1.3 Indicateur Satisfaction_TdB-S76-CIS-2010-03 V38 Recup" xfId="496"/>
    <cellStyle name="H_Déf_2.2 Jalons (Courbe à 45°)" xfId="497"/>
    <cellStyle name="H_Déf_2.2 Jalons (Courbe à 45°)_1" xfId="498"/>
    <cellStyle name="H_Déf_2.2 Jalons (Courbe à 45°)_1 2" xfId="499"/>
    <cellStyle name="H_Déf_2.2 Jalons (Courbe à 45°)_1_1 - Fiche descriptive" xfId="500"/>
    <cellStyle name="H_Déf_2.2 Jalons (Courbe à 45°)_1_5-Charges MO" xfId="501"/>
    <cellStyle name="H_Déf_2.2 Jalons (Courbe à 45°)_1_7 - Recommandations AQ" xfId="502"/>
    <cellStyle name="H_Déf_2.2 Jalons (Courbe à 45°)_1_99-2 Baseline Status (ECRs) (2)" xfId="503"/>
    <cellStyle name="H_Déf_2.2 Jalons (Courbe à 45°)_1_99-3 Formal IVV status (2)" xfId="504"/>
    <cellStyle name="H_Déf_2.2 Jalons (Courbe à 45°)_1_MAP-F-DAE-025-00-D" xfId="505"/>
    <cellStyle name="H_Déf_2.2 Jalons (Courbe à 45°)_1_MAP-F-DAE-025-00-D 2" xfId="506"/>
    <cellStyle name="H_Déf_2.2 Jalons (Courbe à 45°)_1_MAP-S76-AVS-2010-04.new-xls" xfId="507"/>
    <cellStyle name="H_Déf_2.2 Jalons (Courbe à 45°)_1_Nettoyage_fichier" xfId="508"/>
    <cellStyle name="H_Déf_2.2 Jalons (Courbe à 45°)_1_Nettoyage_fichier 2" xfId="509"/>
    <cellStyle name="H_Déf_2.2 Jalons (Courbe à 45°)_1_TdB 30_04_2010 TASFR00580937AJ-1 THTH" xfId="510"/>
    <cellStyle name="H_Déf_2.2 Jalons (Courbe à 45°)_1_tdb MAP CAM ATR42 NAV 08-00531-03" xfId="511"/>
    <cellStyle name="H_Déf_2.2 Jalons (Courbe à 45°)_1_TdB-S76-CIS-2010-03 V38 Recup" xfId="512"/>
    <cellStyle name="H_Déf_2.2 Jalons (Courbe à 45°)_2" xfId="513"/>
    <cellStyle name="H_Déf_2.2 Jalons (Courbe à 45°)_2 2" xfId="514"/>
    <cellStyle name="H_Déf_2.2 Jalons (Courbe à 45°)_2 2 2" xfId="515"/>
    <cellStyle name="H_Déf_2.2 Jalons (Courbe à 45°)_2_1 - Fiche descriptive" xfId="516"/>
    <cellStyle name="H_Déf_2.2 Jalons (Courbe à 45°)_2_5-Charges MO" xfId="517"/>
    <cellStyle name="H_Déf_2.2 Jalons (Courbe à 45°)_2_7 - Recommandations AQ" xfId="518"/>
    <cellStyle name="H_Déf_2.2 Jalons (Courbe à 45°)_2_99-2 Baseline Status (ECRs) (2)" xfId="519"/>
    <cellStyle name="H_Déf_2.2 Jalons (Courbe à 45°)_2_99-3 Formal IVV status (2)" xfId="520"/>
    <cellStyle name="H_Déf_2.2 Jalons (Courbe à 45°)_2_MAP-F-DAE-025-00-D" xfId="521"/>
    <cellStyle name="H_Déf_2.2 Jalons (Courbe à 45°)_2_MAP-F-DAE-025-00-D 2" xfId="522"/>
    <cellStyle name="H_Déf_2.2 Jalons (Courbe à 45°)_2_MAP-F-DAE-025-00-D 2 2" xfId="523"/>
    <cellStyle name="H_Déf_2.2 Jalons (Courbe à 45°)_2_MAP-S76-AVS-2010-04.new-xls" xfId="524"/>
    <cellStyle name="H_Déf_2.2 Jalons (Courbe à 45°)_2_Nettoyage_fichier" xfId="525"/>
    <cellStyle name="H_Déf_2.2 Jalons (Courbe à 45°)_2_Nettoyage_fichier 2" xfId="526"/>
    <cellStyle name="H_Déf_2.2 Jalons (Courbe à 45°)_2_Nettoyage_fichier 2 2" xfId="527"/>
    <cellStyle name="H_Déf_2.2 Jalons (Courbe à 45°)_2_TdB 30_04_2010 TASFR00580937AJ-1 THTH" xfId="528"/>
    <cellStyle name="H_Déf_2.2 Jalons (Courbe à 45°)_2_TdB 30_04_2010 TASFR00580937AJ-1 THTH 2" xfId="529"/>
    <cellStyle name="H_Déf_2.2 Jalons (Courbe à 45°)_2_tdb MAP CAM ATR42 NAV 08-00531-03" xfId="530"/>
    <cellStyle name="H_Déf_2.2 Jalons (Courbe à 45°)_2_TdB-S76-CIS-2010-03 V38 Recup" xfId="531"/>
    <cellStyle name="H_Déf_2.2 Jalons (Courbe à 45°)_8.1 COP-CEP" xfId="532"/>
    <cellStyle name="H_Déf_2.2 Jalons (Courbe à 45°)_8.1 COP-CEP 2" xfId="533"/>
    <cellStyle name="H_Déf_2.2 Jalons (Courbe à 45°)_8.1 COP-CEP_1 - Fiche descriptive" xfId="534"/>
    <cellStyle name="H_Déf_2.2 Jalons (Courbe à 45°)_8.1 COP-CEP_5-Charges MO" xfId="535"/>
    <cellStyle name="H_Déf_2.2 Jalons (Courbe à 45°)_8.1 COP-CEP_7 - Recommandations AQ" xfId="536"/>
    <cellStyle name="H_Déf_2.2 Jalons (Courbe à 45°)_8.1 COP-CEP_99-2 Baseline Status (ECRs) (2)" xfId="537"/>
    <cellStyle name="H_Déf_2.2 Jalons (Courbe à 45°)_8.1 COP-CEP_99-3 Formal IVV status (2)" xfId="538"/>
    <cellStyle name="H_Déf_2.2 Jalons (Courbe à 45°)_8.1 COP-CEP_MAP-F-DAE-025-00-D" xfId="539"/>
    <cellStyle name="H_Déf_2.2 Jalons (Courbe à 45°)_8.1 COP-CEP_MAP-F-DAE-025-00-D 2" xfId="540"/>
    <cellStyle name="H_Déf_2.2 Jalons (Courbe à 45°)_8.1 COP-CEP_MAP-S76-AVS-2010-04.new-xls" xfId="541"/>
    <cellStyle name="H_Déf_2.2 Jalons (Courbe à 45°)_8.1 COP-CEP_Nettoyage_fichier" xfId="542"/>
    <cellStyle name="H_Déf_2.2 Jalons (Courbe à 45°)_8.1 COP-CEP_Nettoyage_fichier 2" xfId="543"/>
    <cellStyle name="H_Déf_2.2 Jalons (Courbe à 45°)_8.1 COP-CEP_TdB 30_04_2010 TASFR00580937AJ-1 THTH" xfId="544"/>
    <cellStyle name="H_Déf_2.2 Jalons (Courbe à 45°)_8.1 COP-CEP_tdb MAP CAM ATR42 NAV 08-00531-03" xfId="545"/>
    <cellStyle name="H_Déf_2.2 Jalons (Courbe à 45°)_8.1 COP-CEP_TdB-S76-CIS-2010-03 V38 Recup" xfId="546"/>
    <cellStyle name="H_Déf_2.5 Contrat" xfId="547"/>
    <cellStyle name="H_Déf_2.5 Contrat 2" xfId="548"/>
    <cellStyle name="H_Déf_2.5 Contrat 2 2" xfId="549"/>
    <cellStyle name="H_Déf_2.5 Contrat_1 - Fiche descriptive" xfId="550"/>
    <cellStyle name="H_Déf_2.5 Contrat_5-Charges MO" xfId="551"/>
    <cellStyle name="H_Déf_2.5 Contrat_7 - Recommandations AQ" xfId="552"/>
    <cellStyle name="H_Déf_2.5 Contrat_99-2 Baseline Status (ECRs) (2)" xfId="553"/>
    <cellStyle name="H_Déf_2.5 Contrat_99-3 Formal IVV status (2)" xfId="554"/>
    <cellStyle name="H_Déf_2.5 Contrat_MAP-F-DAE-025-00-D" xfId="555"/>
    <cellStyle name="H_Déf_2.5 Contrat_MAP-F-DAE-025-00-D 2" xfId="556"/>
    <cellStyle name="H_Déf_2.5 Contrat_MAP-F-DAE-025-00-D 2 2" xfId="557"/>
    <cellStyle name="H_Déf_2.5 Contrat_MAP-S76-AVS-2010-04.new-xls" xfId="558"/>
    <cellStyle name="H_Déf_2.5 Contrat_Nettoyage_fichier" xfId="559"/>
    <cellStyle name="H_Déf_2.5 Contrat_Nettoyage_fichier 2" xfId="560"/>
    <cellStyle name="H_Déf_2.5 Contrat_Nettoyage_fichier 2 2" xfId="561"/>
    <cellStyle name="H_Déf_2.5 Contrat_TdB 30_04_2010 TASFR00580937AJ-1 THTH" xfId="562"/>
    <cellStyle name="H_Déf_2.5 Contrat_TdB 30_04_2010 TASFR00580937AJ-1 THTH 2" xfId="563"/>
    <cellStyle name="H_Déf_2.5 Contrat_tdb MAP CAM ATR42 NAV 08-00531-03" xfId="564"/>
    <cellStyle name="H_Déf_2.5 Contrat_TdB-S76-CIS-2010-03 V38 Recup" xfId="565"/>
    <cellStyle name="H_Déf_2.6 Cust_Internal dependancies" xfId="566"/>
    <cellStyle name="H_Déf_2.6 Obligations Client" xfId="567"/>
    <cellStyle name="H_Déf_2.6 Obligations Client 2" xfId="568"/>
    <cellStyle name="H_Déf_2.6 Obligations Client 2 2" xfId="569"/>
    <cellStyle name="H_Déf_2.6 Obligations Client_1 - Fiche descriptive" xfId="570"/>
    <cellStyle name="H_Déf_2.6 Obligations Client_5-Charges MO" xfId="571"/>
    <cellStyle name="H_Déf_2.6 Obligations Client_7 - Recommandations AQ" xfId="572"/>
    <cellStyle name="H_Déf_2.6 Obligations Client_99-2 Baseline Status (ECRs) (2)" xfId="573"/>
    <cellStyle name="H_Déf_2.6 Obligations Client_99-3 Formal IVV status (2)" xfId="574"/>
    <cellStyle name="H_Déf_2.6 Obligations Client_MAP-F-DAE-025-00-D" xfId="575"/>
    <cellStyle name="H_Déf_2.6 Obligations Client_MAP-F-DAE-025-00-D 2" xfId="576"/>
    <cellStyle name="H_Déf_2.6 Obligations Client_MAP-F-DAE-025-00-D 2 2" xfId="577"/>
    <cellStyle name="H_Déf_2.6 Obligations Client_MAP-S76-AVS-2010-04.new-xls" xfId="578"/>
    <cellStyle name="H_Déf_2.6 Obligations Client_Nettoyage_fichier" xfId="579"/>
    <cellStyle name="H_Déf_2.6 Obligations Client_Nettoyage_fichier 2" xfId="580"/>
    <cellStyle name="H_Déf_2.6 Obligations Client_Nettoyage_fichier 2 2" xfId="581"/>
    <cellStyle name="H_Déf_2.6 Obligations Client_TdB 30_04_2010 TASFR00580937AJ-1 THTH" xfId="582"/>
    <cellStyle name="H_Déf_2.6 Obligations Client_TdB 30_04_2010 TASFR00580937AJ-1 THTH 2" xfId="583"/>
    <cellStyle name="H_Déf_2.6 Obligations Client_tdb MAP CAM ATR42 NAV 08-00531-03" xfId="584"/>
    <cellStyle name="H_Déf_2.6 Obligations Client_TdB-S76-CIS-2010-03 V38 Recup" xfId="585"/>
    <cellStyle name="H_Déf_2.7 Change Request" xfId="586"/>
    <cellStyle name="H_Déf_2.7 Change Request 2" xfId="587"/>
    <cellStyle name="H_Déf_2.7 Change Request 2 2" xfId="588"/>
    <cellStyle name="H_Déf_2.7 Change Request_1 - Fiche descriptive" xfId="589"/>
    <cellStyle name="H_Déf_2.7 Change Request_5-Charges MO" xfId="590"/>
    <cellStyle name="H_Déf_2.7 Change Request_7 - Recommandations AQ" xfId="591"/>
    <cellStyle name="H_Déf_2.7 Change Request_99-2 Baseline Status (ECRs) (2)" xfId="592"/>
    <cellStyle name="H_Déf_2.7 Change Request_99-3 Formal IVV status (2)" xfId="593"/>
    <cellStyle name="H_Déf_2.7 Change Request_MAP-F-DAE-025-00-D" xfId="594"/>
    <cellStyle name="H_Déf_2.7 Change Request_MAP-F-DAE-025-00-D 2" xfId="595"/>
    <cellStyle name="H_Déf_2.7 Change Request_MAP-F-DAE-025-00-D 2 2" xfId="596"/>
    <cellStyle name="H_Déf_2.7 Change Request_MAP-S76-AVS-2010-04.new-xls" xfId="597"/>
    <cellStyle name="H_Déf_2.7 Change Request_Nettoyage_fichier" xfId="598"/>
    <cellStyle name="H_Déf_2.7 Change Request_Nettoyage_fichier 2" xfId="599"/>
    <cellStyle name="H_Déf_2.7 Change Request_Nettoyage_fichier 2 2" xfId="600"/>
    <cellStyle name="H_Déf_2.7 Change Request_TdB 30_04_2010 TASFR00580937AJ-1 THTH" xfId="601"/>
    <cellStyle name="H_Déf_2.7 Change Request_TdB 30_04_2010 TASFR00580937AJ-1 THTH 2" xfId="602"/>
    <cellStyle name="H_Déf_2.7 Change Request_tdb MAP CAM ATR42 NAV 08-00531-03" xfId="603"/>
    <cellStyle name="H_Déf_2.7 Change Request_TdB-S76-CIS-2010-03 V38 Recup" xfId="604"/>
    <cellStyle name="H_Déf_2007_11_DOR_DRAAMA éd2" xfId="605"/>
    <cellStyle name="H_Déf_20080619_Gripen_DOR_TASFR00591390-E" xfId="606"/>
    <cellStyle name="H_Déf_3.1 Risks" xfId="607"/>
    <cellStyle name="H_Déf_3.1 Risques" xfId="608"/>
    <cellStyle name="H_Déf_3.1 Risques 2" xfId="609"/>
    <cellStyle name="H_Déf_3.1 Risques 2 2" xfId="610"/>
    <cellStyle name="H_Déf_3.1 Risques_1 - Fiche descriptive" xfId="611"/>
    <cellStyle name="H_Déf_3.1 Risques_5-Charges MO" xfId="612"/>
    <cellStyle name="H_Déf_3.1 Risques_7 - Recommandations AQ" xfId="613"/>
    <cellStyle name="H_Déf_3.1 Risques_99-2 Baseline Status (ECRs) (2)" xfId="614"/>
    <cellStyle name="H_Déf_3.1 Risques_99-3 Formal IVV status (2)" xfId="615"/>
    <cellStyle name="H_Déf_3.1 Risques_MAP-F-DAE-025-00-D" xfId="616"/>
    <cellStyle name="H_Déf_3.1 Risques_MAP-F-DAE-025-00-D 2" xfId="617"/>
    <cellStyle name="H_Déf_3.1 Risques_MAP-F-DAE-025-00-D 2 2" xfId="618"/>
    <cellStyle name="H_Déf_3.1 Risques_MAP-S76-AVS-2010-04.new-xls" xfId="619"/>
    <cellStyle name="H_Déf_3.1 Risques_Nettoyage_fichier" xfId="620"/>
    <cellStyle name="H_Déf_3.1 Risques_Nettoyage_fichier 2" xfId="621"/>
    <cellStyle name="H_Déf_3.1 Risques_Nettoyage_fichier 2 2" xfId="622"/>
    <cellStyle name="H_Déf_3.1 Risques_TdB 30_04_2010 TASFR00580937AJ-1 THTH" xfId="623"/>
    <cellStyle name="H_Déf_3.1 Risques_TdB 30_04_2010 TASFR00580937AJ-1 THTH 2" xfId="624"/>
    <cellStyle name="H_Déf_3.1 Risques_tdb MAP CAM ATR42 NAV 08-00531-03" xfId="625"/>
    <cellStyle name="H_Déf_3.1 Risques_TdB-S76-CIS-2010-03 V38 Recup" xfId="626"/>
    <cellStyle name="H_Déf_3.2 Opportunities" xfId="627"/>
    <cellStyle name="H_Déf_3.2 Opportunités" xfId="628"/>
    <cellStyle name="H_Déf_3.2 Opportunités 2" xfId="629"/>
    <cellStyle name="H_Déf_3.2 Opportunités 2 2" xfId="630"/>
    <cellStyle name="H_Déf_3.2 Opportunités_1 - Fiche descriptive" xfId="631"/>
    <cellStyle name="H_Déf_3.2 Opportunités_5-Charges MO" xfId="632"/>
    <cellStyle name="H_Déf_3.2 Opportunités_7 - Recommandations AQ" xfId="633"/>
    <cellStyle name="H_Déf_3.2 Opportunités_99-2 Baseline Status (ECRs) (2)" xfId="634"/>
    <cellStyle name="H_Déf_3.2 Opportunités_99-3 Formal IVV status (2)" xfId="635"/>
    <cellStyle name="H_Déf_3.2 Opportunités_MAP-F-DAE-025-00-D" xfId="636"/>
    <cellStyle name="H_Déf_3.2 Opportunités_MAP-F-DAE-025-00-D 2" xfId="637"/>
    <cellStyle name="H_Déf_3.2 Opportunités_MAP-F-DAE-025-00-D 2 2" xfId="638"/>
    <cellStyle name="H_Déf_3.2 Opportunités_MAP-S76-AVS-2010-04.new-xls" xfId="639"/>
    <cellStyle name="H_Déf_3.2 Opportunités_Nettoyage_fichier" xfId="640"/>
    <cellStyle name="H_Déf_3.2 Opportunités_Nettoyage_fichier 2" xfId="641"/>
    <cellStyle name="H_Déf_3.2 Opportunités_Nettoyage_fichier 2 2" xfId="642"/>
    <cellStyle name="H_Déf_3.2 Opportunités_TdB 30_04_2010 TASFR00580937AJ-1 THTH" xfId="643"/>
    <cellStyle name="H_Déf_3.2 Opportunités_TdB 30_04_2010 TASFR00580937AJ-1 THTH 2" xfId="644"/>
    <cellStyle name="H_Déf_3.2 Opportunités_tdb MAP CAM ATR42 NAV 08-00531-03" xfId="645"/>
    <cellStyle name="H_Déf_3.2 Opportunités_TdB-S76-CIS-2010-03 V38 Recup" xfId="646"/>
    <cellStyle name="H_Déf_5.1 Charges - ressources" xfId="647"/>
    <cellStyle name="H_Déf_5.1 Charges - ressources 2" xfId="648"/>
    <cellStyle name="H_Déf_5.1 Charges - ressources 2 2" xfId="649"/>
    <cellStyle name="H_Déf_5.1 Charges - ressources_1 - Fiche descriptive" xfId="650"/>
    <cellStyle name="H_Déf_5.1 Charges - ressources_5-Charges MO" xfId="651"/>
    <cellStyle name="H_Déf_5.1 Charges - ressources_7 - Recommandations AQ" xfId="652"/>
    <cellStyle name="H_Déf_5.1 Charges - ressources_99-2 Baseline Status (ECRs) (2)" xfId="653"/>
    <cellStyle name="H_Déf_5.1 Charges - ressources_99-3 Formal IVV status (2)" xfId="654"/>
    <cellStyle name="H_Déf_5.1 Charges - ressources_MAP-F-DAE-025-00-D" xfId="655"/>
    <cellStyle name="H_Déf_5.1 Charges - ressources_MAP-F-DAE-025-00-D 2" xfId="656"/>
    <cellStyle name="H_Déf_5.1 Charges - ressources_MAP-F-DAE-025-00-D 2 2" xfId="657"/>
    <cellStyle name="H_Déf_5.1 Charges - ressources_MAP-S76-AVS-2010-04.new-xls" xfId="658"/>
    <cellStyle name="H_Déf_5.1 Charges - ressources_Nettoyage_fichier" xfId="659"/>
    <cellStyle name="H_Déf_5.1 Charges - ressources_Nettoyage_fichier 2" xfId="660"/>
    <cellStyle name="H_Déf_5.1 Charges - ressources_Nettoyage_fichier 2 2" xfId="661"/>
    <cellStyle name="H_Déf_5.1 Charges - ressources_TdB 30_04_2010 TASFR00580937AJ-1 THTH" xfId="662"/>
    <cellStyle name="H_Déf_5.1 Charges - ressources_TdB 30_04_2010 TASFR00580937AJ-1 THTH 2" xfId="663"/>
    <cellStyle name="H_Déf_5.1 Charges - ressources_tdb MAP CAM ATR42 NAV 08-00531-03" xfId="664"/>
    <cellStyle name="H_Déf_5.1 Charges - ressources_TdB-S76-CIS-2010-03 V38 Recup" xfId="665"/>
    <cellStyle name="H_Déf_5.1 Labor workload" xfId="666"/>
    <cellStyle name="H_Déf_6 - Prochaines Etapes" xfId="667"/>
    <cellStyle name="H_Déf_6 - Prochaines Etapes 2" xfId="668"/>
    <cellStyle name="H_Déf_6 - Prochaines Etapes 2 2" xfId="669"/>
    <cellStyle name="H_Déf_6 - Prochaines Etapes_1 - Fiche descriptive" xfId="670"/>
    <cellStyle name="H_Déf_6 - Prochaines Etapes_5-Charges MO" xfId="671"/>
    <cellStyle name="H_Déf_6 - Prochaines Etapes_7 - Recommandations AQ" xfId="672"/>
    <cellStyle name="H_Déf_6 - Prochaines Etapes_99-2 Baseline Status (ECRs) (2)" xfId="673"/>
    <cellStyle name="H_Déf_6 - Prochaines Etapes_99-3 Formal IVV status (2)" xfId="674"/>
    <cellStyle name="H_Déf_6 - Prochaines Etapes_MAP-F-DAE-025-00-D" xfId="675"/>
    <cellStyle name="H_Déf_6 - Prochaines Etapes_MAP-F-DAE-025-00-D 2" xfId="676"/>
    <cellStyle name="H_Déf_6 - Prochaines Etapes_MAP-F-DAE-025-00-D 2 2" xfId="677"/>
    <cellStyle name="H_Déf_6 - Prochaines Etapes_MAP-S76-AVS-2010-04.new-xls" xfId="678"/>
    <cellStyle name="H_Déf_6 - Prochaines Etapes_Nettoyage_fichier" xfId="679"/>
    <cellStyle name="H_Déf_6 - Prochaines Etapes_Nettoyage_fichier 2" xfId="680"/>
    <cellStyle name="H_Déf_6 - Prochaines Etapes_Nettoyage_fichier 2 2" xfId="681"/>
    <cellStyle name="H_Déf_6 - Prochaines Etapes_TdB 30_04_2010 TASFR00580937AJ-1 THTH" xfId="682"/>
    <cellStyle name="H_Déf_6 - Prochaines Etapes_TdB 30_04_2010 TASFR00580937AJ-1 THTH 2" xfId="683"/>
    <cellStyle name="H_Déf_6 - Prochaines Etapes_tdb MAP CAM ATR42 NAV 08-00531-03" xfId="684"/>
    <cellStyle name="H_Déf_6 - Prochaines Etapes_TdB-S76-CIS-2010-03 V38 Recup" xfId="685"/>
    <cellStyle name="H_Déf_7.10 Autres aspects" xfId="686"/>
    <cellStyle name="H_Déf_7.10 Autres aspects 2" xfId="687"/>
    <cellStyle name="H_Déf_7.10 Autres aspects 2 2" xfId="688"/>
    <cellStyle name="H_Déf_7.10 Autres aspects_1 - Fiche descriptive" xfId="689"/>
    <cellStyle name="H_Déf_7.10 Autres aspects_5-Charges MO" xfId="690"/>
    <cellStyle name="H_Déf_7.10 Autres aspects_7 - Recommandations AQ" xfId="691"/>
    <cellStyle name="H_Déf_7.10 Autres aspects_99-2 Baseline Status (ECRs) (2)" xfId="692"/>
    <cellStyle name="H_Déf_7.10 Autres aspects_99-3 Formal IVV status (2)" xfId="693"/>
    <cellStyle name="H_Déf_7.10 Autres aspects_MAP-F-DAE-025-00-D" xfId="694"/>
    <cellStyle name="H_Déf_7.10 Autres aspects_MAP-F-DAE-025-00-D 2" xfId="695"/>
    <cellStyle name="H_Déf_7.10 Autres aspects_MAP-F-DAE-025-00-D 2 2" xfId="696"/>
    <cellStyle name="H_Déf_7.10 Autres aspects_MAP-S76-AVS-2010-04.new-xls" xfId="697"/>
    <cellStyle name="H_Déf_7.10 Autres aspects_Nettoyage_fichier" xfId="698"/>
    <cellStyle name="H_Déf_7.10 Autres aspects_Nettoyage_fichier 2" xfId="699"/>
    <cellStyle name="H_Déf_7.10 Autres aspects_Nettoyage_fichier 2 2" xfId="700"/>
    <cellStyle name="H_Déf_7.10 Autres aspects_TdB 30_04_2010 TASFR00580937AJ-1 THTH" xfId="701"/>
    <cellStyle name="H_Déf_7.10 Autres aspects_TdB 30_04_2010 TASFR00580937AJ-1 THTH 2" xfId="702"/>
    <cellStyle name="H_Déf_7.10 Autres aspects_tdb MAP CAM ATR42 NAV 08-00531-03" xfId="703"/>
    <cellStyle name="H_Déf_7.10 Autres aspects_TdB-S76-CIS-2010-03 V38 Recup" xfId="704"/>
    <cellStyle name="H_Déf_8.1 COP-CEP" xfId="705"/>
    <cellStyle name="H_Déf_8.2 Synthèse CPE CPP" xfId="706"/>
    <cellStyle name="H_Déf_8.2 Synthèse CPE CPP 2" xfId="707"/>
    <cellStyle name="H_Déf_8.2 Synthèse CPE CPP 2 2" xfId="708"/>
    <cellStyle name="H_Déf_8.2 Synthèse CPE CPP_1 - Fiche descriptive" xfId="709"/>
    <cellStyle name="H_Déf_8.2 Synthèse CPE CPP_5-Charges MO" xfId="710"/>
    <cellStyle name="H_Déf_8.2 Synthèse CPE CPP_7 - Recommandations AQ" xfId="711"/>
    <cellStyle name="H_Déf_8.2 Synthèse CPE CPP_99-2 Baseline Status (ECRs) (2)" xfId="712"/>
    <cellStyle name="H_Déf_8.2 Synthèse CPE CPP_99-3 Formal IVV status (2)" xfId="713"/>
    <cellStyle name="H_Déf_8.2 Synthèse CPE CPP_MAP-F-DAE-025-00-D" xfId="714"/>
    <cellStyle name="H_Déf_8.2 Synthèse CPE CPP_MAP-F-DAE-025-00-D 2" xfId="715"/>
    <cellStyle name="H_Déf_8.2 Synthèse CPE CPP_MAP-F-DAE-025-00-D 2 2" xfId="716"/>
    <cellStyle name="H_Déf_8.2 Synthèse CPE CPP_MAP-S76-AVS-2010-04.new-xls" xfId="717"/>
    <cellStyle name="H_Déf_8.2 Synthèse CPE CPP_Nettoyage_fichier" xfId="718"/>
    <cellStyle name="H_Déf_8.2 Synthèse CPE CPP_Nettoyage_fichier 2" xfId="719"/>
    <cellStyle name="H_Déf_8.2 Synthèse CPE CPP_Nettoyage_fichier 2 2" xfId="720"/>
    <cellStyle name="H_Déf_8.2 Synthèse CPE CPP_TdB 30_04_2010 TASFR00580937AJ-1 THTH" xfId="721"/>
    <cellStyle name="H_Déf_8.2 Synthèse CPE CPP_TdB 30_04_2010 TASFR00580937AJ-1 THTH 2" xfId="722"/>
    <cellStyle name="H_Déf_8.2 Synthèse CPE CPP_tdb MAP CAM ATR42 NAV 08-00531-03" xfId="723"/>
    <cellStyle name="H_Déf_8.2 Synthèse CPE CPP_TdB-S76-CIS-2010-03 V38 Recup" xfId="724"/>
    <cellStyle name="H_Déf_8.3 CPE-CPP par lots" xfId="725"/>
    <cellStyle name="H_Déf_8.3 CPE-CPP par lots 2" xfId="726"/>
    <cellStyle name="H_Déf_8.3 CPE-CPP par lots 2 2" xfId="727"/>
    <cellStyle name="H_Déf_8.3 CPE-CPP par lots_1 - Fiche descriptive" xfId="728"/>
    <cellStyle name="H_Déf_8.3 CPE-CPP par lots_5-Charges MO" xfId="729"/>
    <cellStyle name="H_Déf_8.3 CPE-CPP par lots_7 - Recommandations AQ" xfId="730"/>
    <cellStyle name="H_Déf_8.3 CPE-CPP par lots_99-2 Baseline Status (ECRs) (2)" xfId="731"/>
    <cellStyle name="H_Déf_8.3 CPE-CPP par lots_99-3 Formal IVV status (2)" xfId="732"/>
    <cellStyle name="H_Déf_8.3 CPE-CPP par lots_MAP-F-DAE-025-00-D" xfId="733"/>
    <cellStyle name="H_Déf_8.3 CPE-CPP par lots_MAP-F-DAE-025-00-D 2" xfId="734"/>
    <cellStyle name="H_Déf_8.3 CPE-CPP par lots_MAP-F-DAE-025-00-D 2 2" xfId="735"/>
    <cellStyle name="H_Déf_8.3 CPE-CPP par lots_MAP-S76-AVS-2010-04.new-xls" xfId="736"/>
    <cellStyle name="H_Déf_8.3 CPE-CPP par lots_Nettoyage_fichier" xfId="737"/>
    <cellStyle name="H_Déf_8.3 CPE-CPP par lots_Nettoyage_fichier 2" xfId="738"/>
    <cellStyle name="H_Déf_8.3 CPE-CPP par lots_Nettoyage_fichier 2 2" xfId="739"/>
    <cellStyle name="H_Déf_8.3 CPE-CPP par lots_TdB 30_04_2010 TASFR00580937AJ-1 THTH" xfId="740"/>
    <cellStyle name="H_Déf_8.3 CPE-CPP par lots_TdB 30_04_2010 TASFR00580937AJ-1 THTH 2" xfId="741"/>
    <cellStyle name="H_Déf_8.3 CPE-CPP par lots_tdb MAP CAM ATR42 NAV 08-00531-03" xfId="742"/>
    <cellStyle name="H_Déf_8.3 CPE-CPP par lots_TdB-S76-CIS-2010-03 V38 Recup" xfId="743"/>
    <cellStyle name="H_Déf_8.4 Courbe dépenses CPR-PPS" xfId="744"/>
    <cellStyle name="H_Déf_8.4 Courbe dépenses CPR-PPS 2" xfId="745"/>
    <cellStyle name="H_Déf_8.4 Courbe dépenses CPR-PPS 2 2" xfId="746"/>
    <cellStyle name="H_Déf_8.4 Courbe dépenses CPR-PPS_1 - Fiche descriptive" xfId="747"/>
    <cellStyle name="H_Déf_8.4 Courbe dépenses CPR-PPS_5-Charges MO" xfId="748"/>
    <cellStyle name="H_Déf_8.4 Courbe dépenses CPR-PPS_7 - Recommandations AQ" xfId="749"/>
    <cellStyle name="H_Déf_8.4 Courbe dépenses CPR-PPS_99-2 Baseline Status (ECRs) (2)" xfId="750"/>
    <cellStyle name="H_Déf_8.4 Courbe dépenses CPR-PPS_99-3 Formal IVV status (2)" xfId="751"/>
    <cellStyle name="H_Déf_8.4 Courbe dépenses CPR-PPS_MAP-F-DAE-025-00-D" xfId="752"/>
    <cellStyle name="H_Déf_8.4 Courbe dépenses CPR-PPS_MAP-F-DAE-025-00-D 2" xfId="753"/>
    <cellStyle name="H_Déf_8.4 Courbe dépenses CPR-PPS_MAP-F-DAE-025-00-D 2 2" xfId="754"/>
    <cellStyle name="H_Déf_8.4 Courbe dépenses CPR-PPS_MAP-S76-AVS-2010-04.new-xls" xfId="755"/>
    <cellStyle name="H_Déf_8.4 Courbe dépenses CPR-PPS_Nettoyage_fichier" xfId="756"/>
    <cellStyle name="H_Déf_8.4 Courbe dépenses CPR-PPS_Nettoyage_fichier 2" xfId="757"/>
    <cellStyle name="H_Déf_8.4 Courbe dépenses CPR-PPS_Nettoyage_fichier 2 2" xfId="758"/>
    <cellStyle name="H_Déf_8.4 Courbe dépenses CPR-PPS_TdB 30_04_2010 TASFR00580937AJ-1 THTH" xfId="759"/>
    <cellStyle name="H_Déf_8.4 Courbe dépenses CPR-PPS_TdB 30_04_2010 TASFR00580937AJ-1 THTH 2" xfId="760"/>
    <cellStyle name="H_Déf_8.4 Courbe dépenses CPR-PPS_tdb MAP CAM ATR42 NAV 08-00531-03" xfId="761"/>
    <cellStyle name="H_Déf_8.4 Courbe dépenses CPR-PPS_TdB-S76-CIS-2010-03 V38 Recup" xfId="762"/>
    <cellStyle name="H_Déf_8.5 Situation financière" xfId="763"/>
    <cellStyle name="H_Déf_8.5 Situation financière 2" xfId="764"/>
    <cellStyle name="H_Déf_8.5 Situation financière 2 2" xfId="765"/>
    <cellStyle name="H_Déf_8.5 Situation financière_1 - Fiche descriptive" xfId="766"/>
    <cellStyle name="H_Déf_8.5 Situation financière_5-Charges MO" xfId="767"/>
    <cellStyle name="H_Déf_8.5 Situation financière_7 - Recommandations AQ" xfId="768"/>
    <cellStyle name="H_Déf_8.5 Situation financière_99-2 Baseline Status (ECRs) (2)" xfId="769"/>
    <cellStyle name="H_Déf_8.5 Situation financière_99-3 Formal IVV status (2)" xfId="770"/>
    <cellStyle name="H_Déf_8.5 Situation financière_MAP-F-DAE-025-00-D" xfId="771"/>
    <cellStyle name="H_Déf_8.5 Situation financière_MAP-F-DAE-025-00-D 2" xfId="772"/>
    <cellStyle name="H_Déf_8.5 Situation financière_MAP-F-DAE-025-00-D 2 2" xfId="773"/>
    <cellStyle name="H_Déf_8.5 Situation financière_MAP-S76-AVS-2010-04.new-xls" xfId="774"/>
    <cellStyle name="H_Déf_8.5 Situation financière_Nettoyage_fichier" xfId="775"/>
    <cellStyle name="H_Déf_8.5 Situation financière_Nettoyage_fichier 2" xfId="776"/>
    <cellStyle name="H_Déf_8.5 Situation financière_Nettoyage_fichier 2 2" xfId="777"/>
    <cellStyle name="H_Déf_8.5 Situation financière_TdB 30_04_2010 TASFR00580937AJ-1 THTH" xfId="778"/>
    <cellStyle name="H_Déf_8.5 Situation financière_TdB 30_04_2010 TASFR00580937AJ-1 THTH 2" xfId="779"/>
    <cellStyle name="H_Déf_8.5 Situation financière_tdb MAP CAM ATR42 NAV 08-00531-03" xfId="780"/>
    <cellStyle name="H_Déf_8.5 Situation financière_TdB-S76-CIS-2010-03 V38 Recup" xfId="781"/>
    <cellStyle name="H_Déf_8.6 Rentabilité à terminaison" xfId="782"/>
    <cellStyle name="H_Déf_8.6 Rentabilité à terminaison 2" xfId="783"/>
    <cellStyle name="H_Déf_8.6 Rentabilité à terminaison 2 2" xfId="784"/>
    <cellStyle name="H_Déf_8.6 Rentabilité à terminaison_1 - Fiche descriptive" xfId="785"/>
    <cellStyle name="H_Déf_8.6 Rentabilité à terminaison_5-Charges MO" xfId="786"/>
    <cellStyle name="H_Déf_8.6 Rentabilité à terminaison_7 - Recommandations AQ" xfId="787"/>
    <cellStyle name="H_Déf_8.6 Rentabilité à terminaison_99-2 Baseline Status (ECRs) (2)" xfId="788"/>
    <cellStyle name="H_Déf_8.6 Rentabilité à terminaison_99-3 Formal IVV status (2)" xfId="789"/>
    <cellStyle name="H_Déf_8.6 Rentabilité à terminaison_MAP-F-DAE-025-00-D" xfId="790"/>
    <cellStyle name="H_Déf_8.6 Rentabilité à terminaison_MAP-F-DAE-025-00-D 2" xfId="791"/>
    <cellStyle name="H_Déf_8.6 Rentabilité à terminaison_MAP-F-DAE-025-00-D 2 2" xfId="792"/>
    <cellStyle name="H_Déf_8.6 Rentabilité à terminaison_MAP-S76-AVS-2010-04.new-xls" xfId="793"/>
    <cellStyle name="H_Déf_8.6 Rentabilité à terminaison_Nettoyage_fichier" xfId="794"/>
    <cellStyle name="H_Déf_8.6 Rentabilité à terminaison_Nettoyage_fichier 2" xfId="795"/>
    <cellStyle name="H_Déf_8.6 Rentabilité à terminaison_Nettoyage_fichier 2 2" xfId="796"/>
    <cellStyle name="H_Déf_8.6 Rentabilité à terminaison_TdB 30_04_2010 TASFR00580937AJ-1 THTH" xfId="797"/>
    <cellStyle name="H_Déf_8.6 Rentabilité à terminaison_TdB 30_04_2010 TASFR00580937AJ-1 THTH 2" xfId="798"/>
    <cellStyle name="H_Déf_8.6 Rentabilité à terminaison_tdb MAP CAM ATR42 NAV 08-00531-03" xfId="799"/>
    <cellStyle name="H_Déf_8.6 Rentabilité à terminaison_TdB-S76-CIS-2010-03 V38 Recup" xfId="800"/>
    <cellStyle name="H_Déf_9 Administration" xfId="801"/>
    <cellStyle name="H_Déf_9 Administration_8.1 COP-CEP" xfId="802"/>
    <cellStyle name="H_Déf_Copie de 2005_06_23_TdB RRJ-DG FINAL" xfId="803"/>
    <cellStyle name="H_Déf_Copie de 2005_06_23_TdB RRJ-DG FINAL 2" xfId="804"/>
    <cellStyle name="H_Déf_Copie de 2005_06_23_TdB RRJ-DG FINAL 2 2" xfId="805"/>
    <cellStyle name="H_Déf_Copie de 2005_06_23_TdB RRJ-DG FINAL_1 - Fiche descriptive" xfId="806"/>
    <cellStyle name="H_Déf_Copie de 2005_06_23_TdB RRJ-DG FINAL_5-Charges MO" xfId="807"/>
    <cellStyle name="H_Déf_Copie de 2005_06_23_TdB RRJ-DG FINAL_7 - Recommandations AQ" xfId="808"/>
    <cellStyle name="H_Déf_Copie de 2005_06_23_TdB RRJ-DG FINAL_99-2 Baseline Status (ECRs) (2)" xfId="809"/>
    <cellStyle name="H_Déf_Copie de 2005_06_23_TdB RRJ-DG FINAL_99-3 Formal IVV status (2)" xfId="810"/>
    <cellStyle name="H_Déf_Copie de 2005_06_23_TdB RRJ-DG FINAL_MAP-F-DAE-025-00-D" xfId="811"/>
    <cellStyle name="H_Déf_Copie de 2005_06_23_TdB RRJ-DG FINAL_MAP-F-DAE-025-00-D 2" xfId="812"/>
    <cellStyle name="H_Déf_Copie de 2005_06_23_TdB RRJ-DG FINAL_MAP-F-DAE-025-00-D 2 2" xfId="813"/>
    <cellStyle name="H_Déf_Copie de 2005_06_23_TdB RRJ-DG FINAL_MAP-S76-AVS-2010-04.new-xls" xfId="814"/>
    <cellStyle name="H_Déf_Copie de 2005_06_23_TdB RRJ-DG FINAL_Nettoyage_fichier" xfId="815"/>
    <cellStyle name="H_Déf_Copie de 2005_06_23_TdB RRJ-DG FINAL_Nettoyage_fichier 2" xfId="816"/>
    <cellStyle name="H_Déf_Copie de 2005_06_23_TdB RRJ-DG FINAL_Nettoyage_fichier 2 2" xfId="817"/>
    <cellStyle name="H_Déf_Copie de 2005_06_23_TdB RRJ-DG FINAL_TdB 30_04_2010 TASFR00580937AJ-1 THTH" xfId="818"/>
    <cellStyle name="H_Déf_Copie de 2005_06_23_TdB RRJ-DG FINAL_TdB 30_04_2010 TASFR00580937AJ-1 THTH 2" xfId="819"/>
    <cellStyle name="H_Déf_Copie de 2005_06_23_TdB RRJ-DG FINAL_tdb MAP CAM ATR42 NAV 08-00531-03" xfId="820"/>
    <cellStyle name="H_Déf_Copie de 2005_06_23_TdB RRJ-DG FINAL_TdB-S76-CIS-2010-03 V38 Recup" xfId="821"/>
    <cellStyle name="H_Déf_DOR C130 map-f-dae-008-fr NAV-08-003164-02 Octobre 2008" xfId="822"/>
    <cellStyle name="H_Déf_DOR FdLIndus RDR -A_V2" xfId="823"/>
    <cellStyle name="H_Déf_DOR Integ EAA RC - NRC" xfId="824"/>
    <cellStyle name="H_Déf_DOR map-f-dae-008-fr NAV-08-003255-01 Aout 2008" xfId="825"/>
    <cellStyle name="H_Déf_DOR Meltem3-ir00" xfId="826"/>
    <cellStyle name="H_Déf_DOR RPU-PBU FREMM-SNA 0605 partie I2M SAN-2" xfId="827"/>
    <cellStyle name="H_Déf_DOR RPU-PBU FREMM-SNA partie I2M SAN-3 080702" xfId="828"/>
    <cellStyle name="H_Déf_DOR SYNTHESE Fremm" xfId="829"/>
    <cellStyle name="H_Déf_DOR_1erSerie" xfId="830"/>
    <cellStyle name="H_Déf_DOR_EAA7" xfId="831"/>
    <cellStyle name="H_Déf_DOR_EAA7_jv08" xfId="832"/>
    <cellStyle name="H_Déf_DOR_EAA7_nov07" xfId="833"/>
    <cellStyle name="H_Déf_DOR_EAA7_nov08" xfId="834"/>
    <cellStyle name="H_Déf_DOR_EPS-synthese_EPS-IS et EPTS-Mars 09" xfId="835"/>
    <cellStyle name="H_Déf_DOR_EPTS-synthese programme-Mai 08" xfId="836"/>
    <cellStyle name="H_Déf_DOR_EPTS-synthese-Juillet 08" xfId="837"/>
    <cellStyle name="H_Déf_DOR_EPTS-synthese-Juin 08" xfId="838"/>
    <cellStyle name="H_Déf_DOR_EPTS-synthese-Mai 08" xfId="839"/>
    <cellStyle name="H_Déf_DOR_EPTS-synthese-Octobre 08" xfId="840"/>
    <cellStyle name="H_Déf_DOR_EPTS-synthese-Septembre 08" xfId="841"/>
    <cellStyle name="H_Déf_DOR_ETS-synthese_EPS-IS et EPTS-Janvier 09" xfId="842"/>
    <cellStyle name="H_Déf_DOR_indusRdR_nov08" xfId="843"/>
    <cellStyle name="H_Déf_DOR_indusRdR_STR" xfId="844"/>
    <cellStyle name="H_Déf_DOR_indusRdR_STR_jv08" xfId="845"/>
    <cellStyle name="H_Déf_DOR_TASFR00584242-" xfId="846"/>
    <cellStyle name="H_Déf_DORV5.1-2.5-EWS-Jan 08_280108" xfId="847"/>
    <cellStyle name="H_Déf_IBPM gAC limite 2 feuilles" xfId="848"/>
    <cellStyle name="H_Déf_IBPM gAC limite 2 feuilles 2" xfId="849"/>
    <cellStyle name="H_Déf_IBPM gAC limite 2 feuilles 2 2" xfId="850"/>
    <cellStyle name="H_Déf_IBPM gAC limite 2 feuilles_1 - Fiche descriptive" xfId="851"/>
    <cellStyle name="H_Déf_IBPM gAC limite 2 feuilles_5-Charges MO" xfId="852"/>
    <cellStyle name="H_Déf_IBPM gAC limite 2 feuilles_7 - Recommandations AQ" xfId="853"/>
    <cellStyle name="H_Déf_IBPM gAC limite 2 feuilles_99-2 Baseline Status (ECRs) (2)" xfId="854"/>
    <cellStyle name="H_Déf_IBPM gAC limite 2 feuilles_99-3 Formal IVV status (2)" xfId="855"/>
    <cellStyle name="H_Déf_IBPM gAC limite 2 feuilles_MAP-F-DAE-025-00-D" xfId="856"/>
    <cellStyle name="H_Déf_IBPM gAC limite 2 feuilles_MAP-F-DAE-025-00-D 2" xfId="857"/>
    <cellStyle name="H_Déf_IBPM gAC limite 2 feuilles_MAP-F-DAE-025-00-D 2 2" xfId="858"/>
    <cellStyle name="H_Déf_IBPM gAC limite 2 feuilles_MAP-S76-AVS-2010-04.new-xls" xfId="859"/>
    <cellStyle name="H_Déf_IBPM gAC limite 2 feuilles_Nettoyage_fichier" xfId="860"/>
    <cellStyle name="H_Déf_IBPM gAC limite 2 feuilles_Nettoyage_fichier 2" xfId="861"/>
    <cellStyle name="H_Déf_IBPM gAC limite 2 feuilles_Nettoyage_fichier 2 2" xfId="862"/>
    <cellStyle name="H_Déf_IBPM gAC limite 2 feuilles_TdB 30_04_2010 TASFR00580937AJ-1 THTH" xfId="863"/>
    <cellStyle name="H_Déf_IBPM gAC limite 2 feuilles_TdB 30_04_2010 TASFR00580937AJ-1 THTH 2" xfId="864"/>
    <cellStyle name="H_Déf_IBPM gAC limite 2 feuilles_TdB-S76-CIS-2010-03 V38 Recup" xfId="865"/>
    <cellStyle name="H_Déf_LINKS_CLEANUP_17" xfId="866"/>
    <cellStyle name="H_Déf_Log Risk" xfId="867"/>
    <cellStyle name="H_Déf_MAP-F-DAE-005-XX_08" xfId="868"/>
    <cellStyle name="H_Déf_MAP-F-DAE-008-F_03 (DOR_V5_2)_PertMaster" xfId="869"/>
    <cellStyle name="H_Déf_Onglets_R_O_TDB_New" xfId="870"/>
    <cellStyle name="H_Déf_P3E_DAE_DASHBOARD_MODULE_V2_12" xfId="871"/>
    <cellStyle name="H_Déf_Page de garde" xfId="872"/>
    <cellStyle name="H_Déf_Page de garde_ATA_08_4098_DIS-TdB_MAS FSTA _sept_11_ind00" xfId="873"/>
    <cellStyle name="H_Déf_RRJ WP4.2 Progress Report-2006-06 IR 04" xfId="874"/>
    <cellStyle name="H_Déf_RRJ WP4.2 Progress Report-2006-07 IR 00" xfId="875"/>
    <cellStyle name="H_Déf_TdB_FMS2_2006_11_28_MRTT part 1.XLS Graphique 7" xfId="876"/>
    <cellStyle name="H_Déf_TdB_FMS2_2006_11_28_MRTT part 1.XLS Graphique 7 2" xfId="877"/>
    <cellStyle name="H_Déf_TdB_FMS2_2006_11_28_MRTT part 1.XLS Graphique 7 2 2" xfId="878"/>
    <cellStyle name="H_Déf_TdB_FMS2_2006_11_28_MRTT part 1.XLS Graphique 7_1 - Fiche descriptive" xfId="879"/>
    <cellStyle name="H_Déf_TdB_FMS2_2006_11_28_MRTT part 1.XLS Graphique 7_5-Charges MO" xfId="880"/>
    <cellStyle name="H_Déf_TdB_FMS2_2006_11_28_MRTT part 1.XLS Graphique 7_7 - Recommandations AQ" xfId="881"/>
    <cellStyle name="H_Déf_TdB_FMS2_2006_11_28_MRTT part 1.XLS Graphique 7_99-2 Baseline Status (ECRs) (2)" xfId="882"/>
    <cellStyle name="H_Déf_TdB_FMS2_2006_11_28_MRTT part 1.XLS Graphique 7_99-3 Formal IVV status (2)" xfId="883"/>
    <cellStyle name="H_Déf_TdB_FMS2_2006_11_28_MRTT part 1.XLS Graphique 7_MAP-F-DAE-025-00-D" xfId="884"/>
    <cellStyle name="H_Déf_TdB_FMS2_2006_11_28_MRTT part 1.XLS Graphique 7_MAP-F-DAE-025-00-D 2" xfId="885"/>
    <cellStyle name="H_Déf_TdB_FMS2_2006_11_28_MRTT part 1.XLS Graphique 7_MAP-F-DAE-025-00-D 2 2" xfId="886"/>
    <cellStyle name="H_Déf_TdB_FMS2_2006_11_28_MRTT part 1.XLS Graphique 7_MAP-S76-AVS-2010-04.new-xls" xfId="887"/>
    <cellStyle name="H_Déf_TdB_FMS2_2006_11_28_MRTT part 1.XLS Graphique 7_Nettoyage_fichier" xfId="888"/>
    <cellStyle name="H_Déf_TdB_FMS2_2006_11_28_MRTT part 1.XLS Graphique 7_Nettoyage_fichier 2" xfId="889"/>
    <cellStyle name="H_Déf_TdB_FMS2_2006_11_28_MRTT part 1.XLS Graphique 7_Nettoyage_fichier 2 2" xfId="890"/>
    <cellStyle name="H_Déf_TdB_FMS2_2006_11_28_MRTT part 1.XLS Graphique 7_TdB 30_04_2010 TASFR00580937AJ-1 THTH" xfId="891"/>
    <cellStyle name="H_Déf_TdB_FMS2_2006_11_28_MRTT part 1.XLS Graphique 7_TdB 30_04_2010 TASFR00580937AJ-1 THTH 2" xfId="892"/>
    <cellStyle name="H_Déf_TdB_FMS2_2006_11_28_MRTT part 1.XLS Graphique 7_TdB-S76-CIS-2010-03 V38 Recup" xfId="893"/>
    <cellStyle name="Heading 1 3" xfId="894"/>
    <cellStyle name="Heading 2 4" xfId="895"/>
    <cellStyle name="Heading 3" xfId="896"/>
    <cellStyle name="Heading 4" xfId="897"/>
    <cellStyle name="Here" xfId="898"/>
    <cellStyle name="Here 2" xfId="899"/>
    <cellStyle name="Here 2 2" xfId="900"/>
    <cellStyle name="Here_1 - Fiche descriptive" xfId="901"/>
    <cellStyle name="Hyperlink 2" xfId="902"/>
    <cellStyle name="Hyperlink 2 2" xfId="903"/>
    <cellStyle name="Hyperlink 5" xfId="904"/>
    <cellStyle name="Hyperlink_1 - Fiche descriptive" xfId="905"/>
    <cellStyle name="Input" xfId="906"/>
    <cellStyle name="Insatisfaisant 2" xfId="907"/>
    <cellStyle name="item" xfId="908"/>
    <cellStyle name="item 2" xfId="909"/>
    <cellStyle name="item 2 2" xfId="910"/>
    <cellStyle name="item 3" xfId="911"/>
    <cellStyle name="item_1 - Fiche descriptive" xfId="912"/>
    <cellStyle name="keuros" xfId="913"/>
    <cellStyle name="l1" xfId="914"/>
    <cellStyle name="l1 2" xfId="915"/>
    <cellStyle name="l1_1 - Fiche descriptive" xfId="916"/>
    <cellStyle name="l2" xfId="917"/>
    <cellStyle name="l3" xfId="918"/>
    <cellStyle name="l4" xfId="919"/>
    <cellStyle name="l4 2" xfId="920"/>
    <cellStyle name="l4 2 2" xfId="921"/>
    <cellStyle name="l4_1 - Fiche descriptive" xfId="922"/>
    <cellStyle name="l5" xfId="923"/>
    <cellStyle name="l5 2" xfId="924"/>
    <cellStyle name="l5 2 2" xfId="925"/>
    <cellStyle name="l5_1 - Fiche descriptive" xfId="926"/>
    <cellStyle name="Lien_x0018_hypertexte" xfId="927"/>
    <cellStyle name="Lien_x0018_hypertexte 2" xfId="928"/>
    <cellStyle name="Lien hypertexte 2" xfId="929"/>
    <cellStyle name="Lien hypertexte 2 2" xfId="930"/>
    <cellStyle name="Lien hypertexte 3" xfId="931"/>
    <cellStyle name="Lien hypertexte 3 2" xfId="932"/>
    <cellStyle name="Lien hypertexte 4" xfId="933"/>
    <cellStyle name="Lien hypertexte 5" xfId="934"/>
    <cellStyle name="Lien hypertexte 6" xfId="935"/>
    <cellStyle name="Linked Cell" xfId="936"/>
    <cellStyle name="Masqué" xfId="937"/>
    <cellStyle name="Masqué 2" xfId="938"/>
    <cellStyle name="Masqué 2 2" xfId="939"/>
    <cellStyle name="Masqué 3" xfId="940"/>
    <cellStyle name="Masqué 3 2" xfId="941"/>
    <cellStyle name="Masqué 4" xfId="942"/>
    <cellStyle name="Masqué_1 - Fiche descriptive" xfId="943"/>
    <cellStyle name="money" xfId="944"/>
    <cellStyle name="money 2" xfId="945"/>
    <cellStyle name="money 2 2" xfId="946"/>
    <cellStyle name="money 3" xfId="947"/>
    <cellStyle name="money_1 - Fiche descriptive" xfId="948"/>
    <cellStyle name="Neutral 6" xfId="949"/>
    <cellStyle name="Neutre 2" xfId="950"/>
    <cellStyle name="NEW_equipement" xfId="951"/>
    <cellStyle name="Niveau_1" xfId="952"/>
    <cellStyle name="Noeud" xfId="953"/>
    <cellStyle name="Nom Doc" xfId="954"/>
    <cellStyle name="nombre" xfId="955"/>
    <cellStyle name="nombre 2" xfId="956"/>
    <cellStyle name="nombre_1 - Fiche descriptive" xfId="957"/>
    <cellStyle name="Noms" xfId="958"/>
    <cellStyle name="Non défini" xfId="959"/>
    <cellStyle name="Non défini 2" xfId="960"/>
    <cellStyle name="Non défini 2 2" xfId="961"/>
    <cellStyle name="Non défini_1 - Fiche descriptive" xfId="962"/>
    <cellStyle name="Non modifiable" xfId="963"/>
    <cellStyle name="Non modifiable 2" xfId="964"/>
    <cellStyle name="Non modifiable 2 2" xfId="965"/>
    <cellStyle name="Non modifiable 3" xfId="966"/>
    <cellStyle name="Non modifiable 3 2" xfId="967"/>
    <cellStyle name="Non modifiable 4" xfId="968"/>
    <cellStyle name="Normal 2" xfId="969"/>
    <cellStyle name="Normal 2 2" xfId="970"/>
    <cellStyle name="Normal 2 2 2" xfId="971"/>
    <cellStyle name="Normal 2 3" xfId="972"/>
    <cellStyle name="Normal 3" xfId="973"/>
    <cellStyle name="Normal 3 2" xfId="974"/>
    <cellStyle name="Normal 4" xfId="975"/>
    <cellStyle name="Normal 5" xfId="976"/>
    <cellStyle name="Normal 97" xfId="977"/>
    <cellStyle name="Normal_2 - Evènements clés 2" xfId="978"/>
    <cellStyle name="Normal_87201044-MGPR-GRP-EN-Draft002-Project_reporting_template_b_20110121" xfId="979"/>
    <cellStyle name="Normal_87201044-MGPR-GRP-EN-Draft002-Project_reporting_template_b_20110121 2" xfId="980"/>
    <cellStyle name="Normal_Maquette_TDB4" xfId="981"/>
    <cellStyle name="Normal_Maquette_TDB4 2" xfId="982"/>
    <cellStyle name="Normal_Project reporting template-87201044-MGPR-GRP-EN- 2" xfId="983"/>
    <cellStyle name="Normal_Solution_Monitoring_Dashboard_File 2" xfId="984"/>
    <cellStyle name="Note 7" xfId="985"/>
    <cellStyle name="obsolete" xfId="986"/>
    <cellStyle name="one" xfId="987"/>
    <cellStyle name="Output" xfId="988"/>
    <cellStyle name="pepin" xfId="989"/>
    <cellStyle name="pepin 2" xfId="990"/>
    <cellStyle name="pepin_1 - Fiche descriptive" xfId="991"/>
    <cellStyle name="Percent_ARRC-654-PRP V2.1 ARRC Programme Review Pack" xfId="992"/>
    <cellStyle name="Pound" xfId="993"/>
    <cellStyle name="Pound 2" xfId="994"/>
    <cellStyle name="Pound 2 2" xfId="995"/>
    <cellStyle name="Pound 3" xfId="996"/>
    <cellStyle name="Pound12" xfId="997"/>
    <cellStyle name="Pound_1 - Fiche descriptive" xfId="998"/>
    <cellStyle name="Pourcentage 2" xfId="999"/>
    <cellStyle name="Pourcentage 2 2" xfId="1000"/>
    <cellStyle name="Pourcentage 3" xfId="1001"/>
    <cellStyle name="Pourcentage 4" xfId="1002"/>
    <cellStyle name="Pourcentage 5" xfId="1003"/>
    <cellStyle name="Pourcentage 5 2" xfId="1004"/>
    <cellStyle name="Pourcentage entier" xfId="1005"/>
    <cellStyle name="PSChar" xfId="1006"/>
    <cellStyle name="PSChar 2" xfId="1007"/>
    <cellStyle name="PSChar 2 2" xfId="1008"/>
    <cellStyle name="PSDate" xfId="1009"/>
    <cellStyle name="PSDate 2" xfId="1010"/>
    <cellStyle name="PSDate 2 2" xfId="1011"/>
    <cellStyle name="PSDec" xfId="1012"/>
    <cellStyle name="PSDec 2" xfId="1013"/>
    <cellStyle name="PSDec 2 2" xfId="1014"/>
    <cellStyle name="PSHeading" xfId="1015"/>
    <cellStyle name="PSHeading 2" xfId="1016"/>
    <cellStyle name="PSHeading 2 2" xfId="1017"/>
    <cellStyle name="PSHeading_1 - Fiche descriptive" xfId="1018"/>
    <cellStyle name="PSInt" xfId="1019"/>
    <cellStyle name="PSInt 2" xfId="1020"/>
    <cellStyle name="PSInt 2 2" xfId="1021"/>
    <cellStyle name="PSSpacer" xfId="1022"/>
    <cellStyle name="PSSpacer 2" xfId="1023"/>
    <cellStyle name="PSSpacer 2 2" xfId="1024"/>
    <cellStyle name="Qty" xfId="1025"/>
    <cellStyle name="Qty 2" xfId="1026"/>
    <cellStyle name="Qty 2 2" xfId="1027"/>
    <cellStyle name="Qty 3" xfId="1028"/>
    <cellStyle name="Qty_1 - Fiche descriptive" xfId="1029"/>
    <cellStyle name="Réduction" xfId="1030"/>
    <cellStyle name="SAPBEXaggData" xfId="1031"/>
    <cellStyle name="SAPBEXaggData 2" xfId="1032"/>
    <cellStyle name="SAPBEXaggData 2 2" xfId="1033"/>
    <cellStyle name="SAPBEXaggData_1 - Fiche descriptive" xfId="1034"/>
    <cellStyle name="SAPBEXaggDataEmph" xfId="1035"/>
    <cellStyle name="SAPBEXaggDataEmph 2" xfId="1036"/>
    <cellStyle name="SAPBEXaggDataEmph 2 2" xfId="1037"/>
    <cellStyle name="SAPBEXaggDataEmph_1 - Fiche descriptive" xfId="1038"/>
    <cellStyle name="SAPBEXaggItem" xfId="1039"/>
    <cellStyle name="SAPBEXaggItem 2" xfId="1040"/>
    <cellStyle name="SAPBEXaggItem 2 2" xfId="1041"/>
    <cellStyle name="SAPBEXaggItem_1 - Fiche descriptive" xfId="1042"/>
    <cellStyle name="SAPBEXchaText" xfId="1043"/>
    <cellStyle name="SAPBEXchaText 2" xfId="1044"/>
    <cellStyle name="SAPBEXchaText 2 2" xfId="1045"/>
    <cellStyle name="SAPBEXchaText_1 - Fiche descriptive" xfId="1046"/>
    <cellStyle name="SAPBEXexcBad7" xfId="1047"/>
    <cellStyle name="SAPBEXexcBad7 2" xfId="1048"/>
    <cellStyle name="SAPBEXexcBad7 2 2" xfId="1049"/>
    <cellStyle name="SAPBEXexcBad7_1 - Fiche descriptive" xfId="1050"/>
    <cellStyle name="SAPBEXexcBad8" xfId="1051"/>
    <cellStyle name="SAPBEXexcBad8 2" xfId="1052"/>
    <cellStyle name="SAPBEXexcBad8 2 2" xfId="1053"/>
    <cellStyle name="SAPBEXexcBad8_1 - Fiche descriptive" xfId="1054"/>
    <cellStyle name="SAPBEXexcBad9" xfId="1055"/>
    <cellStyle name="SAPBEXexcBad9 2" xfId="1056"/>
    <cellStyle name="SAPBEXexcBad9 2 2" xfId="1057"/>
    <cellStyle name="SAPBEXexcBad9_1 - Fiche descriptive" xfId="1058"/>
    <cellStyle name="SAPBEXexcCritical4" xfId="1059"/>
    <cellStyle name="SAPBEXexcCritical4 2" xfId="1060"/>
    <cellStyle name="SAPBEXexcCritical4 2 2" xfId="1061"/>
    <cellStyle name="SAPBEXexcCritical4_1 - Fiche descriptive" xfId="1062"/>
    <cellStyle name="SAPBEXexcCritical5" xfId="1063"/>
    <cellStyle name="SAPBEXexcCritical5 2" xfId="1064"/>
    <cellStyle name="SAPBEXexcCritical5 2 2" xfId="1065"/>
    <cellStyle name="SAPBEXexcCritical5_1 - Fiche descriptive" xfId="1066"/>
    <cellStyle name="SAPBEXexcCritical6" xfId="1067"/>
    <cellStyle name="SAPBEXexcCritical6 2" xfId="1068"/>
    <cellStyle name="SAPBEXexcCritical6 2 2" xfId="1069"/>
    <cellStyle name="SAPBEXexcCritical6_1 - Fiche descriptive" xfId="1070"/>
    <cellStyle name="SAPBEXexcGood1" xfId="1071"/>
    <cellStyle name="SAPBEXexcGood1 2" xfId="1072"/>
    <cellStyle name="SAPBEXexcGood1 2 2" xfId="1073"/>
    <cellStyle name="SAPBEXexcGood1_1 - Fiche descriptive" xfId="1074"/>
    <cellStyle name="SAPBEXexcGood2" xfId="1075"/>
    <cellStyle name="SAPBEXexcGood2 2" xfId="1076"/>
    <cellStyle name="SAPBEXexcGood2 2 2" xfId="1077"/>
    <cellStyle name="SAPBEXexcGood2_1 - Fiche descriptive" xfId="1078"/>
    <cellStyle name="SAPBEXexcGood3" xfId="1079"/>
    <cellStyle name="SAPBEXexcGood3 2" xfId="1080"/>
    <cellStyle name="SAPBEXexcGood3 2 2" xfId="1081"/>
    <cellStyle name="SAPBEXexcGood3_1 - Fiche descriptive" xfId="1082"/>
    <cellStyle name="SAPBEXfilterDrill" xfId="1083"/>
    <cellStyle name="SAPBEXfilterDrill 2" xfId="1084"/>
    <cellStyle name="SAPBEXfilterDrill 2 2" xfId="1085"/>
    <cellStyle name="SAPBEXfilterDrill_1 - Fiche descriptive" xfId="1086"/>
    <cellStyle name="SAPBEXfilterItem" xfId="1087"/>
    <cellStyle name="SAPBEXfilterItem 2" xfId="1088"/>
    <cellStyle name="SAPBEXfilterItem 2 2" xfId="1089"/>
    <cellStyle name="SAPBEXfilterItem_1 - Fiche descriptive" xfId="1090"/>
    <cellStyle name="SAPBEXfilterText" xfId="1091"/>
    <cellStyle name="SAPBEXfilterText 2" xfId="1092"/>
    <cellStyle name="SAPBEXfilterText 2 2" xfId="1093"/>
    <cellStyle name="SAPBEXfilterText_1 - Fiche descriptive" xfId="1094"/>
    <cellStyle name="SAPBEXformats" xfId="1095"/>
    <cellStyle name="SAPBEXformats 2" xfId="1096"/>
    <cellStyle name="SAPBEXformats 2 2" xfId="1097"/>
    <cellStyle name="SAPBEXformats_1 - Fiche descriptive" xfId="1098"/>
    <cellStyle name="SAPBEXheaderItem" xfId="1099"/>
    <cellStyle name="SAPBEXheaderItem 2" xfId="1100"/>
    <cellStyle name="SAPBEXheaderItem 2 2" xfId="1101"/>
    <cellStyle name="SAPBEXheaderItem_1 - Fiche descriptive" xfId="1102"/>
    <cellStyle name="SAPBEXheaderText" xfId="1103"/>
    <cellStyle name="SAPBEXheaderText 2" xfId="1104"/>
    <cellStyle name="SAPBEXheaderText 2 2" xfId="1105"/>
    <cellStyle name="SAPBEXheaderText_1 - Fiche descriptive" xfId="1106"/>
    <cellStyle name="SAPBEXresData" xfId="1107"/>
    <cellStyle name="SAPBEXresData 2" xfId="1108"/>
    <cellStyle name="SAPBEXresData 2 2" xfId="1109"/>
    <cellStyle name="SAPBEXresData_1 - Fiche descriptive" xfId="1110"/>
    <cellStyle name="SAPBEXresDataEmph" xfId="1111"/>
    <cellStyle name="SAPBEXresDataEmph 2" xfId="1112"/>
    <cellStyle name="SAPBEXresDataEmph 2 2" xfId="1113"/>
    <cellStyle name="SAPBEXresDataEmph_1 - Fiche descriptive" xfId="1114"/>
    <cellStyle name="SAPBEXresItem" xfId="1115"/>
    <cellStyle name="SAPBEXresItem 2" xfId="1116"/>
    <cellStyle name="SAPBEXresItem 2 2" xfId="1117"/>
    <cellStyle name="SAPBEXresItem_1 - Fiche descriptive" xfId="1118"/>
    <cellStyle name="SAPBEXstdData" xfId="1119"/>
    <cellStyle name="SAPBEXstdDataEmph" xfId="1120"/>
    <cellStyle name="SAPBEXstdDataEmph 2" xfId="1121"/>
    <cellStyle name="SAPBEXstdDataEmph 2 2" xfId="1122"/>
    <cellStyle name="SAPBEXstdDataEmph_1 - Fiche descriptive" xfId="1123"/>
    <cellStyle name="SAPBEXstdItem" xfId="1124"/>
    <cellStyle name="SAPBEXstdItem 2" xfId="1125"/>
    <cellStyle name="SAPBEXstdItem 2 2" xfId="1126"/>
    <cellStyle name="SAPBEXstdItem_1 - Fiche descriptive" xfId="1127"/>
    <cellStyle name="SAPBEXtitle" xfId="1128"/>
    <cellStyle name="SAPBEXtitle 2" xfId="1129"/>
    <cellStyle name="SAPBEXtitle 2 2" xfId="1130"/>
    <cellStyle name="SAPBEXtitle_1 - Fiche descriptive" xfId="1131"/>
    <cellStyle name="SAPBEXundefined" xfId="1132"/>
    <cellStyle name="SAPBEXundefined 2" xfId="1133"/>
    <cellStyle name="SAPBEXundefined 2 2" xfId="1134"/>
    <cellStyle name="SAPBEXundefined_1 - Fiche descriptive" xfId="1135"/>
    <cellStyle name="Satisfaisant 2" xfId="1136"/>
    <cellStyle name="Sortie 2" xfId="1137"/>
    <cellStyle name="StationEach" xfId="1138"/>
    <cellStyle name="StationTot" xfId="1139"/>
    <cellStyle name="Style 1" xfId="1140"/>
    <cellStyle name="Style 1 2" xfId="1141"/>
    <cellStyle name="StyleJour" xfId="1142"/>
    <cellStyle name="StyleJour 2" xfId="1143"/>
    <cellStyle name="StyleJour 2 2" xfId="1144"/>
    <cellStyle name="StyleJour 3" xfId="1145"/>
    <cellStyle name="StyleJour_1 - Fiche descriptive" xfId="1146"/>
    <cellStyle name="styleTitreHorizontal" xfId="1147"/>
    <cellStyle name="styleTitreHorizontal 2" xfId="1148"/>
    <cellStyle name="styleTitreHorizontal_1 - Fiche descriptive" xfId="1149"/>
    <cellStyle name="styleTitreVertical" xfId="1150"/>
    <cellStyle name="styleTitreVertical 2" xfId="1151"/>
    <cellStyle name="styleTitreVertical_1 - Fiche descriptive" xfId="1152"/>
    <cellStyle name="SubTot" xfId="1153"/>
    <cellStyle name="Subtoteqsheet" xfId="1154"/>
    <cellStyle name="Subtoteqsheet 2" xfId="1155"/>
    <cellStyle name="temp" xfId="1156"/>
    <cellStyle name="Times" xfId="1157"/>
    <cellStyle name="Title" xfId="1158"/>
    <cellStyle name="Titre 1" xfId="1159"/>
    <cellStyle name="titre ital 32" xfId="1160"/>
    <cellStyle name="TitreSérie" xfId="1161"/>
    <cellStyle name="TitreSérie 2" xfId="1162"/>
    <cellStyle name="TitreSérie 3" xfId="1163"/>
    <cellStyle name="TitreSérie 3 2" xfId="1164"/>
    <cellStyle name="TitreSérie 4" xfId="1165"/>
    <cellStyle name="TitreSérie 5" xfId="1166"/>
    <cellStyle name="TitreSérie_1 - Fiche descriptive" xfId="1167"/>
    <cellStyle name="TypeDonnée" xfId="1168"/>
    <cellStyle name="TypeDonnée 2" xfId="1169"/>
    <cellStyle name="TypeDonnée 2 2" xfId="1170"/>
    <cellStyle name="TypeDonnée 3" xfId="1171"/>
    <cellStyle name="TypeDonnée 3 2" xfId="1172"/>
    <cellStyle name="TypeDonnée 4" xfId="1173"/>
    <cellStyle name="TypeDonnée_1 - Fiche descriptive" xfId="1174"/>
    <cellStyle name="Variation" xfId="1175"/>
    <cellStyle name="Variation 2" xfId="1176"/>
    <cellStyle name="Variation 2 2" xfId="1177"/>
    <cellStyle name="Variation 3" xfId="1178"/>
    <cellStyle name="Variation 3 2" xfId="1179"/>
    <cellStyle name="Variation 4" xfId="1180"/>
    <cellStyle name="Variation_1 - Fiche descriptive" xfId="1181"/>
    <cellStyle name="Vérification 2" xfId="1182"/>
    <cellStyle name="Warning Text" xfId="1183"/>
    <cellStyle name="Обычный_2.1 GANTT" xfId="1184"/>
    <cellStyle name="標準_Application List with Client Dependencies DSL" xfId="1185"/>
  </cellStyles>
  <dxfs count="6">
    <dxf>
      <font>
        <b val="1"/>
        <i val="0"/>
      </font>
      <fill>
        <patternFill>
          <bgColor rgb="FFDFDFDF"/>
        </patternFill>
      </fill>
    </dxf>
    <dxf>
      <fill>
        <patternFill>
          <bgColor rgb="FFFFCC99"/>
        </patternFill>
      </fill>
    </dxf>
    <dxf>
      <fill>
        <patternFill>
          <bgColor rgb="FFCCFFCC"/>
        </patternFill>
      </fill>
    </dxf>
    <dxf>
      <font>
        <name val="Arial"/>
        <charset val="1"/>
        <family val="0"/>
      </font>
      <fill>
        <patternFill>
          <bgColor rgb="FF007FFF"/>
        </patternFill>
      </fill>
      <border diagonalUp="false" diagonalDown="false">
        <left/>
        <right/>
        <top style="hair"/>
        <bottom style="hair"/>
        <diagonal/>
      </border>
    </dxf>
    <dxf>
      <font>
        <name val="Arial"/>
        <charset val="1"/>
        <family val="0"/>
      </font>
      <fill>
        <patternFill>
          <bgColor rgb="FFBFDFFF"/>
        </patternFill>
      </fill>
    </dxf>
    <dxf>
      <font>
        <name val="Arial"/>
        <charset val="1"/>
        <family val="0"/>
      </font>
      <fill>
        <patternFill>
          <bgColor rgb="FF7F0000"/>
        </patternFill>
      </fill>
    </dxf>
  </dxfs>
  <colors>
    <indexedColors>
      <rgbColor rgb="FF000000"/>
      <rgbColor rgb="FFFFFFFF"/>
      <rgbColor rgb="FFFF0000"/>
      <rgbColor rgb="FF00FF00"/>
      <rgbColor rgb="FF0000FF"/>
      <rgbColor rgb="FFFFFFB0"/>
      <rgbColor rgb="FFFF00FF"/>
      <rgbColor rgb="FF00FFFF"/>
      <rgbColor rgb="FF7F0000"/>
      <rgbColor rgb="FFC3D69B"/>
      <rgbColor rgb="FF000080"/>
      <rgbColor rgb="FF729FCF"/>
      <rgbColor rgb="FF800080"/>
      <rgbColor rgb="FF007A4D"/>
      <rgbColor rgb="FFC0C0C0"/>
      <rgbColor rgb="FF808080"/>
      <rgbColor rgb="FF95B3DA"/>
      <rgbColor rgb="FFB1BBCC"/>
      <rgbColor rgb="FFFFFFCC"/>
      <rgbColor rgb="FFCCFFFF"/>
      <rgbColor rgb="FFD7E4BD"/>
      <rgbColor rgb="FFFF8080"/>
      <rgbColor rgb="FF0066CC"/>
      <rgbColor rgb="FFCCCCFF"/>
      <rgbColor rgb="FFEFFFDF"/>
      <rgbColor rgb="FFCCC1DA"/>
      <rgbColor rgb="FFFAC090"/>
      <rgbColor rgb="FF80B3FF"/>
      <rgbColor rgb="FFBFDFFF"/>
      <rgbColor rgb="FFDFDFDF"/>
      <rgbColor rgb="FF007FFF"/>
      <rgbColor rgb="FFDFE3E8"/>
      <rgbColor rgb="FF00CCFF"/>
      <rgbColor rgb="FFDBEEF4"/>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E0E0E0"/>
      <rgbColor rgb="FFB7DEE8"/>
      <rgbColor rgb="FFBF240A"/>
      <rgbColor rgb="FFBFBFBF"/>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externalLink" Target="externalLinks/externalLink1.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236160</xdr:colOff>
      <xdr:row>0</xdr:row>
      <xdr:rowOff>95040</xdr:rowOff>
    </xdr:from>
    <xdr:to>
      <xdr:col>10</xdr:col>
      <xdr:colOff>664200</xdr:colOff>
      <xdr:row>2</xdr:row>
      <xdr:rowOff>41760</xdr:rowOff>
    </xdr:to>
    <xdr:sp>
      <xdr:nvSpPr>
        <xdr:cNvPr id="0" name="Text Box 7"/>
        <xdr:cNvSpPr/>
      </xdr:nvSpPr>
      <xdr:spPr>
        <a:xfrm>
          <a:off x="356760" y="95040"/>
          <a:ext cx="7915320" cy="336960"/>
        </a:xfrm>
        <a:prstGeom prst="rect">
          <a:avLst/>
        </a:prstGeom>
        <a:noFill/>
        <a:ln w="0">
          <a:noFill/>
        </a:ln>
      </xdr:spPr>
      <xdr:style>
        <a:lnRef idx="0"/>
        <a:fillRef idx="0"/>
        <a:effectRef idx="0"/>
        <a:fontRef idx="minor"/>
      </xdr:style>
      <xdr:txBody>
        <a:bodyPr vertOverflow="clip" lIns="36720" rIns="36720" tIns="32040" bIns="0" anchor="t" upright="1">
          <a:noAutofit/>
        </a:bodyPr>
        <a:p>
          <a:pPr algn="ctr">
            <a:lnSpc>
              <a:spcPct val="100000"/>
            </a:lnSpc>
          </a:pPr>
          <a:r>
            <a:rPr b="1" lang="fr-FR" sz="1600" spc="-1" strike="noStrike">
              <a:solidFill>
                <a:srgbClr val="000000"/>
              </a:solidFill>
              <a:latin typeface="Arial"/>
            </a:rPr>
            <a:t>Dossier de pilotage de projet ; Identification Projet</a:t>
          </a:r>
          <a:endParaRPr b="0" lang="fr-FR" sz="1600" spc="-1" strike="noStrike">
            <a:latin typeface="Times New Roman"/>
          </a:endParaRPr>
        </a:p>
      </xdr:txBody>
    </xdr:sp>
    <xdr:clientData/>
  </xdr:twoCellAnchor>
  <xdr:twoCellAnchor editAs="twoCell">
    <xdr:from>
      <xdr:col>16</xdr:col>
      <xdr:colOff>583560</xdr:colOff>
      <xdr:row>12</xdr:row>
      <xdr:rowOff>262080</xdr:rowOff>
    </xdr:from>
    <xdr:to>
      <xdr:col>20</xdr:col>
      <xdr:colOff>245880</xdr:colOff>
      <xdr:row>12</xdr:row>
      <xdr:rowOff>817200</xdr:rowOff>
    </xdr:to>
    <xdr:sp>
      <xdr:nvSpPr>
        <xdr:cNvPr id="1" name="Rectangle à coins arrondis 5"/>
        <xdr:cNvSpPr/>
      </xdr:nvSpPr>
      <xdr:spPr>
        <a:xfrm>
          <a:off x="13178520" y="3530880"/>
          <a:ext cx="2885760" cy="555120"/>
        </a:xfrm>
        <a:prstGeom prst="wedgeRoundRectCallout">
          <a:avLst>
            <a:gd name="adj1" fmla="val -126096"/>
            <a:gd name="adj2" fmla="val -191362"/>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Definissez ici l'objectif de votre projet</a:t>
          </a:r>
          <a:endParaRPr b="0" lang="fr-FR" sz="1100" spc="-1" strike="noStrike">
            <a:latin typeface="Times New Roman"/>
          </a:endParaRPr>
        </a:p>
      </xdr:txBody>
    </xdr:sp>
    <xdr:clientData/>
  </xdr:twoCellAnchor>
  <xdr:twoCellAnchor editAs="twoCell">
    <xdr:from>
      <xdr:col>16</xdr:col>
      <xdr:colOff>521640</xdr:colOff>
      <xdr:row>12</xdr:row>
      <xdr:rowOff>1224000</xdr:rowOff>
    </xdr:from>
    <xdr:to>
      <xdr:col>20</xdr:col>
      <xdr:colOff>183960</xdr:colOff>
      <xdr:row>13</xdr:row>
      <xdr:rowOff>517320</xdr:rowOff>
    </xdr:to>
    <xdr:sp>
      <xdr:nvSpPr>
        <xdr:cNvPr id="2" name="Rectangle à coins arrondis 6"/>
        <xdr:cNvSpPr/>
      </xdr:nvSpPr>
      <xdr:spPr>
        <a:xfrm>
          <a:off x="13116600" y="4492800"/>
          <a:ext cx="2885760" cy="550800"/>
        </a:xfrm>
        <a:prstGeom prst="wedgeRoundRectCallout">
          <a:avLst>
            <a:gd name="adj1" fmla="val -122587"/>
            <a:gd name="adj2" fmla="val -161575"/>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Diffusez votre tableau de bord  à vos clients et aux membres du groupe  projet.</a:t>
          </a:r>
          <a:endParaRPr b="0" lang="fr-FR" sz="1100" spc="-1" strike="noStrike">
            <a:latin typeface="Times New Roman"/>
          </a:endParaRPr>
        </a:p>
      </xdr:txBody>
    </xdr:sp>
    <xdr:clientData/>
  </xdr:twoCellAnchor>
  <xdr:twoCellAnchor editAs="twoCell">
    <xdr:from>
      <xdr:col>16</xdr:col>
      <xdr:colOff>616680</xdr:colOff>
      <xdr:row>10</xdr:row>
      <xdr:rowOff>152280</xdr:rowOff>
    </xdr:from>
    <xdr:to>
      <xdr:col>20</xdr:col>
      <xdr:colOff>279000</xdr:colOff>
      <xdr:row>10</xdr:row>
      <xdr:rowOff>707400</xdr:rowOff>
    </xdr:to>
    <xdr:sp>
      <xdr:nvSpPr>
        <xdr:cNvPr id="3" name="Rectangle à coins arrondis 7"/>
        <xdr:cNvSpPr/>
      </xdr:nvSpPr>
      <xdr:spPr>
        <a:xfrm>
          <a:off x="13211640" y="2505960"/>
          <a:ext cx="2885760" cy="555120"/>
        </a:xfrm>
        <a:prstGeom prst="wedgeRoundRectCallout">
          <a:avLst>
            <a:gd name="adj1" fmla="val -127850"/>
            <a:gd name="adj2" fmla="val -148809"/>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Definissez ici la période pendant laquelle se déroule votre projet</a:t>
          </a:r>
          <a:endParaRPr b="0" lang="fr-FR" sz="1100" spc="-1" strike="noStrike">
            <a:latin typeface="Times New Roman"/>
          </a:endParaRPr>
        </a:p>
      </xdr:txBody>
    </xdr:sp>
    <xdr:clientData/>
  </xdr:twoCellAnchor>
  <xdr:twoCellAnchor editAs="twoCell">
    <xdr:from>
      <xdr:col>16</xdr:col>
      <xdr:colOff>542880</xdr:colOff>
      <xdr:row>8</xdr:row>
      <xdr:rowOff>245160</xdr:rowOff>
    </xdr:from>
    <xdr:to>
      <xdr:col>20</xdr:col>
      <xdr:colOff>205200</xdr:colOff>
      <xdr:row>9</xdr:row>
      <xdr:rowOff>109800</xdr:rowOff>
    </xdr:to>
    <xdr:sp>
      <xdr:nvSpPr>
        <xdr:cNvPr id="4" name="Rectangle à coins arrondis 8"/>
        <xdr:cNvSpPr/>
      </xdr:nvSpPr>
      <xdr:spPr>
        <a:xfrm>
          <a:off x="13137840" y="1767240"/>
          <a:ext cx="2885760" cy="558000"/>
        </a:xfrm>
        <a:prstGeom prst="wedgeRoundRectCallout">
          <a:avLst>
            <a:gd name="adj1" fmla="val -126096"/>
            <a:gd name="adj2" fmla="val -136043"/>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Indiquez ici qui endosse la responsabilité de la pertinence et de la complétude de ce tableau de bord.</a:t>
          </a:r>
          <a:endParaRPr b="0" lang="fr-FR" sz="1100" spc="-1" strike="noStrike">
            <a:latin typeface="Times New Roman"/>
          </a:endParaRPr>
        </a:p>
      </xdr:txBody>
    </xdr:sp>
    <xdr:clientData/>
  </xdr:twoCellAnchor>
  <xdr:twoCellAnchor editAs="twoCell">
    <xdr:from>
      <xdr:col>16</xdr:col>
      <xdr:colOff>600120</xdr:colOff>
      <xdr:row>6</xdr:row>
      <xdr:rowOff>207000</xdr:rowOff>
    </xdr:from>
    <xdr:to>
      <xdr:col>20</xdr:col>
      <xdr:colOff>262440</xdr:colOff>
      <xdr:row>8</xdr:row>
      <xdr:rowOff>126360</xdr:rowOff>
    </xdr:to>
    <xdr:sp>
      <xdr:nvSpPr>
        <xdr:cNvPr id="5" name="Rectangle à coins arrondis 9"/>
        <xdr:cNvSpPr/>
      </xdr:nvSpPr>
      <xdr:spPr>
        <a:xfrm>
          <a:off x="13195080" y="1368720"/>
          <a:ext cx="2885760" cy="279720"/>
        </a:xfrm>
        <a:prstGeom prst="wedgeRoundRectCallout">
          <a:avLst>
            <a:gd name="adj1" fmla="val -126973"/>
            <a:gd name="adj2" fmla="val -229003"/>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Indiquez ici le nom de votre projet</a:t>
          </a:r>
          <a:endParaRPr b="0" lang="fr-FR" sz="1100" spc="-1" strike="noStrike">
            <a:latin typeface="Times New Roman"/>
          </a:endParaRPr>
        </a:p>
      </xdr:txBody>
    </xdr:sp>
    <xdr:clientData/>
  </xdr:twoCellAnchor>
  <xdr:twoCellAnchor editAs="twoCell">
    <xdr:from>
      <xdr:col>20</xdr:col>
      <xdr:colOff>609480</xdr:colOff>
      <xdr:row>3</xdr:row>
      <xdr:rowOff>14400</xdr:rowOff>
    </xdr:from>
    <xdr:to>
      <xdr:col>25</xdr:col>
      <xdr:colOff>31320</xdr:colOff>
      <xdr:row>5</xdr:row>
      <xdr:rowOff>7560</xdr:rowOff>
    </xdr:to>
    <xdr:sp>
      <xdr:nvSpPr>
        <xdr:cNvPr id="6" name="Rectangle à coins arrondis 10"/>
        <xdr:cNvSpPr/>
      </xdr:nvSpPr>
      <xdr:spPr>
        <a:xfrm>
          <a:off x="16427880" y="566640"/>
          <a:ext cx="3450960" cy="450360"/>
        </a:xfrm>
        <a:prstGeom prst="wedgeRoundRectCallout">
          <a:avLst>
            <a:gd name="adj1" fmla="val -210455"/>
            <a:gd name="adj2" fmla="val -102880"/>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Indiquez ici la date de l'issue de ce tableau de bord, elle  se répercutera dans les autres onglets</a:t>
          </a:r>
          <a:endParaRPr b="0" lang="fr-FR" sz="1100" spc="-1" strike="noStrike">
            <a:latin typeface="Times New Roman"/>
          </a:endParaRPr>
        </a:p>
      </xdr:txBody>
    </xdr:sp>
    <xdr:clientData/>
  </xdr:twoCellAnchor>
  <xdr:twoCellAnchor editAs="twoCell">
    <xdr:from>
      <xdr:col>20</xdr:col>
      <xdr:colOff>607320</xdr:colOff>
      <xdr:row>5</xdr:row>
      <xdr:rowOff>107280</xdr:rowOff>
    </xdr:from>
    <xdr:to>
      <xdr:col>25</xdr:col>
      <xdr:colOff>102960</xdr:colOff>
      <xdr:row>8</xdr:row>
      <xdr:rowOff>76680</xdr:rowOff>
    </xdr:to>
    <xdr:sp>
      <xdr:nvSpPr>
        <xdr:cNvPr id="7" name="Rectangle à coins arrondis 11"/>
        <xdr:cNvSpPr/>
      </xdr:nvSpPr>
      <xdr:spPr>
        <a:xfrm>
          <a:off x="16425720" y="1116720"/>
          <a:ext cx="3524760" cy="482040"/>
        </a:xfrm>
        <a:prstGeom prst="wedgeRoundRectCallout">
          <a:avLst>
            <a:gd name="adj1" fmla="val -206771"/>
            <a:gd name="adj2" fmla="val -176683"/>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tabLst>
              <a:tab algn="l" pos="0"/>
            </a:tabLst>
          </a:pPr>
          <a:r>
            <a:rPr b="0" lang="fr-FR" sz="1100" spc="-1" strike="noStrike">
              <a:solidFill>
                <a:srgbClr val="000000"/>
              </a:solidFill>
              <a:latin typeface="Calibri"/>
            </a:rPr>
            <a:t>Indiquez ici votre groupe projet, , il se répercutera dans les autres onglets</a:t>
          </a: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twoCellAnchor editAs="twoCell">
    <xdr:from>
      <xdr:col>20</xdr:col>
      <xdr:colOff>631080</xdr:colOff>
      <xdr:row>0</xdr:row>
      <xdr:rowOff>47520</xdr:rowOff>
    </xdr:from>
    <xdr:to>
      <xdr:col>24</xdr:col>
      <xdr:colOff>686160</xdr:colOff>
      <xdr:row>2</xdr:row>
      <xdr:rowOff>55080</xdr:rowOff>
    </xdr:to>
    <xdr:sp>
      <xdr:nvSpPr>
        <xdr:cNvPr id="8" name="Rectangle à coins arrondis 12"/>
        <xdr:cNvSpPr/>
      </xdr:nvSpPr>
      <xdr:spPr>
        <a:xfrm>
          <a:off x="16449480" y="47520"/>
          <a:ext cx="3278160" cy="397800"/>
        </a:xfrm>
        <a:prstGeom prst="wedgeRoundRectCallout">
          <a:avLst>
            <a:gd name="adj1" fmla="val -218094"/>
            <a:gd name="adj2" fmla="val -27260"/>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Indiquez ici la dréférence de votre tableau de bord, elle  se répercutera dans les autres onglets</a:t>
          </a:r>
          <a:endParaRPr b="0" lang="fr-FR"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525240</xdr:colOff>
      <xdr:row>0</xdr:row>
      <xdr:rowOff>0</xdr:rowOff>
    </xdr:from>
    <xdr:to>
      <xdr:col>5</xdr:col>
      <xdr:colOff>1375560</xdr:colOff>
      <xdr:row>2</xdr:row>
      <xdr:rowOff>177120</xdr:rowOff>
    </xdr:to>
    <xdr:sp>
      <xdr:nvSpPr>
        <xdr:cNvPr id="9" name="Text Box 34"/>
        <xdr:cNvSpPr/>
      </xdr:nvSpPr>
      <xdr:spPr>
        <a:xfrm>
          <a:off x="525240" y="0"/>
          <a:ext cx="10947240" cy="510480"/>
        </a:xfrm>
        <a:prstGeom prst="rect">
          <a:avLst/>
        </a:prstGeom>
        <a:noFill/>
        <a:ln w="0">
          <a:noFill/>
        </a:ln>
      </xdr:spPr>
      <xdr:style>
        <a:lnRef idx="0"/>
        <a:fillRef idx="0"/>
        <a:effectRef idx="0"/>
        <a:fontRef idx="minor"/>
      </xdr:style>
      <xdr:txBody>
        <a:bodyPr vertOverflow="clip" lIns="45720" rIns="45720" tIns="36360" bIns="0" anchor="t">
          <a:noAutofit/>
        </a:bodyPr>
        <a:p>
          <a:pPr algn="ctr">
            <a:lnSpc>
              <a:spcPct val="100000"/>
            </a:lnSpc>
          </a:pPr>
          <a:r>
            <a:rPr b="1" lang="fr-FR" sz="1800" spc="-1" strike="noStrike">
              <a:solidFill>
                <a:srgbClr val="000000"/>
              </a:solidFill>
              <a:latin typeface="Arial"/>
            </a:rPr>
            <a:t>Besoin Capturé</a:t>
          </a:r>
          <a:endParaRPr b="0" lang="fr-FR" sz="1800" spc="-1" strike="noStrike">
            <a:latin typeface="Times New Roman"/>
          </a:endParaRPr>
        </a:p>
      </xdr:txBody>
    </xdr:sp>
    <xdr:clientData/>
  </xdr:twoCellAnchor>
  <xdr:twoCellAnchor editAs="twoCell">
    <xdr:from>
      <xdr:col>9</xdr:col>
      <xdr:colOff>380880</xdr:colOff>
      <xdr:row>5</xdr:row>
      <xdr:rowOff>83520</xdr:rowOff>
    </xdr:from>
    <xdr:to>
      <xdr:col>13</xdr:col>
      <xdr:colOff>43200</xdr:colOff>
      <xdr:row>8</xdr:row>
      <xdr:rowOff>317160</xdr:rowOff>
    </xdr:to>
    <xdr:sp>
      <xdr:nvSpPr>
        <xdr:cNvPr id="10" name="Rectangle à coins arrondis 2"/>
        <xdr:cNvSpPr/>
      </xdr:nvSpPr>
      <xdr:spPr>
        <a:xfrm>
          <a:off x="17110440" y="969120"/>
          <a:ext cx="2885400" cy="1736640"/>
        </a:xfrm>
        <a:prstGeom prst="wedgeRoundRectCallout">
          <a:avLst>
            <a:gd name="adj1" fmla="val -77412"/>
            <a:gd name="adj2" fmla="val 10445"/>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Effectuez la capture du besoin en identifiant bien le contexte du projet et en identifiant l'ensemble des exigences portant sur le projet et sur le produit à développer. Respectez le formalisme des exigences et soyez couvrant.</a:t>
          </a:r>
          <a:endParaRPr b="0" lang="fr-FR"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231120</xdr:colOff>
      <xdr:row>0</xdr:row>
      <xdr:rowOff>71280</xdr:rowOff>
    </xdr:from>
    <xdr:to>
      <xdr:col>9</xdr:col>
      <xdr:colOff>704160</xdr:colOff>
      <xdr:row>2</xdr:row>
      <xdr:rowOff>59400</xdr:rowOff>
    </xdr:to>
    <xdr:sp>
      <xdr:nvSpPr>
        <xdr:cNvPr id="11" name="Text Box 2"/>
        <xdr:cNvSpPr/>
      </xdr:nvSpPr>
      <xdr:spPr>
        <a:xfrm>
          <a:off x="351720" y="71280"/>
          <a:ext cx="6919560" cy="378360"/>
        </a:xfrm>
        <a:prstGeom prst="rect">
          <a:avLst/>
        </a:prstGeom>
        <a:noFill/>
        <a:ln w="0">
          <a:noFill/>
        </a:ln>
      </xdr:spPr>
      <xdr:style>
        <a:lnRef idx="0"/>
        <a:fillRef idx="0"/>
        <a:effectRef idx="0"/>
        <a:fontRef idx="minor"/>
      </xdr:style>
      <xdr:txBody>
        <a:bodyPr vertOverflow="clip" lIns="45720" rIns="45720" tIns="36720" bIns="0" anchor="t" upright="1">
          <a:noAutofit/>
        </a:bodyPr>
        <a:p>
          <a:pPr algn="ctr">
            <a:lnSpc>
              <a:spcPct val="100000"/>
            </a:lnSpc>
          </a:pPr>
          <a:r>
            <a:rPr b="1" lang="fr-FR" sz="1800" spc="-1" strike="noStrike">
              <a:solidFill>
                <a:srgbClr val="000000"/>
              </a:solidFill>
              <a:latin typeface="Arial"/>
            </a:rPr>
            <a:t>Organisation Breakdown Structure (OBS)</a:t>
          </a:r>
          <a:endParaRPr b="0" lang="fr-FR" sz="1800" spc="-1" strike="noStrike">
            <a:latin typeface="Times New Roman"/>
          </a:endParaRPr>
        </a:p>
      </xdr:txBody>
    </xdr:sp>
    <xdr:clientData/>
  </xdr:twoCellAnchor>
  <xdr:twoCellAnchor editAs="twoCell">
    <xdr:from>
      <xdr:col>5</xdr:col>
      <xdr:colOff>106920</xdr:colOff>
      <xdr:row>10</xdr:row>
      <xdr:rowOff>106200</xdr:rowOff>
    </xdr:from>
    <xdr:to>
      <xdr:col>7</xdr:col>
      <xdr:colOff>90720</xdr:colOff>
      <xdr:row>13</xdr:row>
      <xdr:rowOff>163440</xdr:rowOff>
    </xdr:to>
    <xdr:sp>
      <xdr:nvSpPr>
        <xdr:cNvPr id="12" name="Rectangle 20"/>
        <xdr:cNvSpPr/>
      </xdr:nvSpPr>
      <xdr:spPr>
        <a:xfrm>
          <a:off x="3450600" y="1848960"/>
          <a:ext cx="1595520" cy="57168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ts val="1100"/>
            </a:lnSpc>
          </a:pPr>
          <a:r>
            <a:rPr b="1" lang="fr-FR" sz="1100" spc="-1" strike="noStrike">
              <a:solidFill>
                <a:srgbClr val="c9211e"/>
              </a:solidFill>
              <a:latin typeface="Calibri"/>
            </a:rPr>
            <a:t>Responsable Projet</a:t>
          </a:r>
          <a:endParaRPr b="0" lang="fr-FR" sz="1100" spc="-1" strike="noStrike">
            <a:latin typeface="Times New Roman"/>
          </a:endParaRPr>
        </a:p>
        <a:p>
          <a:pPr algn="ctr">
            <a:lnSpc>
              <a:spcPts val="1199"/>
            </a:lnSpc>
          </a:pPr>
          <a:r>
            <a:rPr b="1" lang="fr-FR" sz="1100" spc="-1" strike="noStrike">
              <a:solidFill>
                <a:srgbClr val="c9211e"/>
              </a:solidFill>
              <a:latin typeface="Calibri"/>
            </a:rPr>
            <a:t>Thomas Lebrun</a:t>
          </a:r>
          <a:endParaRPr b="0" lang="fr-FR" sz="1100" spc="-1" strike="noStrike">
            <a:latin typeface="Times New Roman"/>
          </a:endParaRPr>
        </a:p>
      </xdr:txBody>
    </xdr:sp>
    <xdr:clientData/>
  </xdr:twoCellAnchor>
  <xdr:twoCellAnchor editAs="twoCell">
    <xdr:from>
      <xdr:col>2</xdr:col>
      <xdr:colOff>608040</xdr:colOff>
      <xdr:row>22</xdr:row>
      <xdr:rowOff>129600</xdr:rowOff>
    </xdr:from>
    <xdr:to>
      <xdr:col>4</xdr:col>
      <xdr:colOff>671400</xdr:colOff>
      <xdr:row>25</xdr:row>
      <xdr:rowOff>122760</xdr:rowOff>
    </xdr:to>
    <xdr:sp>
      <xdr:nvSpPr>
        <xdr:cNvPr id="13" name="Rectangle 21"/>
        <xdr:cNvSpPr/>
      </xdr:nvSpPr>
      <xdr:spPr>
        <a:xfrm>
          <a:off x="1534320" y="3929760"/>
          <a:ext cx="1675080" cy="50760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c9211e"/>
              </a:solidFill>
              <a:latin typeface="Calibri"/>
            </a:rPr>
            <a:t>Responsable </a:t>
          </a:r>
          <a:endParaRPr b="0" lang="fr-FR" sz="1100" spc="-1" strike="noStrike">
            <a:latin typeface="Times New Roman"/>
          </a:endParaRPr>
        </a:p>
        <a:p>
          <a:pPr algn="ctr">
            <a:lnSpc>
              <a:spcPct val="100000"/>
            </a:lnSpc>
          </a:pPr>
          <a:r>
            <a:rPr b="0" lang="fr-FR" sz="1100" spc="-1" strike="noStrike">
              <a:solidFill>
                <a:srgbClr val="c9211e"/>
              </a:solidFill>
              <a:latin typeface="Calibri"/>
            </a:rPr>
            <a:t>Doc / Développement</a:t>
          </a:r>
          <a:endParaRPr b="0" lang="fr-FR" sz="1100" spc="-1" strike="noStrike">
            <a:latin typeface="Times New Roman"/>
          </a:endParaRPr>
        </a:p>
        <a:p>
          <a:pPr algn="ctr">
            <a:lnSpc>
              <a:spcPts val="1100"/>
            </a:lnSpc>
          </a:pPr>
          <a:r>
            <a:rPr b="0" lang="fr-FR" sz="1100" spc="-1" strike="noStrike">
              <a:solidFill>
                <a:srgbClr val="c9211e"/>
              </a:solidFill>
              <a:latin typeface="Calibri"/>
            </a:rPr>
            <a:t>Dorian Alary</a:t>
          </a:r>
          <a:endParaRPr b="0" lang="fr-FR" sz="1100" spc="-1" strike="noStrike">
            <a:latin typeface="Times New Roman"/>
          </a:endParaRPr>
        </a:p>
      </xdr:txBody>
    </xdr:sp>
    <xdr:clientData/>
  </xdr:twoCellAnchor>
  <xdr:twoCellAnchor editAs="twoCell">
    <xdr:from>
      <xdr:col>6</xdr:col>
      <xdr:colOff>137160</xdr:colOff>
      <xdr:row>22</xdr:row>
      <xdr:rowOff>129600</xdr:rowOff>
    </xdr:from>
    <xdr:to>
      <xdr:col>8</xdr:col>
      <xdr:colOff>272520</xdr:colOff>
      <xdr:row>25</xdr:row>
      <xdr:rowOff>122760</xdr:rowOff>
    </xdr:to>
    <xdr:sp>
      <xdr:nvSpPr>
        <xdr:cNvPr id="14" name="Rectangle 22"/>
        <xdr:cNvSpPr/>
      </xdr:nvSpPr>
      <xdr:spPr>
        <a:xfrm>
          <a:off x="4286880" y="3929760"/>
          <a:ext cx="1746720" cy="50760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c9211e"/>
              </a:solidFill>
              <a:latin typeface="Calibri"/>
            </a:rPr>
            <a:t>Responsable Développement 1</a:t>
          </a:r>
          <a:endParaRPr b="0" lang="fr-FR" sz="1100" spc="-1" strike="noStrike">
            <a:latin typeface="Times New Roman"/>
          </a:endParaRPr>
        </a:p>
        <a:p>
          <a:pPr algn="ctr">
            <a:lnSpc>
              <a:spcPts val="1100"/>
            </a:lnSpc>
          </a:pPr>
          <a:r>
            <a:rPr b="0" lang="fr-FR" sz="1100" spc="-1" strike="noStrike">
              <a:solidFill>
                <a:srgbClr val="c9211e"/>
              </a:solidFill>
              <a:latin typeface="Calibri"/>
            </a:rPr>
            <a:t>Enzo Munos</a:t>
          </a:r>
          <a:endParaRPr b="0" lang="fr-FR" sz="1100" spc="-1" strike="noStrike">
            <a:latin typeface="Times New Roman"/>
          </a:endParaRPr>
        </a:p>
      </xdr:txBody>
    </xdr:sp>
    <xdr:clientData/>
  </xdr:twoCellAnchor>
  <xdr:twoCellAnchor editAs="twoCell">
    <xdr:from>
      <xdr:col>9</xdr:col>
      <xdr:colOff>11520</xdr:colOff>
      <xdr:row>22</xdr:row>
      <xdr:rowOff>129600</xdr:rowOff>
    </xdr:from>
    <xdr:to>
      <xdr:col>11</xdr:col>
      <xdr:colOff>139320</xdr:colOff>
      <xdr:row>25</xdr:row>
      <xdr:rowOff>122760</xdr:rowOff>
    </xdr:to>
    <xdr:sp>
      <xdr:nvSpPr>
        <xdr:cNvPr id="15" name="Rectangle 23"/>
        <xdr:cNvSpPr/>
      </xdr:nvSpPr>
      <xdr:spPr>
        <a:xfrm>
          <a:off x="6578640" y="3929760"/>
          <a:ext cx="1739160" cy="50760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c9211e"/>
              </a:solidFill>
              <a:latin typeface="Calibri"/>
            </a:rPr>
            <a:t>Responsable Développement 2</a:t>
          </a:r>
          <a:endParaRPr b="0" lang="fr-FR" sz="1100" spc="-1" strike="noStrike">
            <a:latin typeface="Times New Roman"/>
          </a:endParaRPr>
        </a:p>
        <a:p>
          <a:pPr algn="ctr">
            <a:lnSpc>
              <a:spcPts val="1100"/>
            </a:lnSpc>
          </a:pPr>
          <a:r>
            <a:rPr b="0" lang="fr-FR" sz="1100" spc="-1" strike="noStrike">
              <a:solidFill>
                <a:srgbClr val="c9211e"/>
              </a:solidFill>
              <a:latin typeface="Calibri"/>
            </a:rPr>
            <a:t>Caelan Hehir</a:t>
          </a:r>
          <a:endParaRPr b="0" lang="fr-FR" sz="1100" spc="-1" strike="noStrike">
            <a:latin typeface="Times New Roman"/>
          </a:endParaRPr>
        </a:p>
      </xdr:txBody>
    </xdr:sp>
    <xdr:clientData/>
  </xdr:twoCellAnchor>
  <xdr:twoCellAnchor editAs="twoCell">
    <xdr:from>
      <xdr:col>3</xdr:col>
      <xdr:colOff>650160</xdr:colOff>
      <xdr:row>14</xdr:row>
      <xdr:rowOff>360</xdr:rowOff>
    </xdr:from>
    <xdr:to>
      <xdr:col>6</xdr:col>
      <xdr:colOff>101160</xdr:colOff>
      <xdr:row>22</xdr:row>
      <xdr:rowOff>125280</xdr:rowOff>
    </xdr:to>
    <xdr:sp>
      <xdr:nvSpPr>
        <xdr:cNvPr id="16" name="Connecteur en angle 24"/>
        <xdr:cNvSpPr/>
      </xdr:nvSpPr>
      <xdr:spPr>
        <a:xfrm flipH="1" flipV="1" rot="5400000">
          <a:off x="2567520" y="2242080"/>
          <a:ext cx="1496520" cy="186876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107640</xdr:colOff>
      <xdr:row>14</xdr:row>
      <xdr:rowOff>360</xdr:rowOff>
    </xdr:from>
    <xdr:to>
      <xdr:col>7</xdr:col>
      <xdr:colOff>213120</xdr:colOff>
      <xdr:row>22</xdr:row>
      <xdr:rowOff>125280</xdr:rowOff>
    </xdr:to>
    <xdr:sp>
      <xdr:nvSpPr>
        <xdr:cNvPr id="17" name="Connecteur en angle 25"/>
        <xdr:cNvSpPr/>
      </xdr:nvSpPr>
      <xdr:spPr>
        <a:xfrm flipV="1" rot="16200000">
          <a:off x="3964320" y="2720880"/>
          <a:ext cx="1496520" cy="91116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107640</xdr:colOff>
      <xdr:row>14</xdr:row>
      <xdr:rowOff>360</xdr:rowOff>
    </xdr:from>
    <xdr:to>
      <xdr:col>10</xdr:col>
      <xdr:colOff>79560</xdr:colOff>
      <xdr:row>22</xdr:row>
      <xdr:rowOff>125280</xdr:rowOff>
    </xdr:to>
    <xdr:sp>
      <xdr:nvSpPr>
        <xdr:cNvPr id="18" name="Connecteur en angle 26"/>
        <xdr:cNvSpPr/>
      </xdr:nvSpPr>
      <xdr:spPr>
        <a:xfrm flipV="1" rot="16200000">
          <a:off x="5106240" y="1578960"/>
          <a:ext cx="1496520" cy="319500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1</xdr:col>
      <xdr:colOff>434520</xdr:colOff>
      <xdr:row>10</xdr:row>
      <xdr:rowOff>114840</xdr:rowOff>
    </xdr:from>
    <xdr:to>
      <xdr:col>3</xdr:col>
      <xdr:colOff>562320</xdr:colOff>
      <xdr:row>13</xdr:row>
      <xdr:rowOff>172080</xdr:rowOff>
    </xdr:to>
    <xdr:sp>
      <xdr:nvSpPr>
        <xdr:cNvPr id="19" name="Rectangle 27"/>
        <xdr:cNvSpPr/>
      </xdr:nvSpPr>
      <xdr:spPr>
        <a:xfrm>
          <a:off x="555120" y="1857600"/>
          <a:ext cx="1739160" cy="571680"/>
        </a:xfrm>
        <a:prstGeom prst="rect">
          <a:avLst/>
        </a:prstGeom>
        <a:solidFill>
          <a:srgbClr val="4f81bd"/>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ffffff"/>
              </a:solidFill>
              <a:latin typeface="Calibri"/>
            </a:rPr>
            <a:t>Vincent Dugat</a:t>
          </a:r>
          <a:endParaRPr b="0" lang="fr-FR" sz="1100" spc="-1" strike="noStrike">
            <a:latin typeface="Times New Roman"/>
          </a:endParaRPr>
        </a:p>
        <a:p>
          <a:pPr algn="ctr">
            <a:lnSpc>
              <a:spcPct val="100000"/>
            </a:lnSpc>
          </a:pPr>
          <a:r>
            <a:rPr b="0" lang="fr-FR" sz="1100" spc="-1" strike="noStrike">
              <a:solidFill>
                <a:srgbClr val="ffffff"/>
              </a:solidFill>
              <a:latin typeface="Calibri"/>
            </a:rPr>
            <a:t>Gilles Lepinard</a:t>
          </a:r>
          <a:endParaRPr b="0" lang="fr-FR" sz="1100" spc="-1" strike="noStrike">
            <a:latin typeface="Times New Roman"/>
          </a:endParaRPr>
        </a:p>
      </xdr:txBody>
    </xdr:sp>
    <xdr:clientData/>
  </xdr:twoCellAnchor>
  <xdr:twoCellAnchor editAs="twoCell">
    <xdr:from>
      <xdr:col>3</xdr:col>
      <xdr:colOff>566280</xdr:colOff>
      <xdr:row>12</xdr:row>
      <xdr:rowOff>51120</xdr:rowOff>
    </xdr:from>
    <xdr:to>
      <xdr:col>5</xdr:col>
      <xdr:colOff>106920</xdr:colOff>
      <xdr:row>12</xdr:row>
      <xdr:rowOff>55440</xdr:rowOff>
    </xdr:to>
    <xdr:sp>
      <xdr:nvSpPr>
        <xdr:cNvPr id="20" name="Connecteur droit 30"/>
        <xdr:cNvSpPr/>
      </xdr:nvSpPr>
      <xdr:spPr>
        <a:xfrm flipV="1">
          <a:off x="2298240" y="2136960"/>
          <a:ext cx="1152360" cy="4320"/>
        </a:xfrm>
        <a:prstGeom prst="line">
          <a:avLst/>
        </a:prstGeom>
        <a:ln w="0">
          <a:solidFill>
            <a:srgbClr val="4a7ebb"/>
          </a:solidFill>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626400</xdr:colOff>
      <xdr:row>6</xdr:row>
      <xdr:rowOff>0</xdr:rowOff>
    </xdr:from>
    <xdr:to>
      <xdr:col>7</xdr:col>
      <xdr:colOff>662400</xdr:colOff>
      <xdr:row>9</xdr:row>
      <xdr:rowOff>56880</xdr:rowOff>
    </xdr:to>
    <xdr:sp>
      <xdr:nvSpPr>
        <xdr:cNvPr id="21" name="ZoneTexte 39"/>
        <xdr:cNvSpPr/>
      </xdr:nvSpPr>
      <xdr:spPr>
        <a:xfrm>
          <a:off x="3970080" y="1056960"/>
          <a:ext cx="1647720" cy="57132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fr-FR" sz="1800" spc="-1" strike="noStrike">
              <a:solidFill>
                <a:srgbClr val="000000"/>
              </a:solidFill>
              <a:latin typeface="Calibri"/>
            </a:rPr>
            <a:t>OBS  du projet</a:t>
          </a:r>
          <a:endParaRPr b="0" lang="fr-FR" sz="1800" spc="-1" strike="noStrike">
            <a:latin typeface="Times New Roman"/>
          </a:endParaRPr>
        </a:p>
        <a:p>
          <a:pPr>
            <a:lnSpc>
              <a:spcPct val="100000"/>
            </a:lnSpc>
          </a:pPr>
          <a:endParaRPr b="0" lang="fr-FR" sz="18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86400</xdr:colOff>
      <xdr:row>0</xdr:row>
      <xdr:rowOff>48240</xdr:rowOff>
    </xdr:from>
    <xdr:to>
      <xdr:col>9</xdr:col>
      <xdr:colOff>734760</xdr:colOff>
      <xdr:row>2</xdr:row>
      <xdr:rowOff>36360</xdr:rowOff>
    </xdr:to>
    <xdr:sp>
      <xdr:nvSpPr>
        <xdr:cNvPr id="22" name="Text Box 2"/>
        <xdr:cNvSpPr/>
      </xdr:nvSpPr>
      <xdr:spPr>
        <a:xfrm>
          <a:off x="207000" y="48240"/>
          <a:ext cx="7094880" cy="378360"/>
        </a:xfrm>
        <a:prstGeom prst="rect">
          <a:avLst/>
        </a:prstGeom>
        <a:noFill/>
        <a:ln w="0">
          <a:noFill/>
        </a:ln>
      </xdr:spPr>
      <xdr:style>
        <a:lnRef idx="0"/>
        <a:fillRef idx="0"/>
        <a:effectRef idx="0"/>
        <a:fontRef idx="minor"/>
      </xdr:style>
      <xdr:txBody>
        <a:bodyPr vertOverflow="clip" lIns="45720" rIns="45720" tIns="36720" bIns="0" anchor="t" upright="1">
          <a:noAutofit/>
        </a:bodyPr>
        <a:p>
          <a:pPr algn="ctr">
            <a:lnSpc>
              <a:spcPct val="100000"/>
            </a:lnSpc>
          </a:pPr>
          <a:r>
            <a:rPr b="1" lang="fr-FR" sz="1800" spc="-1" strike="noStrike">
              <a:solidFill>
                <a:srgbClr val="000000"/>
              </a:solidFill>
              <a:latin typeface="Arial"/>
            </a:rPr>
            <a:t>Product Breakdown Structure (PBS)</a:t>
          </a:r>
          <a:endParaRPr b="0" lang="fr-FR" sz="1800" spc="-1" strike="noStrike">
            <a:latin typeface="Times New Roman"/>
          </a:endParaRPr>
        </a:p>
      </xdr:txBody>
    </xdr:sp>
    <xdr:clientData/>
  </xdr:twoCellAnchor>
  <xdr:twoCellAnchor editAs="twoCell">
    <xdr:from>
      <xdr:col>5</xdr:col>
      <xdr:colOff>46800</xdr:colOff>
      <xdr:row>12</xdr:row>
      <xdr:rowOff>92880</xdr:rowOff>
    </xdr:from>
    <xdr:to>
      <xdr:col>6</xdr:col>
      <xdr:colOff>538200</xdr:colOff>
      <xdr:row>15</xdr:row>
      <xdr:rowOff>32760</xdr:rowOff>
    </xdr:to>
    <xdr:sp>
      <xdr:nvSpPr>
        <xdr:cNvPr id="23" name="Connecteur en angle 6"/>
        <xdr:cNvSpPr/>
      </xdr:nvSpPr>
      <xdr:spPr>
        <a:xfrm flipH="1" flipV="1" rot="5400000">
          <a:off x="3754800" y="1813320"/>
          <a:ext cx="568440" cy="129744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48600</xdr:colOff>
      <xdr:row>17</xdr:row>
      <xdr:rowOff>66600</xdr:rowOff>
    </xdr:from>
    <xdr:to>
      <xdr:col>5</xdr:col>
      <xdr:colOff>248760</xdr:colOff>
      <xdr:row>41</xdr:row>
      <xdr:rowOff>157320</xdr:rowOff>
    </xdr:to>
    <xdr:sp>
      <xdr:nvSpPr>
        <xdr:cNvPr id="24" name="Connecteur en angle 5"/>
        <xdr:cNvSpPr/>
      </xdr:nvSpPr>
      <xdr:spPr>
        <a:xfrm rot="10800000">
          <a:off x="3392280" y="3238200"/>
          <a:ext cx="200160" cy="477720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236520</xdr:colOff>
      <xdr:row>15</xdr:row>
      <xdr:rowOff>36360</xdr:rowOff>
    </xdr:from>
    <xdr:to>
      <xdr:col>5</xdr:col>
      <xdr:colOff>637200</xdr:colOff>
      <xdr:row>17</xdr:row>
      <xdr:rowOff>34920</xdr:rowOff>
    </xdr:to>
    <xdr:sp>
      <xdr:nvSpPr>
        <xdr:cNvPr id="25" name="Rectangle 3"/>
        <xdr:cNvSpPr/>
      </xdr:nvSpPr>
      <xdr:spPr>
        <a:xfrm>
          <a:off x="2774520" y="2750760"/>
          <a:ext cx="1206360" cy="45576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Application</a:t>
          </a:r>
          <a:endParaRPr b="0" lang="fr-FR" sz="1100" spc="-1" strike="noStrike">
            <a:latin typeface="Times New Roman"/>
          </a:endParaRPr>
        </a:p>
      </xdr:txBody>
    </xdr:sp>
    <xdr:clientData/>
  </xdr:twoCellAnchor>
  <xdr:twoCellAnchor editAs="twoCell">
    <xdr:from>
      <xdr:col>5</xdr:col>
      <xdr:colOff>266400</xdr:colOff>
      <xdr:row>17</xdr:row>
      <xdr:rowOff>213120</xdr:rowOff>
    </xdr:from>
    <xdr:to>
      <xdr:col>6</xdr:col>
      <xdr:colOff>667800</xdr:colOff>
      <xdr:row>19</xdr:row>
      <xdr:rowOff>192960</xdr:rowOff>
    </xdr:to>
    <xdr:sp>
      <xdr:nvSpPr>
        <xdr:cNvPr id="26" name="Rectangle 10"/>
        <xdr:cNvSpPr/>
      </xdr:nvSpPr>
      <xdr:spPr>
        <a:xfrm>
          <a:off x="3610080" y="3384720"/>
          <a:ext cx="1207440" cy="437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Couche 1</a:t>
          </a:r>
          <a:endParaRPr b="0" lang="fr-FR" sz="1100" spc="-1" strike="noStrike">
            <a:latin typeface="Times New Roman"/>
          </a:endParaRPr>
        </a:p>
      </xdr:txBody>
    </xdr:sp>
    <xdr:clientData/>
  </xdr:twoCellAnchor>
  <xdr:twoCellAnchor editAs="twoCell">
    <xdr:from>
      <xdr:col>5</xdr:col>
      <xdr:colOff>55080</xdr:colOff>
      <xdr:row>17</xdr:row>
      <xdr:rowOff>47880</xdr:rowOff>
    </xdr:from>
    <xdr:to>
      <xdr:col>5</xdr:col>
      <xdr:colOff>249480</xdr:colOff>
      <xdr:row>38</xdr:row>
      <xdr:rowOff>45720</xdr:rowOff>
    </xdr:to>
    <xdr:sp>
      <xdr:nvSpPr>
        <xdr:cNvPr id="27" name="Connecteur en angle 4"/>
        <xdr:cNvSpPr/>
      </xdr:nvSpPr>
      <xdr:spPr>
        <a:xfrm rot="10800000">
          <a:off x="3398760" y="3219480"/>
          <a:ext cx="194400" cy="419832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543960</xdr:colOff>
      <xdr:row>10</xdr:row>
      <xdr:rowOff>720</xdr:rowOff>
    </xdr:from>
    <xdr:to>
      <xdr:col>7</xdr:col>
      <xdr:colOff>528120</xdr:colOff>
      <xdr:row>12</xdr:row>
      <xdr:rowOff>87480</xdr:rowOff>
    </xdr:to>
    <xdr:sp>
      <xdr:nvSpPr>
        <xdr:cNvPr id="28" name="Rectangle 2"/>
        <xdr:cNvSpPr/>
      </xdr:nvSpPr>
      <xdr:spPr>
        <a:xfrm>
          <a:off x="3887640" y="1743480"/>
          <a:ext cx="1595880" cy="4298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Projet</a:t>
          </a:r>
          <a:endParaRPr b="0" lang="fr-FR" sz="1100" spc="-1" strike="noStrike">
            <a:latin typeface="Times New Roman"/>
          </a:endParaRPr>
        </a:p>
        <a:p>
          <a:pPr algn="ctr">
            <a:lnSpc>
              <a:spcPct val="100000"/>
            </a:lnSpc>
          </a:pPr>
          <a:endParaRPr b="0" lang="fr-FR" sz="1100" spc="-1" strike="noStrike">
            <a:latin typeface="Times New Roman"/>
          </a:endParaRPr>
        </a:p>
      </xdr:txBody>
    </xdr:sp>
    <xdr:clientData/>
  </xdr:twoCellAnchor>
  <xdr:twoCellAnchor editAs="twoCell">
    <xdr:from>
      <xdr:col>5</xdr:col>
      <xdr:colOff>266400</xdr:colOff>
      <xdr:row>23</xdr:row>
      <xdr:rowOff>98280</xdr:rowOff>
    </xdr:from>
    <xdr:to>
      <xdr:col>6</xdr:col>
      <xdr:colOff>667800</xdr:colOff>
      <xdr:row>25</xdr:row>
      <xdr:rowOff>97200</xdr:rowOff>
    </xdr:to>
    <xdr:sp>
      <xdr:nvSpPr>
        <xdr:cNvPr id="29" name="Rectangle 11"/>
        <xdr:cNvSpPr/>
      </xdr:nvSpPr>
      <xdr:spPr>
        <a:xfrm>
          <a:off x="3610080" y="4641480"/>
          <a:ext cx="1207440" cy="4561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Couche 3</a:t>
          </a:r>
          <a:endParaRPr b="0" lang="fr-FR" sz="1100" spc="-1" strike="noStrike">
            <a:latin typeface="Times New Roman"/>
          </a:endParaRPr>
        </a:p>
      </xdr:txBody>
    </xdr:sp>
    <xdr:clientData/>
  </xdr:twoCellAnchor>
  <xdr:twoCellAnchor editAs="twoCell">
    <xdr:from>
      <xdr:col>5</xdr:col>
      <xdr:colOff>57600</xdr:colOff>
      <xdr:row>17</xdr:row>
      <xdr:rowOff>53640</xdr:rowOff>
    </xdr:from>
    <xdr:to>
      <xdr:col>5</xdr:col>
      <xdr:colOff>269280</xdr:colOff>
      <xdr:row>34</xdr:row>
      <xdr:rowOff>30240</xdr:rowOff>
    </xdr:to>
    <xdr:sp>
      <xdr:nvSpPr>
        <xdr:cNvPr id="30" name="Connecteur en angle 3"/>
        <xdr:cNvSpPr/>
      </xdr:nvSpPr>
      <xdr:spPr>
        <a:xfrm rot="10800000">
          <a:off x="3401280" y="3225240"/>
          <a:ext cx="211680" cy="352944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266400</xdr:colOff>
      <xdr:row>20</xdr:row>
      <xdr:rowOff>160560</xdr:rowOff>
    </xdr:from>
    <xdr:to>
      <xdr:col>6</xdr:col>
      <xdr:colOff>667800</xdr:colOff>
      <xdr:row>22</xdr:row>
      <xdr:rowOff>149760</xdr:rowOff>
    </xdr:to>
    <xdr:sp>
      <xdr:nvSpPr>
        <xdr:cNvPr id="31" name="Rectangle 12"/>
        <xdr:cNvSpPr/>
      </xdr:nvSpPr>
      <xdr:spPr>
        <a:xfrm>
          <a:off x="3610080" y="4017960"/>
          <a:ext cx="1207440" cy="44640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Couche 2</a:t>
          </a:r>
          <a:endParaRPr b="0" lang="fr-FR" sz="1100" spc="-1" strike="noStrike">
            <a:latin typeface="Times New Roman"/>
          </a:endParaRPr>
        </a:p>
      </xdr:txBody>
    </xdr:sp>
    <xdr:clientData/>
  </xdr:twoCellAnchor>
  <xdr:twoCellAnchor editAs="twoCell">
    <xdr:from>
      <xdr:col>5</xdr:col>
      <xdr:colOff>239760</xdr:colOff>
      <xdr:row>40</xdr:row>
      <xdr:rowOff>129240</xdr:rowOff>
    </xdr:from>
    <xdr:to>
      <xdr:col>7</xdr:col>
      <xdr:colOff>32040</xdr:colOff>
      <xdr:row>43</xdr:row>
      <xdr:rowOff>60480</xdr:rowOff>
    </xdr:to>
    <xdr:sp>
      <xdr:nvSpPr>
        <xdr:cNvPr id="32" name="Rectangle 9"/>
        <xdr:cNvSpPr/>
      </xdr:nvSpPr>
      <xdr:spPr>
        <a:xfrm>
          <a:off x="3583440" y="7825320"/>
          <a:ext cx="1404000" cy="41688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L’interface graphique en JAVA</a:t>
          </a:r>
          <a:endParaRPr b="0" lang="fr-FR" sz="1100" spc="-1" strike="noStrike">
            <a:latin typeface="Times New Roman"/>
          </a:endParaRPr>
        </a:p>
      </xdr:txBody>
    </xdr:sp>
    <xdr:clientData/>
  </xdr:twoCellAnchor>
  <xdr:twoCellAnchor editAs="twoCell">
    <xdr:from>
      <xdr:col>5</xdr:col>
      <xdr:colOff>49320</xdr:colOff>
      <xdr:row>17</xdr:row>
      <xdr:rowOff>46800</xdr:rowOff>
    </xdr:from>
    <xdr:to>
      <xdr:col>5</xdr:col>
      <xdr:colOff>268560</xdr:colOff>
      <xdr:row>18</xdr:row>
      <xdr:rowOff>212400</xdr:rowOff>
    </xdr:to>
    <xdr:sp>
      <xdr:nvSpPr>
        <xdr:cNvPr id="33" name="Connecteur en angle 13"/>
        <xdr:cNvSpPr/>
      </xdr:nvSpPr>
      <xdr:spPr>
        <a:xfrm rot="10800000">
          <a:off x="3392640" y="3218040"/>
          <a:ext cx="219240" cy="39420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246240</xdr:colOff>
      <xdr:row>36</xdr:row>
      <xdr:rowOff>137160</xdr:rowOff>
    </xdr:from>
    <xdr:to>
      <xdr:col>6</xdr:col>
      <xdr:colOff>647640</xdr:colOff>
      <xdr:row>40</xdr:row>
      <xdr:rowOff>10080</xdr:rowOff>
    </xdr:to>
    <xdr:sp>
      <xdr:nvSpPr>
        <xdr:cNvPr id="34" name="Rectangle 8"/>
        <xdr:cNvSpPr/>
      </xdr:nvSpPr>
      <xdr:spPr>
        <a:xfrm>
          <a:off x="3589920" y="7185600"/>
          <a:ext cx="1207440" cy="52056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Programme de fragmentation Java</a:t>
          </a:r>
          <a:endParaRPr b="0" lang="fr-FR" sz="1100" spc="-1" strike="noStrike">
            <a:latin typeface="Times New Roman"/>
          </a:endParaRPr>
        </a:p>
      </xdr:txBody>
    </xdr:sp>
    <xdr:clientData/>
  </xdr:twoCellAnchor>
  <xdr:twoCellAnchor editAs="twoCell">
    <xdr:from>
      <xdr:col>5</xdr:col>
      <xdr:colOff>49320</xdr:colOff>
      <xdr:row>17</xdr:row>
      <xdr:rowOff>47160</xdr:rowOff>
    </xdr:from>
    <xdr:to>
      <xdr:col>5</xdr:col>
      <xdr:colOff>268560</xdr:colOff>
      <xdr:row>24</xdr:row>
      <xdr:rowOff>107640</xdr:rowOff>
    </xdr:to>
    <xdr:sp>
      <xdr:nvSpPr>
        <xdr:cNvPr id="35" name="Connecteur en angle 14"/>
        <xdr:cNvSpPr/>
      </xdr:nvSpPr>
      <xdr:spPr>
        <a:xfrm rot="10800000">
          <a:off x="3392640" y="3218400"/>
          <a:ext cx="219240" cy="16606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259560</xdr:colOff>
      <xdr:row>33</xdr:row>
      <xdr:rowOff>0</xdr:rowOff>
    </xdr:from>
    <xdr:to>
      <xdr:col>6</xdr:col>
      <xdr:colOff>660960</xdr:colOff>
      <xdr:row>35</xdr:row>
      <xdr:rowOff>100440</xdr:rowOff>
    </xdr:to>
    <xdr:sp>
      <xdr:nvSpPr>
        <xdr:cNvPr id="36" name="Rectangle 7"/>
        <xdr:cNvSpPr/>
      </xdr:nvSpPr>
      <xdr:spPr>
        <a:xfrm>
          <a:off x="3603240" y="6562440"/>
          <a:ext cx="1207440" cy="4244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Programme d’analyse Java</a:t>
          </a:r>
          <a:endParaRPr b="0" lang="fr-FR" sz="1100" spc="-1" strike="noStrike">
            <a:latin typeface="Times New Roman"/>
          </a:endParaRPr>
        </a:p>
      </xdr:txBody>
    </xdr:sp>
    <xdr:clientData/>
  </xdr:twoCellAnchor>
  <xdr:twoCellAnchor editAs="twoCell">
    <xdr:from>
      <xdr:col>5</xdr:col>
      <xdr:colOff>49320</xdr:colOff>
      <xdr:row>17</xdr:row>
      <xdr:rowOff>47160</xdr:rowOff>
    </xdr:from>
    <xdr:to>
      <xdr:col>5</xdr:col>
      <xdr:colOff>268560</xdr:colOff>
      <xdr:row>21</xdr:row>
      <xdr:rowOff>160200</xdr:rowOff>
    </xdr:to>
    <xdr:sp>
      <xdr:nvSpPr>
        <xdr:cNvPr id="37" name="Connecteur en angle 15"/>
        <xdr:cNvSpPr/>
      </xdr:nvSpPr>
      <xdr:spPr>
        <a:xfrm rot="10800000">
          <a:off x="3392640" y="3218760"/>
          <a:ext cx="219240" cy="102744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57960</xdr:colOff>
      <xdr:row>17</xdr:row>
      <xdr:rowOff>54360</xdr:rowOff>
    </xdr:from>
    <xdr:to>
      <xdr:col>5</xdr:col>
      <xdr:colOff>269640</xdr:colOff>
      <xdr:row>30</xdr:row>
      <xdr:rowOff>92520</xdr:rowOff>
    </xdr:to>
    <xdr:sp>
      <xdr:nvSpPr>
        <xdr:cNvPr id="38" name="Connecteur en angle 2"/>
        <xdr:cNvSpPr/>
      </xdr:nvSpPr>
      <xdr:spPr>
        <a:xfrm rot="10800000">
          <a:off x="3401640" y="3225960"/>
          <a:ext cx="211680" cy="294336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69120</xdr:colOff>
      <xdr:row>15</xdr:row>
      <xdr:rowOff>51840</xdr:rowOff>
    </xdr:from>
    <xdr:to>
      <xdr:col>3</xdr:col>
      <xdr:colOff>470520</xdr:colOff>
      <xdr:row>17</xdr:row>
      <xdr:rowOff>50040</xdr:rowOff>
    </xdr:to>
    <xdr:sp>
      <xdr:nvSpPr>
        <xdr:cNvPr id="39" name="Rectangle 17"/>
        <xdr:cNvSpPr/>
      </xdr:nvSpPr>
      <xdr:spPr>
        <a:xfrm>
          <a:off x="995400" y="2766240"/>
          <a:ext cx="1207080" cy="45540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Document projet</a:t>
          </a:r>
          <a:endParaRPr b="0" lang="fr-FR" sz="1100" spc="-1" strike="noStrike">
            <a:latin typeface="Times New Roman"/>
          </a:endParaRPr>
        </a:p>
      </xdr:txBody>
    </xdr:sp>
    <xdr:clientData/>
  </xdr:twoCellAnchor>
  <xdr:twoCellAnchor editAs="twoCell">
    <xdr:from>
      <xdr:col>5</xdr:col>
      <xdr:colOff>58320</xdr:colOff>
      <xdr:row>17</xdr:row>
      <xdr:rowOff>54000</xdr:rowOff>
    </xdr:from>
    <xdr:to>
      <xdr:col>5</xdr:col>
      <xdr:colOff>270000</xdr:colOff>
      <xdr:row>27</xdr:row>
      <xdr:rowOff>128520</xdr:rowOff>
    </xdr:to>
    <xdr:sp>
      <xdr:nvSpPr>
        <xdr:cNvPr id="40" name="Connecteur en angle 1"/>
        <xdr:cNvSpPr/>
      </xdr:nvSpPr>
      <xdr:spPr>
        <a:xfrm rot="10800000">
          <a:off x="3402000" y="3225240"/>
          <a:ext cx="211680" cy="236052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95040</xdr:colOff>
      <xdr:row>17</xdr:row>
      <xdr:rowOff>215640</xdr:rowOff>
    </xdr:from>
    <xdr:to>
      <xdr:col>4</xdr:col>
      <xdr:colOff>754920</xdr:colOff>
      <xdr:row>19</xdr:row>
      <xdr:rowOff>195480</xdr:rowOff>
    </xdr:to>
    <xdr:sp>
      <xdr:nvSpPr>
        <xdr:cNvPr id="41" name="Rectangle 18"/>
        <xdr:cNvSpPr/>
      </xdr:nvSpPr>
      <xdr:spPr>
        <a:xfrm>
          <a:off x="1827000" y="3387240"/>
          <a:ext cx="1465920" cy="437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La capture du besoin</a:t>
          </a:r>
          <a:endParaRPr b="0" lang="fr-FR" sz="1100" spc="-1" strike="noStrike">
            <a:latin typeface="Times New Roman"/>
          </a:endParaRPr>
        </a:p>
      </xdr:txBody>
    </xdr:sp>
    <xdr:clientData/>
  </xdr:twoCellAnchor>
  <xdr:twoCellAnchor editAs="twoCell">
    <xdr:from>
      <xdr:col>5</xdr:col>
      <xdr:colOff>266760</xdr:colOff>
      <xdr:row>29</xdr:row>
      <xdr:rowOff>7200</xdr:rowOff>
    </xdr:from>
    <xdr:to>
      <xdr:col>6</xdr:col>
      <xdr:colOff>668160</xdr:colOff>
      <xdr:row>31</xdr:row>
      <xdr:rowOff>112680</xdr:rowOff>
    </xdr:to>
    <xdr:sp>
      <xdr:nvSpPr>
        <xdr:cNvPr id="42" name="Rectangle 6"/>
        <xdr:cNvSpPr/>
      </xdr:nvSpPr>
      <xdr:spPr>
        <a:xfrm>
          <a:off x="3610440" y="5922000"/>
          <a:ext cx="1207440" cy="42948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Couche 5</a:t>
          </a:r>
          <a:endParaRPr b="0" lang="fr-FR" sz="1100" spc="-1" strike="noStrike">
            <a:latin typeface="Times New Roman"/>
          </a:endParaRPr>
        </a:p>
      </xdr:txBody>
    </xdr:sp>
    <xdr:clientData/>
  </xdr:twoCellAnchor>
  <xdr:twoCellAnchor editAs="twoCell">
    <xdr:from>
      <xdr:col>2</xdr:col>
      <xdr:colOff>659520</xdr:colOff>
      <xdr:row>17</xdr:row>
      <xdr:rowOff>61920</xdr:rowOff>
    </xdr:from>
    <xdr:to>
      <xdr:col>3</xdr:col>
      <xdr:colOff>97560</xdr:colOff>
      <xdr:row>18</xdr:row>
      <xdr:rowOff>210600</xdr:rowOff>
    </xdr:to>
    <xdr:sp>
      <xdr:nvSpPr>
        <xdr:cNvPr id="43" name="Connecteur en angle 19"/>
        <xdr:cNvSpPr/>
      </xdr:nvSpPr>
      <xdr:spPr>
        <a:xfrm rot="10800000">
          <a:off x="1585440" y="3233520"/>
          <a:ext cx="243720" cy="3772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273600</xdr:colOff>
      <xdr:row>26</xdr:row>
      <xdr:rowOff>57600</xdr:rowOff>
    </xdr:from>
    <xdr:to>
      <xdr:col>6</xdr:col>
      <xdr:colOff>675000</xdr:colOff>
      <xdr:row>28</xdr:row>
      <xdr:rowOff>56520</xdr:rowOff>
    </xdr:to>
    <xdr:sp>
      <xdr:nvSpPr>
        <xdr:cNvPr id="44" name="Rectangle 1"/>
        <xdr:cNvSpPr/>
      </xdr:nvSpPr>
      <xdr:spPr>
        <a:xfrm>
          <a:off x="3617280" y="5286600"/>
          <a:ext cx="1207440" cy="4561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Couche 4</a:t>
          </a:r>
          <a:endParaRPr b="0" lang="fr-FR" sz="1100" spc="-1" strike="noStrike">
            <a:latin typeface="Times New Roman"/>
          </a:endParaRPr>
        </a:p>
      </xdr:txBody>
    </xdr:sp>
    <xdr:clientData/>
  </xdr:twoCellAnchor>
  <xdr:twoCellAnchor editAs="twoCell">
    <xdr:from>
      <xdr:col>3</xdr:col>
      <xdr:colOff>128520</xdr:colOff>
      <xdr:row>20</xdr:row>
      <xdr:rowOff>158760</xdr:rowOff>
    </xdr:from>
    <xdr:to>
      <xdr:col>4</xdr:col>
      <xdr:colOff>529560</xdr:colOff>
      <xdr:row>22</xdr:row>
      <xdr:rowOff>138240</xdr:rowOff>
    </xdr:to>
    <xdr:sp>
      <xdr:nvSpPr>
        <xdr:cNvPr id="45" name="Rectangle 20"/>
        <xdr:cNvSpPr/>
      </xdr:nvSpPr>
      <xdr:spPr>
        <a:xfrm>
          <a:off x="1860480" y="4016160"/>
          <a:ext cx="1207080" cy="43668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Le référentiel projet</a:t>
          </a:r>
          <a:endParaRPr b="0" lang="fr-FR" sz="1100" spc="-1" strike="noStrike">
            <a:latin typeface="Times New Roman"/>
          </a:endParaRPr>
        </a:p>
      </xdr:txBody>
    </xdr:sp>
    <xdr:clientData/>
  </xdr:twoCellAnchor>
  <xdr:twoCellAnchor editAs="twoCell">
    <xdr:from>
      <xdr:col>9</xdr:col>
      <xdr:colOff>264600</xdr:colOff>
      <xdr:row>17</xdr:row>
      <xdr:rowOff>44640</xdr:rowOff>
    </xdr:from>
    <xdr:to>
      <xdr:col>9</xdr:col>
      <xdr:colOff>485640</xdr:colOff>
      <xdr:row>22</xdr:row>
      <xdr:rowOff>45000</xdr:rowOff>
    </xdr:to>
    <xdr:sp>
      <xdr:nvSpPr>
        <xdr:cNvPr id="46" name="Connecteur en angle 27"/>
        <xdr:cNvSpPr/>
      </xdr:nvSpPr>
      <xdr:spPr>
        <a:xfrm rot="10800000">
          <a:off x="6831720" y="3216240"/>
          <a:ext cx="221040" cy="114336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138240</xdr:colOff>
      <xdr:row>23</xdr:row>
      <xdr:rowOff>201240</xdr:rowOff>
    </xdr:from>
    <xdr:to>
      <xdr:col>4</xdr:col>
      <xdr:colOff>539280</xdr:colOff>
      <xdr:row>25</xdr:row>
      <xdr:rowOff>181440</xdr:rowOff>
    </xdr:to>
    <xdr:sp>
      <xdr:nvSpPr>
        <xdr:cNvPr id="47" name="Rectangle 21"/>
        <xdr:cNvSpPr/>
      </xdr:nvSpPr>
      <xdr:spPr>
        <a:xfrm>
          <a:off x="1870200" y="4744440"/>
          <a:ext cx="1207080" cy="43740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L’avancement du projet</a:t>
          </a:r>
          <a:endParaRPr b="0" lang="fr-FR" sz="1100" spc="-1" strike="noStrike">
            <a:latin typeface="Times New Roman"/>
          </a:endParaRPr>
        </a:p>
      </xdr:txBody>
    </xdr:sp>
    <xdr:clientData/>
  </xdr:twoCellAnchor>
  <xdr:twoCellAnchor editAs="twoCell">
    <xdr:from>
      <xdr:col>9</xdr:col>
      <xdr:colOff>264240</xdr:colOff>
      <xdr:row>17</xdr:row>
      <xdr:rowOff>43920</xdr:rowOff>
    </xdr:from>
    <xdr:to>
      <xdr:col>9</xdr:col>
      <xdr:colOff>475920</xdr:colOff>
      <xdr:row>19</xdr:row>
      <xdr:rowOff>72720</xdr:rowOff>
    </xdr:to>
    <xdr:sp>
      <xdr:nvSpPr>
        <xdr:cNvPr id="48" name="Connecteur en angle 26"/>
        <xdr:cNvSpPr/>
      </xdr:nvSpPr>
      <xdr:spPr>
        <a:xfrm rot="10800000">
          <a:off x="6831360" y="3215520"/>
          <a:ext cx="211680" cy="48600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3</xdr:col>
      <xdr:colOff>155520</xdr:colOff>
      <xdr:row>27</xdr:row>
      <xdr:rowOff>44280</xdr:rowOff>
    </xdr:from>
    <xdr:to>
      <xdr:col>4</xdr:col>
      <xdr:colOff>556560</xdr:colOff>
      <xdr:row>29</xdr:row>
      <xdr:rowOff>24840</xdr:rowOff>
    </xdr:to>
    <xdr:sp>
      <xdr:nvSpPr>
        <xdr:cNvPr id="49" name="Rectangle 22"/>
        <xdr:cNvSpPr/>
      </xdr:nvSpPr>
      <xdr:spPr>
        <a:xfrm>
          <a:off x="1887480" y="5501880"/>
          <a:ext cx="1207080" cy="43776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Le bilan du projet</a:t>
          </a:r>
          <a:endParaRPr b="0" lang="fr-FR" sz="1100" spc="-1" strike="noStrike">
            <a:latin typeface="Times New Roman"/>
          </a:endParaRPr>
        </a:p>
      </xdr:txBody>
    </xdr:sp>
    <xdr:clientData/>
  </xdr:twoCellAnchor>
  <xdr:twoCellAnchor editAs="twoCell">
    <xdr:from>
      <xdr:col>9</xdr:col>
      <xdr:colOff>483120</xdr:colOff>
      <xdr:row>21</xdr:row>
      <xdr:rowOff>50040</xdr:rowOff>
    </xdr:from>
    <xdr:to>
      <xdr:col>11</xdr:col>
      <xdr:colOff>122040</xdr:colOff>
      <xdr:row>23</xdr:row>
      <xdr:rowOff>29880</xdr:rowOff>
    </xdr:to>
    <xdr:sp>
      <xdr:nvSpPr>
        <xdr:cNvPr id="50" name="Rectangle 25"/>
        <xdr:cNvSpPr/>
      </xdr:nvSpPr>
      <xdr:spPr>
        <a:xfrm>
          <a:off x="7050240" y="4136040"/>
          <a:ext cx="1250280" cy="437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Espace de projet sous GitHub</a:t>
          </a:r>
          <a:endParaRPr b="0" lang="fr-FR" sz="1100" spc="-1" strike="noStrike">
            <a:latin typeface="Times New Roman"/>
          </a:endParaRPr>
        </a:p>
      </xdr:txBody>
    </xdr:sp>
    <xdr:clientData/>
  </xdr:twoCellAnchor>
  <xdr:twoCellAnchor editAs="twoCell">
    <xdr:from>
      <xdr:col>2</xdr:col>
      <xdr:colOff>659520</xdr:colOff>
      <xdr:row>17</xdr:row>
      <xdr:rowOff>62280</xdr:rowOff>
    </xdr:from>
    <xdr:to>
      <xdr:col>3</xdr:col>
      <xdr:colOff>131040</xdr:colOff>
      <xdr:row>21</xdr:row>
      <xdr:rowOff>153720</xdr:rowOff>
    </xdr:to>
    <xdr:sp>
      <xdr:nvSpPr>
        <xdr:cNvPr id="51" name="Connecteur en angle 32"/>
        <xdr:cNvSpPr/>
      </xdr:nvSpPr>
      <xdr:spPr>
        <a:xfrm rot="10800000">
          <a:off x="1585800" y="3233880"/>
          <a:ext cx="277200" cy="100584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9</xdr:col>
      <xdr:colOff>473400</xdr:colOff>
      <xdr:row>18</xdr:row>
      <xdr:rowOff>78840</xdr:rowOff>
    </xdr:from>
    <xdr:to>
      <xdr:col>11</xdr:col>
      <xdr:colOff>478080</xdr:colOff>
      <xdr:row>20</xdr:row>
      <xdr:rowOff>58680</xdr:rowOff>
    </xdr:to>
    <xdr:sp>
      <xdr:nvSpPr>
        <xdr:cNvPr id="52" name="Rectangle 24"/>
        <xdr:cNvSpPr/>
      </xdr:nvSpPr>
      <xdr:spPr>
        <a:xfrm>
          <a:off x="7040520" y="3479040"/>
          <a:ext cx="1616040" cy="437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lIns="90000" rIns="90000" tIns="45000" bIns="45000" anchor="t">
          <a:noAutofit/>
        </a:bodyPr>
        <a:p>
          <a:pPr>
            <a:lnSpc>
              <a:spcPct val="100000"/>
            </a:lnSpc>
          </a:pPr>
          <a:r>
            <a:rPr b="0" lang="fr-FR" sz="1100" spc="-1" strike="noStrike">
              <a:solidFill>
                <a:srgbClr val="000000"/>
              </a:solidFill>
              <a:latin typeface="Times New Roman"/>
            </a:rPr>
            <a:t>Produire une documentation Doxygen</a:t>
          </a:r>
          <a:endParaRPr b="0" lang="fr-FR" sz="1100" spc="-1" strike="noStrike">
            <a:latin typeface="Times New Roman"/>
          </a:endParaRPr>
        </a:p>
      </xdr:txBody>
    </xdr:sp>
    <xdr:clientData/>
  </xdr:twoCellAnchor>
  <xdr:twoCellAnchor editAs="twoCell">
    <xdr:from>
      <xdr:col>2</xdr:col>
      <xdr:colOff>659880</xdr:colOff>
      <xdr:row>17</xdr:row>
      <xdr:rowOff>61200</xdr:rowOff>
    </xdr:from>
    <xdr:to>
      <xdr:col>3</xdr:col>
      <xdr:colOff>140760</xdr:colOff>
      <xdr:row>24</xdr:row>
      <xdr:rowOff>196200</xdr:rowOff>
    </xdr:to>
    <xdr:sp>
      <xdr:nvSpPr>
        <xdr:cNvPr id="53" name="Connecteur en angle 33"/>
        <xdr:cNvSpPr/>
      </xdr:nvSpPr>
      <xdr:spPr>
        <a:xfrm rot="10800000">
          <a:off x="1586160" y="3232800"/>
          <a:ext cx="286560" cy="173520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8</xdr:col>
      <xdr:colOff>435600</xdr:colOff>
      <xdr:row>15</xdr:row>
      <xdr:rowOff>34200</xdr:rowOff>
    </xdr:from>
    <xdr:to>
      <xdr:col>10</xdr:col>
      <xdr:colOff>74880</xdr:colOff>
      <xdr:row>17</xdr:row>
      <xdr:rowOff>32760</xdr:rowOff>
    </xdr:to>
    <xdr:sp>
      <xdr:nvSpPr>
        <xdr:cNvPr id="54" name="Rectangle 23"/>
        <xdr:cNvSpPr/>
      </xdr:nvSpPr>
      <xdr:spPr>
        <a:xfrm>
          <a:off x="6196680" y="2748600"/>
          <a:ext cx="1251000" cy="45576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Documents Techniques</a:t>
          </a:r>
          <a:endParaRPr b="0" lang="fr-FR" sz="1100" spc="-1" strike="noStrike">
            <a:latin typeface="Times New Roman"/>
          </a:endParaRPr>
        </a:p>
      </xdr:txBody>
    </xdr:sp>
    <xdr:clientData/>
  </xdr:twoCellAnchor>
  <xdr:twoCellAnchor editAs="twoCell">
    <xdr:from>
      <xdr:col>2</xdr:col>
      <xdr:colOff>659520</xdr:colOff>
      <xdr:row>17</xdr:row>
      <xdr:rowOff>63000</xdr:rowOff>
    </xdr:from>
    <xdr:to>
      <xdr:col>3</xdr:col>
      <xdr:colOff>197640</xdr:colOff>
      <xdr:row>28</xdr:row>
      <xdr:rowOff>40680</xdr:rowOff>
    </xdr:to>
    <xdr:sp>
      <xdr:nvSpPr>
        <xdr:cNvPr id="55" name="Connecteur en angle 34"/>
        <xdr:cNvSpPr/>
      </xdr:nvSpPr>
      <xdr:spPr>
        <a:xfrm rot="10800000">
          <a:off x="1585440" y="3234240"/>
          <a:ext cx="343800" cy="24922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545400</xdr:colOff>
      <xdr:row>12</xdr:row>
      <xdr:rowOff>91440</xdr:rowOff>
    </xdr:from>
    <xdr:to>
      <xdr:col>9</xdr:col>
      <xdr:colOff>248040</xdr:colOff>
      <xdr:row>15</xdr:row>
      <xdr:rowOff>28800</xdr:rowOff>
    </xdr:to>
    <xdr:sp>
      <xdr:nvSpPr>
        <xdr:cNvPr id="56" name="Connecteur en angle 45"/>
        <xdr:cNvSpPr/>
      </xdr:nvSpPr>
      <xdr:spPr>
        <a:xfrm flipV="1" rot="16200000">
          <a:off x="5471640" y="1400040"/>
          <a:ext cx="565920" cy="212004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2</xdr:col>
      <xdr:colOff>657360</xdr:colOff>
      <xdr:row>12</xdr:row>
      <xdr:rowOff>92880</xdr:rowOff>
    </xdr:from>
    <xdr:to>
      <xdr:col>6</xdr:col>
      <xdr:colOff>538560</xdr:colOff>
      <xdr:row>15</xdr:row>
      <xdr:rowOff>47880</xdr:rowOff>
    </xdr:to>
    <xdr:sp>
      <xdr:nvSpPr>
        <xdr:cNvPr id="57" name="Connecteur en angle 42"/>
        <xdr:cNvSpPr/>
      </xdr:nvSpPr>
      <xdr:spPr>
        <a:xfrm flipH="1" flipV="1" rot="5400000">
          <a:off x="2844000" y="917280"/>
          <a:ext cx="583560" cy="310464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124560</xdr:colOff>
      <xdr:row>0</xdr:row>
      <xdr:rowOff>78840</xdr:rowOff>
    </xdr:from>
    <xdr:to>
      <xdr:col>9</xdr:col>
      <xdr:colOff>757800</xdr:colOff>
      <xdr:row>2</xdr:row>
      <xdr:rowOff>66960</xdr:rowOff>
    </xdr:to>
    <xdr:sp>
      <xdr:nvSpPr>
        <xdr:cNvPr id="58" name="Text Box 2"/>
        <xdr:cNvSpPr/>
      </xdr:nvSpPr>
      <xdr:spPr>
        <a:xfrm>
          <a:off x="245160" y="78840"/>
          <a:ext cx="7079760" cy="378360"/>
        </a:xfrm>
        <a:prstGeom prst="rect">
          <a:avLst/>
        </a:prstGeom>
        <a:noFill/>
        <a:ln w="0">
          <a:noFill/>
        </a:ln>
      </xdr:spPr>
      <xdr:style>
        <a:lnRef idx="0"/>
        <a:fillRef idx="0"/>
        <a:effectRef idx="0"/>
        <a:fontRef idx="minor"/>
      </xdr:style>
      <xdr:txBody>
        <a:bodyPr vertOverflow="clip" lIns="45720" rIns="45720" tIns="36720" bIns="0" anchor="t" upright="1">
          <a:noAutofit/>
        </a:bodyPr>
        <a:p>
          <a:pPr algn="ctr">
            <a:lnSpc>
              <a:spcPct val="100000"/>
            </a:lnSpc>
          </a:pPr>
          <a:r>
            <a:rPr b="1" lang="fr-FR" sz="1800" spc="-1" strike="noStrike">
              <a:solidFill>
                <a:srgbClr val="000000"/>
              </a:solidFill>
              <a:latin typeface="Arial"/>
            </a:rPr>
            <a:t>Work Breakdown Structure (WBS)</a:t>
          </a:r>
          <a:endParaRPr b="0" lang="fr-FR" sz="1800" spc="-1" strike="noStrike">
            <a:latin typeface="Times New Roman"/>
          </a:endParaRPr>
        </a:p>
      </xdr:txBody>
    </xdr:sp>
    <xdr:clientData/>
  </xdr:twoCellAnchor>
  <xdr:twoCellAnchor editAs="twoCell">
    <xdr:from>
      <xdr:col>5</xdr:col>
      <xdr:colOff>680040</xdr:colOff>
      <xdr:row>8</xdr:row>
      <xdr:rowOff>35640</xdr:rowOff>
    </xdr:from>
    <xdr:to>
      <xdr:col>7</xdr:col>
      <xdr:colOff>671400</xdr:colOff>
      <xdr:row>10</xdr:row>
      <xdr:rowOff>41040</xdr:rowOff>
    </xdr:to>
    <xdr:sp>
      <xdr:nvSpPr>
        <xdr:cNvPr id="59" name="Rectangle 52"/>
        <xdr:cNvSpPr/>
      </xdr:nvSpPr>
      <xdr:spPr>
        <a:xfrm>
          <a:off x="4023720" y="1435680"/>
          <a:ext cx="1603080" cy="3481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Projet</a:t>
          </a:r>
          <a:endParaRPr b="0" lang="fr-FR" sz="1100" spc="-1" strike="noStrike">
            <a:latin typeface="Times New Roman"/>
          </a:endParaRPr>
        </a:p>
      </xdr:txBody>
    </xdr:sp>
    <xdr:clientData/>
  </xdr:twoCellAnchor>
  <xdr:twoCellAnchor editAs="twoCell">
    <xdr:from>
      <xdr:col>3</xdr:col>
      <xdr:colOff>198000</xdr:colOff>
      <xdr:row>13</xdr:row>
      <xdr:rowOff>6840</xdr:rowOff>
    </xdr:from>
    <xdr:to>
      <xdr:col>5</xdr:col>
      <xdr:colOff>64440</xdr:colOff>
      <xdr:row>15</xdr:row>
      <xdr:rowOff>11520</xdr:rowOff>
    </xdr:to>
    <xdr:sp>
      <xdr:nvSpPr>
        <xdr:cNvPr id="60" name="Rectangle 53"/>
        <xdr:cNvSpPr/>
      </xdr:nvSpPr>
      <xdr:spPr>
        <a:xfrm>
          <a:off x="1929960" y="2264040"/>
          <a:ext cx="1478160" cy="34776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ts val="1100"/>
            </a:lnSpc>
          </a:pPr>
          <a:r>
            <a:rPr b="0" lang="fr-FR" sz="1100" spc="-1" strike="noStrike">
              <a:solidFill>
                <a:srgbClr val="000000"/>
              </a:solidFill>
              <a:latin typeface="Calibri"/>
            </a:rPr>
            <a:t>WP1 Pilotage Projet</a:t>
          </a:r>
          <a:endParaRPr b="0" lang="fr-FR" sz="1100" spc="-1" strike="noStrike">
            <a:latin typeface="Times New Roman"/>
          </a:endParaRPr>
        </a:p>
        <a:p>
          <a:pPr algn="ctr">
            <a:lnSpc>
              <a:spcPts val="1100"/>
            </a:lnSpc>
          </a:pPr>
          <a:r>
            <a:rPr b="0" lang="fr-FR" sz="1100" spc="-1" strike="noStrike">
              <a:solidFill>
                <a:srgbClr val="000000"/>
              </a:solidFill>
              <a:latin typeface="Calibri"/>
            </a:rPr>
            <a:t>Dorian</a:t>
          </a:r>
          <a:endParaRPr b="0" lang="fr-FR" sz="1100" spc="-1" strike="noStrike">
            <a:latin typeface="Times New Roman"/>
          </a:endParaRPr>
        </a:p>
      </xdr:txBody>
    </xdr:sp>
    <xdr:clientData/>
  </xdr:twoCellAnchor>
  <xdr:twoCellAnchor editAs="twoCell">
    <xdr:from>
      <xdr:col>6</xdr:col>
      <xdr:colOff>135360</xdr:colOff>
      <xdr:row>12</xdr:row>
      <xdr:rowOff>135360</xdr:rowOff>
    </xdr:from>
    <xdr:to>
      <xdr:col>9</xdr:col>
      <xdr:colOff>32040</xdr:colOff>
      <xdr:row>14</xdr:row>
      <xdr:rowOff>147960</xdr:rowOff>
    </xdr:to>
    <xdr:sp>
      <xdr:nvSpPr>
        <xdr:cNvPr id="61" name="Rectangle 55"/>
        <xdr:cNvSpPr/>
      </xdr:nvSpPr>
      <xdr:spPr>
        <a:xfrm>
          <a:off x="4285080" y="2221200"/>
          <a:ext cx="2314080" cy="3553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ts val="1100"/>
            </a:lnSpc>
          </a:pPr>
          <a:r>
            <a:rPr b="0" lang="fr-FR" sz="1100" spc="-1" strike="noStrike">
              <a:solidFill>
                <a:srgbClr val="000000"/>
              </a:solidFill>
              <a:latin typeface="Calibri"/>
            </a:rPr>
            <a:t>WP2 Développement partie C</a:t>
          </a:r>
          <a:endParaRPr b="0" lang="fr-FR" sz="1100" spc="-1" strike="noStrike">
            <a:latin typeface="Times New Roman"/>
          </a:endParaRPr>
        </a:p>
      </xdr:txBody>
    </xdr:sp>
    <xdr:clientData/>
  </xdr:twoCellAnchor>
  <xdr:twoCellAnchor editAs="twoCell">
    <xdr:from>
      <xdr:col>4</xdr:col>
      <xdr:colOff>9000</xdr:colOff>
      <xdr:row>10</xdr:row>
      <xdr:rowOff>45000</xdr:rowOff>
    </xdr:from>
    <xdr:to>
      <xdr:col>6</xdr:col>
      <xdr:colOff>681840</xdr:colOff>
      <xdr:row>13</xdr:row>
      <xdr:rowOff>2520</xdr:rowOff>
    </xdr:to>
    <xdr:sp>
      <xdr:nvSpPr>
        <xdr:cNvPr id="62" name="Connecteur en angle 56"/>
        <xdr:cNvSpPr/>
      </xdr:nvSpPr>
      <xdr:spPr>
        <a:xfrm flipH="1" flipV="1" rot="5400000">
          <a:off x="3453120" y="880560"/>
          <a:ext cx="471960" cy="228456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586080</xdr:colOff>
      <xdr:row>10</xdr:row>
      <xdr:rowOff>71640</xdr:rowOff>
    </xdr:from>
    <xdr:to>
      <xdr:col>6</xdr:col>
      <xdr:colOff>677160</xdr:colOff>
      <xdr:row>12</xdr:row>
      <xdr:rowOff>128160</xdr:rowOff>
    </xdr:to>
    <xdr:sp>
      <xdr:nvSpPr>
        <xdr:cNvPr id="63" name="Connecteur en angle 57"/>
        <xdr:cNvSpPr/>
      </xdr:nvSpPr>
      <xdr:spPr>
        <a:xfrm flipH="1" flipV="1" rot="5400000">
          <a:off x="4580640" y="1968480"/>
          <a:ext cx="399600" cy="91080"/>
        </a:xfrm>
        <a:prstGeom prst="bentConnector3">
          <a:avLst>
            <a:gd name="adj1" fmla="val 44524"/>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688320</xdr:colOff>
      <xdr:row>10</xdr:row>
      <xdr:rowOff>45000</xdr:rowOff>
    </xdr:from>
    <xdr:to>
      <xdr:col>11</xdr:col>
      <xdr:colOff>125640</xdr:colOff>
      <xdr:row>12</xdr:row>
      <xdr:rowOff>163080</xdr:rowOff>
    </xdr:to>
    <xdr:sp>
      <xdr:nvSpPr>
        <xdr:cNvPr id="64" name="Connecteur en angle 58"/>
        <xdr:cNvSpPr/>
      </xdr:nvSpPr>
      <xdr:spPr>
        <a:xfrm flipV="1" rot="16200000">
          <a:off x="6340320" y="284400"/>
          <a:ext cx="461160" cy="346608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676440</xdr:colOff>
      <xdr:row>5</xdr:row>
      <xdr:rowOff>9360</xdr:rowOff>
    </xdr:from>
    <xdr:to>
      <xdr:col>7</xdr:col>
      <xdr:colOff>750240</xdr:colOff>
      <xdr:row>6</xdr:row>
      <xdr:rowOff>156240</xdr:rowOff>
    </xdr:to>
    <xdr:sp>
      <xdr:nvSpPr>
        <xdr:cNvPr id="65" name="ZoneTexte 39"/>
        <xdr:cNvSpPr/>
      </xdr:nvSpPr>
      <xdr:spPr>
        <a:xfrm>
          <a:off x="4020120" y="894960"/>
          <a:ext cx="1685520" cy="318240"/>
        </a:xfrm>
        <a:prstGeom prst="rect">
          <a:avLst/>
        </a:prstGeom>
        <a:noFill/>
        <a:ln w="0">
          <a:noFill/>
        </a:ln>
      </xdr:spPr>
      <xdr:style>
        <a:lnRef idx="0"/>
        <a:fillRef idx="0"/>
        <a:effectRef idx="0"/>
        <a:fontRef idx="minor"/>
      </xdr:style>
      <xdr:txBody>
        <a:bodyPr lIns="90000" rIns="90000" tIns="45000" bIns="45000" anchor="t">
          <a:spAutoFit/>
        </a:bodyPr>
        <a:p>
          <a:pPr>
            <a:lnSpc>
              <a:spcPct val="100000"/>
            </a:lnSpc>
          </a:pPr>
          <a:r>
            <a:rPr b="0" lang="fr-FR" sz="1800" spc="-1" strike="noStrike">
              <a:solidFill>
                <a:srgbClr val="000000"/>
              </a:solidFill>
              <a:latin typeface="Calibri"/>
            </a:rPr>
            <a:t>WBS</a:t>
          </a:r>
          <a:endParaRPr b="0" lang="fr-FR" sz="1800" spc="-1" strike="noStrike">
            <a:latin typeface="Times New Roman"/>
          </a:endParaRPr>
        </a:p>
      </xdr:txBody>
    </xdr:sp>
    <xdr:clientData/>
  </xdr:twoCellAnchor>
  <xdr:twoCellAnchor editAs="twoCell">
    <xdr:from>
      <xdr:col>4</xdr:col>
      <xdr:colOff>228240</xdr:colOff>
      <xdr:row>15</xdr:row>
      <xdr:rowOff>167400</xdr:rowOff>
    </xdr:from>
    <xdr:to>
      <xdr:col>5</xdr:col>
      <xdr:colOff>621720</xdr:colOff>
      <xdr:row>18</xdr:row>
      <xdr:rowOff>8640</xdr:rowOff>
    </xdr:to>
    <xdr:sp>
      <xdr:nvSpPr>
        <xdr:cNvPr id="66" name="Rectangle 60"/>
        <xdr:cNvSpPr/>
      </xdr:nvSpPr>
      <xdr:spPr>
        <a:xfrm>
          <a:off x="2766240" y="2767680"/>
          <a:ext cx="1199160" cy="3553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ts val="1100"/>
            </a:lnSpc>
          </a:pPr>
          <a:r>
            <a:rPr b="0" lang="fr-FR" sz="1100" spc="-1" strike="noStrike">
              <a:solidFill>
                <a:srgbClr val="000000"/>
              </a:solidFill>
              <a:latin typeface="Calibri"/>
            </a:rPr>
            <a:t>Structuration projet</a:t>
          </a:r>
          <a:endParaRPr b="0" lang="fr-FR" sz="1100" spc="-1" strike="noStrike">
            <a:latin typeface="Times New Roman"/>
          </a:endParaRPr>
        </a:p>
      </xdr:txBody>
    </xdr:sp>
    <xdr:clientData/>
  </xdr:twoCellAnchor>
  <xdr:twoCellAnchor editAs="twoCell">
    <xdr:from>
      <xdr:col>4</xdr:col>
      <xdr:colOff>228240</xdr:colOff>
      <xdr:row>21</xdr:row>
      <xdr:rowOff>146520</xdr:rowOff>
    </xdr:from>
    <xdr:to>
      <xdr:col>5</xdr:col>
      <xdr:colOff>621720</xdr:colOff>
      <xdr:row>23</xdr:row>
      <xdr:rowOff>159480</xdr:rowOff>
    </xdr:to>
    <xdr:sp>
      <xdr:nvSpPr>
        <xdr:cNvPr id="67" name="Rectangle 61"/>
        <xdr:cNvSpPr/>
      </xdr:nvSpPr>
      <xdr:spPr>
        <a:xfrm>
          <a:off x="2766240" y="3775320"/>
          <a:ext cx="1199160" cy="356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Bilan Projet</a:t>
          </a:r>
          <a:endParaRPr b="0" lang="fr-FR" sz="1100" spc="-1" strike="noStrike">
            <a:latin typeface="Times New Roman"/>
          </a:endParaRPr>
        </a:p>
        <a:p>
          <a:pPr algn="ctr">
            <a:lnSpc>
              <a:spcPct val="100000"/>
            </a:lnSpc>
          </a:pPr>
          <a:r>
            <a:rPr b="0" lang="fr-FR" sz="1100" spc="-1" strike="noStrike">
              <a:solidFill>
                <a:srgbClr val="000000"/>
              </a:solidFill>
              <a:latin typeface="Calibri"/>
            </a:rPr>
            <a:t>Equipe</a:t>
          </a:r>
          <a:endParaRPr b="0" lang="fr-FR" sz="1100" spc="-1" strike="noStrike">
            <a:latin typeface="Times New Roman"/>
          </a:endParaRPr>
        </a:p>
      </xdr:txBody>
    </xdr:sp>
    <xdr:clientData/>
  </xdr:twoCellAnchor>
  <xdr:twoCellAnchor editAs="twoCell">
    <xdr:from>
      <xdr:col>4</xdr:col>
      <xdr:colOff>228240</xdr:colOff>
      <xdr:row>18</xdr:row>
      <xdr:rowOff>156960</xdr:rowOff>
    </xdr:from>
    <xdr:to>
      <xdr:col>5</xdr:col>
      <xdr:colOff>621720</xdr:colOff>
      <xdr:row>20</xdr:row>
      <xdr:rowOff>169560</xdr:rowOff>
    </xdr:to>
    <xdr:sp>
      <xdr:nvSpPr>
        <xdr:cNvPr id="68" name="Rectangle 62"/>
        <xdr:cNvSpPr/>
      </xdr:nvSpPr>
      <xdr:spPr>
        <a:xfrm>
          <a:off x="2766240" y="3271320"/>
          <a:ext cx="1199160" cy="35568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Suivi Projet</a:t>
          </a:r>
          <a:endParaRPr b="0" lang="fr-FR" sz="1100" spc="-1" strike="noStrike">
            <a:latin typeface="Times New Roman"/>
          </a:endParaRPr>
        </a:p>
      </xdr:txBody>
    </xdr:sp>
    <xdr:clientData/>
  </xdr:twoCellAnchor>
  <xdr:twoCellAnchor editAs="twoCell">
    <xdr:from>
      <xdr:col>4</xdr:col>
      <xdr:colOff>10800</xdr:colOff>
      <xdr:row>15</xdr:row>
      <xdr:rowOff>22320</xdr:rowOff>
    </xdr:from>
    <xdr:to>
      <xdr:col>4</xdr:col>
      <xdr:colOff>230040</xdr:colOff>
      <xdr:row>17</xdr:row>
      <xdr:rowOff>6480</xdr:rowOff>
    </xdr:to>
    <xdr:sp>
      <xdr:nvSpPr>
        <xdr:cNvPr id="69" name="Connecteur en angle 63"/>
        <xdr:cNvSpPr/>
      </xdr:nvSpPr>
      <xdr:spPr>
        <a:xfrm rot="10800000">
          <a:off x="2548440" y="2622600"/>
          <a:ext cx="219240" cy="3268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10800</xdr:colOff>
      <xdr:row>15</xdr:row>
      <xdr:rowOff>22320</xdr:rowOff>
    </xdr:from>
    <xdr:to>
      <xdr:col>4</xdr:col>
      <xdr:colOff>230040</xdr:colOff>
      <xdr:row>22</xdr:row>
      <xdr:rowOff>157320</xdr:rowOff>
    </xdr:to>
    <xdr:sp>
      <xdr:nvSpPr>
        <xdr:cNvPr id="70" name="Connecteur en angle 64"/>
        <xdr:cNvSpPr/>
      </xdr:nvSpPr>
      <xdr:spPr>
        <a:xfrm rot="10800000">
          <a:off x="2548440" y="2622600"/>
          <a:ext cx="219240" cy="13348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10800</xdr:colOff>
      <xdr:row>15</xdr:row>
      <xdr:rowOff>22680</xdr:rowOff>
    </xdr:from>
    <xdr:to>
      <xdr:col>4</xdr:col>
      <xdr:colOff>230040</xdr:colOff>
      <xdr:row>19</xdr:row>
      <xdr:rowOff>167760</xdr:rowOff>
    </xdr:to>
    <xdr:sp>
      <xdr:nvSpPr>
        <xdr:cNvPr id="71" name="Connecteur en angle 65"/>
        <xdr:cNvSpPr/>
      </xdr:nvSpPr>
      <xdr:spPr>
        <a:xfrm rot="10800000">
          <a:off x="2548440" y="2622960"/>
          <a:ext cx="219240" cy="8308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7</xdr:col>
      <xdr:colOff>1080</xdr:colOff>
      <xdr:row>16</xdr:row>
      <xdr:rowOff>85680</xdr:rowOff>
    </xdr:from>
    <xdr:to>
      <xdr:col>8</xdr:col>
      <xdr:colOff>793800</xdr:colOff>
      <xdr:row>18</xdr:row>
      <xdr:rowOff>98640</xdr:rowOff>
    </xdr:to>
    <xdr:sp>
      <xdr:nvSpPr>
        <xdr:cNvPr id="72" name="Rectangle 69"/>
        <xdr:cNvSpPr/>
      </xdr:nvSpPr>
      <xdr:spPr>
        <a:xfrm>
          <a:off x="4956480" y="2857320"/>
          <a:ext cx="1598400" cy="35568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Développemet couche 1</a:t>
          </a:r>
          <a:endParaRPr b="0" lang="fr-FR" sz="1100" spc="-1" strike="noStrike">
            <a:latin typeface="Times New Roman"/>
          </a:endParaRPr>
        </a:p>
        <a:p>
          <a:pPr algn="ctr">
            <a:lnSpc>
              <a:spcPct val="100000"/>
            </a:lnSpc>
          </a:pPr>
          <a:r>
            <a:rPr b="0" lang="fr-FR" sz="1100" spc="-1" strike="noStrike">
              <a:solidFill>
                <a:srgbClr val="000000"/>
              </a:solidFill>
              <a:latin typeface="Calibri"/>
            </a:rPr>
            <a:t>Thomas </a:t>
          </a:r>
          <a:endParaRPr b="0" lang="fr-FR" sz="1100" spc="-1" strike="noStrike">
            <a:latin typeface="Times New Roman"/>
          </a:endParaRPr>
        </a:p>
      </xdr:txBody>
    </xdr:sp>
    <xdr:clientData/>
  </xdr:twoCellAnchor>
  <xdr:twoCellAnchor editAs="twoCell">
    <xdr:from>
      <xdr:col>6</xdr:col>
      <xdr:colOff>635760</xdr:colOff>
      <xdr:row>14</xdr:row>
      <xdr:rowOff>152280</xdr:rowOff>
    </xdr:from>
    <xdr:to>
      <xdr:col>7</xdr:col>
      <xdr:colOff>7200</xdr:colOff>
      <xdr:row>17</xdr:row>
      <xdr:rowOff>111960</xdr:rowOff>
    </xdr:to>
    <xdr:sp>
      <xdr:nvSpPr>
        <xdr:cNvPr id="73" name="Connecteur en angle 72"/>
        <xdr:cNvSpPr/>
      </xdr:nvSpPr>
      <xdr:spPr>
        <a:xfrm rot="10800000">
          <a:off x="4785480" y="2580480"/>
          <a:ext cx="177120" cy="47412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632880</xdr:colOff>
      <xdr:row>14</xdr:row>
      <xdr:rowOff>143640</xdr:rowOff>
    </xdr:from>
    <xdr:to>
      <xdr:col>7</xdr:col>
      <xdr:colOff>53280</xdr:colOff>
      <xdr:row>24</xdr:row>
      <xdr:rowOff>50400</xdr:rowOff>
    </xdr:to>
    <xdr:sp>
      <xdr:nvSpPr>
        <xdr:cNvPr id="74" name="Connecteur en angle 74"/>
        <xdr:cNvSpPr/>
      </xdr:nvSpPr>
      <xdr:spPr>
        <a:xfrm rot="10800000">
          <a:off x="4782600" y="2572200"/>
          <a:ext cx="226080" cy="162144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1</xdr:col>
      <xdr:colOff>131760</xdr:colOff>
      <xdr:row>13</xdr:row>
      <xdr:rowOff>11880</xdr:rowOff>
    </xdr:from>
    <xdr:to>
      <xdr:col>3</xdr:col>
      <xdr:colOff>52560</xdr:colOff>
      <xdr:row>15</xdr:row>
      <xdr:rowOff>32040</xdr:rowOff>
    </xdr:to>
    <xdr:sp>
      <xdr:nvSpPr>
        <xdr:cNvPr id="75" name="Rectangle 76"/>
        <xdr:cNvSpPr/>
      </xdr:nvSpPr>
      <xdr:spPr>
        <a:xfrm>
          <a:off x="252360" y="2269080"/>
          <a:ext cx="1532160" cy="3632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ts val="1199"/>
            </a:lnSpc>
          </a:pPr>
          <a:r>
            <a:rPr b="0" lang="fr-FR" sz="1100" spc="-1" strike="noStrike">
              <a:solidFill>
                <a:srgbClr val="000000"/>
              </a:solidFill>
              <a:latin typeface="Calibri"/>
            </a:rPr>
            <a:t>WP0 Capture Besoin</a:t>
          </a:r>
          <a:endParaRPr b="0" lang="fr-FR" sz="1100" spc="-1" strike="noStrike">
            <a:latin typeface="Times New Roman"/>
          </a:endParaRPr>
        </a:p>
        <a:p>
          <a:pPr algn="ctr">
            <a:lnSpc>
              <a:spcPts val="1199"/>
            </a:lnSpc>
          </a:pPr>
          <a:r>
            <a:rPr b="0" lang="fr-FR" sz="1100" spc="-1" strike="noStrike">
              <a:solidFill>
                <a:srgbClr val="000000"/>
              </a:solidFill>
              <a:latin typeface="Calibri"/>
            </a:rPr>
            <a:t>Equipe</a:t>
          </a:r>
          <a:endParaRPr b="0" lang="fr-FR" sz="1100" spc="-1" strike="noStrike">
            <a:latin typeface="Times New Roman"/>
          </a:endParaRPr>
        </a:p>
      </xdr:txBody>
    </xdr:sp>
    <xdr:clientData/>
  </xdr:twoCellAnchor>
  <xdr:twoCellAnchor editAs="twoCell">
    <xdr:from>
      <xdr:col>2</xdr:col>
      <xdr:colOff>254880</xdr:colOff>
      <xdr:row>10</xdr:row>
      <xdr:rowOff>45000</xdr:rowOff>
    </xdr:from>
    <xdr:to>
      <xdr:col>6</xdr:col>
      <xdr:colOff>681840</xdr:colOff>
      <xdr:row>13</xdr:row>
      <xdr:rowOff>7560</xdr:rowOff>
    </xdr:to>
    <xdr:sp>
      <xdr:nvSpPr>
        <xdr:cNvPr id="76" name="Connecteur en angle 77"/>
        <xdr:cNvSpPr/>
      </xdr:nvSpPr>
      <xdr:spPr>
        <a:xfrm flipH="1" flipV="1" rot="5400000">
          <a:off x="2767680" y="200160"/>
          <a:ext cx="477000" cy="3650400"/>
        </a:xfrm>
        <a:prstGeom prst="bentConnector3">
          <a:avLst>
            <a:gd name="adj1" fmla="val 50000"/>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642960</xdr:colOff>
      <xdr:row>14</xdr:row>
      <xdr:rowOff>167760</xdr:rowOff>
    </xdr:from>
    <xdr:to>
      <xdr:col>7</xdr:col>
      <xdr:colOff>14400</xdr:colOff>
      <xdr:row>20</xdr:row>
      <xdr:rowOff>84960</xdr:rowOff>
    </xdr:to>
    <xdr:sp>
      <xdr:nvSpPr>
        <xdr:cNvPr id="77" name="Connecteur en angle 9"/>
        <xdr:cNvSpPr/>
      </xdr:nvSpPr>
      <xdr:spPr>
        <a:xfrm rot="10800000">
          <a:off x="4792680" y="2596320"/>
          <a:ext cx="177120" cy="9460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7</xdr:col>
      <xdr:colOff>82800</xdr:colOff>
      <xdr:row>26</xdr:row>
      <xdr:rowOff>122760</xdr:rowOff>
    </xdr:from>
    <xdr:to>
      <xdr:col>9</xdr:col>
      <xdr:colOff>104400</xdr:colOff>
      <xdr:row>28</xdr:row>
      <xdr:rowOff>135720</xdr:rowOff>
    </xdr:to>
    <xdr:sp>
      <xdr:nvSpPr>
        <xdr:cNvPr id="78" name="Rectangle 14"/>
        <xdr:cNvSpPr/>
      </xdr:nvSpPr>
      <xdr:spPr>
        <a:xfrm>
          <a:off x="5038200" y="4608720"/>
          <a:ext cx="1633320" cy="356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Développement couche 4</a:t>
          </a:r>
          <a:endParaRPr b="0" lang="fr-FR" sz="1100" spc="-1" strike="noStrike">
            <a:latin typeface="Times New Roman"/>
          </a:endParaRPr>
        </a:p>
        <a:p>
          <a:pPr algn="ctr">
            <a:lnSpc>
              <a:spcPts val="1001"/>
            </a:lnSpc>
          </a:pPr>
          <a:r>
            <a:rPr b="0" lang="fr-FR" sz="1100" spc="-1" strike="noStrike">
              <a:solidFill>
                <a:srgbClr val="000000"/>
              </a:solidFill>
              <a:latin typeface="Calibri"/>
            </a:rPr>
            <a:t>Caelan</a:t>
          </a:r>
          <a:endParaRPr b="0" lang="fr-FR" sz="1100" spc="-1" strike="noStrike">
            <a:latin typeface="Times New Roman"/>
          </a:endParaRPr>
        </a:p>
      </xdr:txBody>
    </xdr:sp>
    <xdr:clientData/>
  </xdr:twoCellAnchor>
  <xdr:twoCellAnchor editAs="twoCell">
    <xdr:from>
      <xdr:col>6</xdr:col>
      <xdr:colOff>629280</xdr:colOff>
      <xdr:row>14</xdr:row>
      <xdr:rowOff>144000</xdr:rowOff>
    </xdr:from>
    <xdr:to>
      <xdr:col>7</xdr:col>
      <xdr:colOff>79920</xdr:colOff>
      <xdr:row>27</xdr:row>
      <xdr:rowOff>84600</xdr:rowOff>
    </xdr:to>
    <xdr:sp>
      <xdr:nvSpPr>
        <xdr:cNvPr id="79" name="Connecteur en angle 10"/>
        <xdr:cNvSpPr/>
      </xdr:nvSpPr>
      <xdr:spPr>
        <a:xfrm rot="10800000">
          <a:off x="4779000" y="2572200"/>
          <a:ext cx="256320" cy="216972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6</xdr:col>
      <xdr:colOff>635760</xdr:colOff>
      <xdr:row>15</xdr:row>
      <xdr:rowOff>14760</xdr:rowOff>
    </xdr:from>
    <xdr:to>
      <xdr:col>7</xdr:col>
      <xdr:colOff>86400</xdr:colOff>
      <xdr:row>30</xdr:row>
      <xdr:rowOff>144000</xdr:rowOff>
    </xdr:to>
    <xdr:sp>
      <xdr:nvSpPr>
        <xdr:cNvPr id="80" name="Connecteur en angle 11"/>
        <xdr:cNvSpPr/>
      </xdr:nvSpPr>
      <xdr:spPr>
        <a:xfrm rot="10800000">
          <a:off x="4785480" y="2615040"/>
          <a:ext cx="256320" cy="2900880"/>
        </a:xfrm>
        <a:prstGeom prst="bentConnector2">
          <a:avLst/>
        </a:prstGeom>
        <a:noFill/>
        <a:ln w="0">
          <a:solidFill>
            <a:srgbClr val="4a7ebb"/>
          </a:solidFill>
          <a:tailEnd len="med" type="arrow" w="med"/>
        </a:ln>
      </xdr:spPr>
      <xdr:style>
        <a:lnRef idx="1">
          <a:schemeClr val="accent1"/>
        </a:lnRef>
        <a:fillRef idx="0">
          <a:schemeClr val="accent1"/>
        </a:fillRef>
        <a:effectRef idx="0">
          <a:schemeClr val="accent1"/>
        </a:effectRef>
        <a:fontRef idx="minor"/>
      </xdr:style>
    </xdr:sp>
    <xdr:clientData/>
  </xdr:twoCellAnchor>
  <xdr:twoCellAnchor editAs="twoCell">
    <xdr:from>
      <xdr:col>10</xdr:col>
      <xdr:colOff>194400</xdr:colOff>
      <xdr:row>12</xdr:row>
      <xdr:rowOff>139680</xdr:rowOff>
    </xdr:from>
    <xdr:to>
      <xdr:col>12</xdr:col>
      <xdr:colOff>748080</xdr:colOff>
      <xdr:row>14</xdr:row>
      <xdr:rowOff>152280</xdr:rowOff>
    </xdr:to>
    <xdr:sp>
      <xdr:nvSpPr>
        <xdr:cNvPr id="81" name="Rectangle 15"/>
        <xdr:cNvSpPr/>
      </xdr:nvSpPr>
      <xdr:spPr>
        <a:xfrm>
          <a:off x="7567200" y="2225520"/>
          <a:ext cx="2165400" cy="3553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ts val="1100"/>
            </a:lnSpc>
          </a:pPr>
          <a:r>
            <a:rPr b="0" lang="fr-FR" sz="1100" spc="-1" strike="noStrike">
              <a:solidFill>
                <a:srgbClr val="000000"/>
              </a:solidFill>
              <a:latin typeface="Calibri"/>
            </a:rPr>
            <a:t>WP3 Développement partie Java</a:t>
          </a:r>
          <a:endParaRPr b="0" lang="fr-FR" sz="1100" spc="-1" strike="noStrike">
            <a:latin typeface="Times New Roman"/>
          </a:endParaRPr>
        </a:p>
        <a:p>
          <a:pPr algn="ctr">
            <a:lnSpc>
              <a:spcPts val="1100"/>
            </a:lnSpc>
          </a:pPr>
          <a:r>
            <a:rPr b="0" lang="fr-FR" sz="1100" spc="-1" strike="noStrike">
              <a:solidFill>
                <a:srgbClr val="000000"/>
              </a:solidFill>
              <a:latin typeface="Calibri"/>
            </a:rPr>
            <a:t>Enzo</a:t>
          </a:r>
          <a:endParaRPr b="0" lang="fr-FR" sz="1100" spc="-1" strike="noStrike">
            <a:latin typeface="Times New Roman"/>
          </a:endParaRPr>
        </a:p>
      </xdr:txBody>
    </xdr:sp>
    <xdr:clientData/>
  </xdr:twoCellAnchor>
  <xdr:twoCellAnchor editAs="twoCell">
    <xdr:from>
      <xdr:col>7</xdr:col>
      <xdr:colOff>16560</xdr:colOff>
      <xdr:row>19</xdr:row>
      <xdr:rowOff>72000</xdr:rowOff>
    </xdr:from>
    <xdr:to>
      <xdr:col>9</xdr:col>
      <xdr:colOff>3960</xdr:colOff>
      <xdr:row>21</xdr:row>
      <xdr:rowOff>84600</xdr:rowOff>
    </xdr:to>
    <xdr:sp>
      <xdr:nvSpPr>
        <xdr:cNvPr id="82" name="Rectangle 16"/>
        <xdr:cNvSpPr/>
      </xdr:nvSpPr>
      <xdr:spPr>
        <a:xfrm>
          <a:off x="4971960" y="3358080"/>
          <a:ext cx="1599120" cy="3553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Développemet couche 2</a:t>
          </a:r>
          <a:endParaRPr b="0" lang="fr-FR" sz="1100" spc="-1" strike="noStrike">
            <a:latin typeface="Times New Roman"/>
          </a:endParaRPr>
        </a:p>
        <a:p>
          <a:pPr algn="ctr">
            <a:lnSpc>
              <a:spcPct val="100000"/>
            </a:lnSpc>
          </a:pPr>
          <a:r>
            <a:rPr b="0" lang="fr-FR" sz="1100" spc="-1" strike="noStrike">
              <a:solidFill>
                <a:srgbClr val="000000"/>
              </a:solidFill>
              <a:latin typeface="Calibri"/>
            </a:rPr>
            <a:t>Dorian</a:t>
          </a:r>
          <a:endParaRPr b="0" lang="fr-FR" sz="1100" spc="-1" strike="noStrike">
            <a:latin typeface="Times New Roman"/>
          </a:endParaRPr>
        </a:p>
      </xdr:txBody>
    </xdr:sp>
    <xdr:clientData/>
  </xdr:twoCellAnchor>
  <xdr:twoCellAnchor editAs="twoCell">
    <xdr:from>
      <xdr:col>7</xdr:col>
      <xdr:colOff>63000</xdr:colOff>
      <xdr:row>23</xdr:row>
      <xdr:rowOff>87120</xdr:rowOff>
    </xdr:from>
    <xdr:to>
      <xdr:col>9</xdr:col>
      <xdr:colOff>50400</xdr:colOff>
      <xdr:row>25</xdr:row>
      <xdr:rowOff>99720</xdr:rowOff>
    </xdr:to>
    <xdr:sp>
      <xdr:nvSpPr>
        <xdr:cNvPr id="83" name="Rectangle 19"/>
        <xdr:cNvSpPr/>
      </xdr:nvSpPr>
      <xdr:spPr>
        <a:xfrm>
          <a:off x="5018400" y="4059000"/>
          <a:ext cx="1599120" cy="35532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Développemet couche 3</a:t>
          </a:r>
          <a:endParaRPr b="0" lang="fr-FR" sz="1100" spc="-1" strike="noStrike">
            <a:latin typeface="Times New Roman"/>
          </a:endParaRPr>
        </a:p>
        <a:p>
          <a:pPr algn="ctr">
            <a:lnSpc>
              <a:spcPct val="100000"/>
            </a:lnSpc>
          </a:pPr>
          <a:r>
            <a:rPr b="0" lang="fr-FR" sz="1100" spc="-1" strike="noStrike">
              <a:solidFill>
                <a:srgbClr val="000000"/>
              </a:solidFill>
              <a:latin typeface="Calibri"/>
            </a:rPr>
            <a:t>Enzo </a:t>
          </a:r>
          <a:endParaRPr b="0" lang="fr-FR" sz="1100" spc="-1" strike="noStrike">
            <a:latin typeface="Times New Roman"/>
          </a:endParaRPr>
        </a:p>
      </xdr:txBody>
    </xdr:sp>
    <xdr:clientData/>
  </xdr:twoCellAnchor>
  <xdr:twoCellAnchor editAs="twoCell">
    <xdr:from>
      <xdr:col>7</xdr:col>
      <xdr:colOff>95400</xdr:colOff>
      <xdr:row>29</xdr:row>
      <xdr:rowOff>127800</xdr:rowOff>
    </xdr:from>
    <xdr:to>
      <xdr:col>9</xdr:col>
      <xdr:colOff>117000</xdr:colOff>
      <xdr:row>31</xdr:row>
      <xdr:rowOff>141120</xdr:rowOff>
    </xdr:to>
    <xdr:sp>
      <xdr:nvSpPr>
        <xdr:cNvPr id="84" name="Rectangle 26"/>
        <xdr:cNvSpPr/>
      </xdr:nvSpPr>
      <xdr:spPr>
        <a:xfrm>
          <a:off x="5050800" y="5328360"/>
          <a:ext cx="1633320" cy="356040"/>
        </a:xfrm>
        <a:prstGeom prst="rect">
          <a:avLst/>
        </a:prstGeom>
        <a:solidFill>
          <a:srgbClr val="ffffff"/>
        </a:solidFill>
        <a:ln w="0">
          <a:solidFill>
            <a:srgbClr val="3a5f8b"/>
          </a:solidFill>
        </a:ln>
      </xdr:spPr>
      <xdr:style>
        <a:lnRef idx="2">
          <a:schemeClr val="accent1">
            <a:shade val="50000"/>
          </a:schemeClr>
        </a:lnRef>
        <a:fillRef idx="1">
          <a:schemeClr val="accent1"/>
        </a:fillRef>
        <a:effectRef idx="0">
          <a:schemeClr val="accent1"/>
        </a:effectRef>
        <a:fontRef idx="minor"/>
      </xdr:style>
      <xdr:txBody>
        <a:bodyPr numCol="1" spcCol="0" lIns="90000" rIns="90000" tIns="45000" bIns="45000" anchor="ctr">
          <a:noAutofit/>
        </a:bodyPr>
        <a:p>
          <a:pPr algn="ctr">
            <a:lnSpc>
              <a:spcPct val="100000"/>
            </a:lnSpc>
          </a:pPr>
          <a:r>
            <a:rPr b="0" lang="fr-FR" sz="1100" spc="-1" strike="noStrike">
              <a:solidFill>
                <a:srgbClr val="000000"/>
              </a:solidFill>
              <a:latin typeface="Calibri"/>
            </a:rPr>
            <a:t>Développement couche 5</a:t>
          </a:r>
          <a:endParaRPr b="0" lang="fr-FR" sz="1100" spc="-1" strike="noStrike">
            <a:latin typeface="Times New Roman"/>
          </a:endParaRPr>
        </a:p>
        <a:p>
          <a:pPr algn="ctr">
            <a:lnSpc>
              <a:spcPts val="1001"/>
            </a:lnSpc>
          </a:pPr>
          <a:r>
            <a:rPr b="0" lang="fr-FR" sz="1100" spc="-1" strike="noStrike">
              <a:solidFill>
                <a:srgbClr val="000000"/>
              </a:solidFill>
              <a:latin typeface="Calibri"/>
            </a:rPr>
            <a:t>Thomas</a:t>
          </a:r>
          <a:endParaRPr b="0" lang="fr-FR"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437040</xdr:colOff>
      <xdr:row>0</xdr:row>
      <xdr:rowOff>56160</xdr:rowOff>
    </xdr:from>
    <xdr:to>
      <xdr:col>8</xdr:col>
      <xdr:colOff>378000</xdr:colOff>
      <xdr:row>2</xdr:row>
      <xdr:rowOff>44640</xdr:rowOff>
    </xdr:to>
    <xdr:sp>
      <xdr:nvSpPr>
        <xdr:cNvPr id="85" name="Text Box 2"/>
        <xdr:cNvSpPr/>
      </xdr:nvSpPr>
      <xdr:spPr>
        <a:xfrm>
          <a:off x="868680" y="56160"/>
          <a:ext cx="7754040" cy="371160"/>
        </a:xfrm>
        <a:prstGeom prst="rect">
          <a:avLst/>
        </a:prstGeom>
        <a:noFill/>
        <a:ln w="0">
          <a:noFill/>
        </a:ln>
      </xdr:spPr>
      <xdr:style>
        <a:lnRef idx="0"/>
        <a:fillRef idx="0"/>
        <a:effectRef idx="0"/>
        <a:fontRef idx="minor"/>
      </xdr:style>
      <xdr:txBody>
        <a:bodyPr vertOverflow="clip" lIns="45720" rIns="45720" tIns="36720" bIns="0" anchor="t" upright="1">
          <a:noAutofit/>
        </a:bodyPr>
        <a:p>
          <a:pPr algn="ctr">
            <a:lnSpc>
              <a:spcPct val="100000"/>
            </a:lnSpc>
          </a:pPr>
          <a:r>
            <a:rPr b="1" lang="fr-FR" sz="1800" spc="-1" strike="noStrike">
              <a:solidFill>
                <a:srgbClr val="000000"/>
              </a:solidFill>
              <a:latin typeface="Arial"/>
            </a:rPr>
            <a:t>Planning Initial</a:t>
          </a:r>
          <a:endParaRPr b="0" lang="fr-FR" sz="18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1899720</xdr:colOff>
      <xdr:row>0</xdr:row>
      <xdr:rowOff>130680</xdr:rowOff>
    </xdr:from>
    <xdr:to>
      <xdr:col>1</xdr:col>
      <xdr:colOff>3880800</xdr:colOff>
      <xdr:row>2</xdr:row>
      <xdr:rowOff>122400</xdr:rowOff>
    </xdr:to>
    <xdr:sp>
      <xdr:nvSpPr>
        <xdr:cNvPr id="86" name="Text Box 2"/>
        <xdr:cNvSpPr/>
      </xdr:nvSpPr>
      <xdr:spPr>
        <a:xfrm>
          <a:off x="1899720" y="130680"/>
          <a:ext cx="8240040" cy="381960"/>
        </a:xfrm>
        <a:prstGeom prst="rect">
          <a:avLst/>
        </a:prstGeom>
        <a:noFill/>
        <a:ln w="0">
          <a:noFill/>
        </a:ln>
      </xdr:spPr>
      <xdr:style>
        <a:lnRef idx="0"/>
        <a:fillRef idx="0"/>
        <a:effectRef idx="0"/>
        <a:fontRef idx="minor"/>
      </xdr:style>
      <xdr:txBody>
        <a:bodyPr vertOverflow="clip" lIns="45720" rIns="45720" tIns="36720" bIns="0" anchor="t" upright="1">
          <a:noAutofit/>
        </a:bodyPr>
        <a:p>
          <a:pPr algn="ctr">
            <a:lnSpc>
              <a:spcPct val="100000"/>
            </a:lnSpc>
          </a:pPr>
          <a:r>
            <a:rPr b="1" lang="fr-FR" sz="1800" spc="-1" strike="noStrike">
              <a:solidFill>
                <a:srgbClr val="000000"/>
              </a:solidFill>
              <a:latin typeface="Arial"/>
            </a:rPr>
            <a:t>Historique des principaux évènements</a:t>
          </a:r>
          <a:endParaRPr b="0" lang="fr-FR" sz="1800" spc="-1" strike="noStrike">
            <a:latin typeface="Times New Roman"/>
          </a:endParaRPr>
        </a:p>
      </xdr:txBody>
    </xdr:sp>
    <xdr:clientData/>
  </xdr:twoCellAnchor>
  <xdr:twoCellAnchor editAs="twoCell">
    <xdr:from>
      <xdr:col>6</xdr:col>
      <xdr:colOff>0</xdr:colOff>
      <xdr:row>5</xdr:row>
      <xdr:rowOff>154800</xdr:rowOff>
    </xdr:from>
    <xdr:to>
      <xdr:col>10</xdr:col>
      <xdr:colOff>79200</xdr:colOff>
      <xdr:row>14</xdr:row>
      <xdr:rowOff>150480</xdr:rowOff>
    </xdr:to>
    <xdr:sp>
      <xdr:nvSpPr>
        <xdr:cNvPr id="87" name="Rectangle à coins arrondis 3"/>
        <xdr:cNvSpPr/>
      </xdr:nvSpPr>
      <xdr:spPr>
        <a:xfrm>
          <a:off x="14341320" y="1097640"/>
          <a:ext cx="3302280" cy="1995840"/>
        </a:xfrm>
        <a:prstGeom prst="wedgeRoundRectCallout">
          <a:avLst>
            <a:gd name="adj1" fmla="val -90400"/>
            <a:gd name="adj2" fmla="val 7312"/>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 </a:t>
          </a:r>
          <a:endParaRPr b="0" lang="fr-FR" sz="1100" spc="-1" strike="noStrike">
            <a:latin typeface="Times New Roman"/>
          </a:endParaRPr>
        </a:p>
        <a:p>
          <a:pPr>
            <a:lnSpc>
              <a:spcPct val="100000"/>
            </a:lnSpc>
          </a:pPr>
          <a:r>
            <a:rPr b="0" lang="fr-FR" sz="1100" spc="-1" strike="noStrike">
              <a:solidFill>
                <a:srgbClr val="000000"/>
              </a:solidFill>
              <a:latin typeface="Calibri"/>
            </a:rPr>
            <a:t>Semaines après semaines (ou quinzaines après quinzaines) racontez le  déroulement du projet avec les points positifs et les points  négatifs. En cas de difficultés cherchez à les surmonter en   enregistrant et référant les actions et décisions que vous prenez pour les surmonter.</a:t>
          </a:r>
          <a:endParaRPr b="0" lang="fr-FR"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12</xdr:col>
      <xdr:colOff>416880</xdr:colOff>
      <xdr:row>5</xdr:row>
      <xdr:rowOff>131040</xdr:rowOff>
    </xdr:from>
    <xdr:to>
      <xdr:col>16</xdr:col>
      <xdr:colOff>496080</xdr:colOff>
      <xdr:row>17</xdr:row>
      <xdr:rowOff>31320</xdr:rowOff>
    </xdr:to>
    <xdr:sp>
      <xdr:nvSpPr>
        <xdr:cNvPr id="88" name="Rectangle à coins arrondis 1"/>
        <xdr:cNvSpPr/>
      </xdr:nvSpPr>
      <xdr:spPr>
        <a:xfrm>
          <a:off x="16138080" y="1321560"/>
          <a:ext cx="3302280" cy="2176560"/>
        </a:xfrm>
        <a:prstGeom prst="wedgeRoundRectCallout">
          <a:avLst>
            <a:gd name="adj1" fmla="val -90400"/>
            <a:gd name="adj2" fmla="val 7312"/>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Au fur et à mesure de l'avancement du projet  enregistrez ici les actions que vous vous allouez afin de surmonter les difficultés ou pour bien réussir votre projet: Pour rappel une action est une  opération allouée à une personne et qui a un objectif de fin: Par exemple ; M. ZZZ Contacter la professeure XX pour se faire expliquer la loi de Mendel pour le 15/10/2021 au plus tard.</a:t>
          </a:r>
          <a:endParaRPr b="0" lang="fr-FR" sz="11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10</xdr:col>
      <xdr:colOff>0</xdr:colOff>
      <xdr:row>6</xdr:row>
      <xdr:rowOff>0</xdr:rowOff>
    </xdr:from>
    <xdr:to>
      <xdr:col>10</xdr:col>
      <xdr:colOff>360</xdr:colOff>
      <xdr:row>6</xdr:row>
      <xdr:rowOff>360</xdr:rowOff>
    </xdr:to>
    <xdr:sp>
      <xdr:nvSpPr>
        <xdr:cNvPr id="89" name="AutoShape 1"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0" name="AutoShape 2"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1" name="AutoShape 3"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2" name="AutoShape 4"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3" name="AutoShape 5"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4" name="AutoShape 6"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5" name="AutoShape 10"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6" name="AutoShape 11"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7" name="AutoShape 12"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8" name="AutoShape 13"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99" name="AutoShape 14"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absolute">
    <xdr:from>
      <xdr:col>10</xdr:col>
      <xdr:colOff>0</xdr:colOff>
      <xdr:row>6</xdr:row>
      <xdr:rowOff>0</xdr:rowOff>
    </xdr:from>
    <xdr:to>
      <xdr:col>10</xdr:col>
      <xdr:colOff>360</xdr:colOff>
      <xdr:row>6</xdr:row>
      <xdr:rowOff>360</xdr:rowOff>
    </xdr:to>
    <xdr:sp>
      <xdr:nvSpPr>
        <xdr:cNvPr id="100" name="AutoShape 15" hidden="1"/>
        <xdr:cNvSpPr/>
      </xdr:nvSpPr>
      <xdr:spPr>
        <a:xfrm>
          <a:off x="13255560" y="1218960"/>
          <a:ext cx="360" cy="360"/>
        </a:xfrm>
        <a:prstGeom prst="flowChartConnector">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12</xdr:col>
      <xdr:colOff>690480</xdr:colOff>
      <xdr:row>1</xdr:row>
      <xdr:rowOff>107280</xdr:rowOff>
    </xdr:from>
    <xdr:to>
      <xdr:col>18</xdr:col>
      <xdr:colOff>143640</xdr:colOff>
      <xdr:row>14</xdr:row>
      <xdr:rowOff>141120</xdr:rowOff>
    </xdr:to>
    <xdr:sp>
      <xdr:nvSpPr>
        <xdr:cNvPr id="101" name="Rectangle à coins arrondis 13"/>
        <xdr:cNvSpPr/>
      </xdr:nvSpPr>
      <xdr:spPr>
        <a:xfrm>
          <a:off x="15557400" y="278640"/>
          <a:ext cx="4288320" cy="2548440"/>
        </a:xfrm>
        <a:prstGeom prst="wedgeRoundRectCallout">
          <a:avLst>
            <a:gd name="adj1" fmla="val -90400"/>
            <a:gd name="adj2" fmla="val 7312"/>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tabLst>
              <a:tab algn="l" pos="0"/>
            </a:tabLst>
          </a:pPr>
          <a:r>
            <a:rPr b="0" lang="fr-FR" sz="1100" spc="-1" strike="noStrike">
              <a:solidFill>
                <a:srgbClr val="000000"/>
              </a:solidFill>
              <a:latin typeface="Calibri"/>
            </a:rPr>
            <a:t>Au fur et à mesure de l'avancement du projet  enregistrez ici les décisions  que vous prenez afin de surmonter les difficultés ou pour bien réussir votre projet: Pour rappel une décision  est un changement ou une précision portant sur le référentiel projet. Elle a une date de début d'applicabilité et éventuellement une fin d'applicabilité. Exemple : A partir du 1 décembre M. XY remplacera Mme XX en tant que responsable projet du fait de son absence pour maladie. </a:t>
          </a:r>
          <a:endParaRPr b="0" lang="fr-FR" sz="1100" spc="-1" strike="noStrike">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14</xdr:col>
      <xdr:colOff>154800</xdr:colOff>
      <xdr:row>15</xdr:row>
      <xdr:rowOff>107280</xdr:rowOff>
    </xdr:from>
    <xdr:to>
      <xdr:col>18</xdr:col>
      <xdr:colOff>234360</xdr:colOff>
      <xdr:row>31</xdr:row>
      <xdr:rowOff>158040</xdr:rowOff>
    </xdr:to>
    <xdr:sp>
      <xdr:nvSpPr>
        <xdr:cNvPr id="102" name="Rectangle à coins arrondis 1"/>
        <xdr:cNvSpPr/>
      </xdr:nvSpPr>
      <xdr:spPr>
        <a:xfrm>
          <a:off x="18043920" y="2726640"/>
          <a:ext cx="3302640" cy="2641320"/>
        </a:xfrm>
        <a:prstGeom prst="wedgeRoundRectCallout">
          <a:avLst>
            <a:gd name="adj1" fmla="val -166825"/>
            <a:gd name="adj2" fmla="val -11898"/>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Identifiez les documents de votre projet et leurs états:</a:t>
          </a:r>
          <a:endParaRPr b="0" lang="fr-FR" sz="1100" spc="-1" strike="noStrike">
            <a:latin typeface="Times New Roman"/>
          </a:endParaRPr>
        </a:p>
        <a:p>
          <a:pPr>
            <a:lnSpc>
              <a:spcPct val="100000"/>
            </a:lnSpc>
          </a:pPr>
          <a:r>
            <a:rPr b="0" lang="fr-FR" sz="1100" spc="-1" strike="noStrike">
              <a:solidFill>
                <a:srgbClr val="000000"/>
              </a:solidFill>
              <a:latin typeface="Calibri"/>
            </a:rPr>
            <a:t>Documents en entrées: Dossier Client (les documents fournis par  votre client pour caractériser ses attendus) et les Document de références (Cours, normes, tuttos pertinents dans le cadre de votre projet)</a:t>
          </a:r>
          <a:endParaRPr b="0" lang="fr-FR" sz="1100" spc="-1" strike="noStrike">
            <a:latin typeface="Times New Roman"/>
          </a:endParaRPr>
        </a:p>
        <a:p>
          <a:pPr>
            <a:lnSpc>
              <a:spcPct val="100000"/>
            </a:lnSpc>
          </a:pPr>
          <a:r>
            <a:rPr b="0" lang="fr-FR" sz="1100" spc="-1" strike="noStrike">
              <a:solidFill>
                <a:srgbClr val="000000"/>
              </a:solidFill>
              <a:latin typeface="Calibri"/>
            </a:rPr>
            <a:t>Document en sortie : ce que vous produisez dans le cadre du projet.</a:t>
          </a:r>
          <a:endParaRPr b="0" lang="fr-FR" sz="1100" spc="-1" strike="noStrike">
            <a:latin typeface="Times New Roman"/>
          </a:endParaRPr>
        </a:p>
        <a:p>
          <a:pPr>
            <a:lnSpc>
              <a:spcPct val="100000"/>
            </a:lnSpc>
          </a:pPr>
          <a:r>
            <a:rPr b="0" lang="fr-FR" sz="1100" spc="-1" strike="noStrike">
              <a:solidFill>
                <a:srgbClr val="000000"/>
              </a:solidFill>
              <a:latin typeface="Calibri"/>
            </a:rPr>
            <a:t>Renseignez au fur et à mesure  leurs états et rendez les accessibles par hyperlien.</a:t>
          </a:r>
          <a:endParaRPr b="0" lang="fr-FR" sz="1100" spc="-1" strike="noStrike">
            <a:latin typeface="Times New Roman"/>
          </a:endParaRPr>
        </a:p>
        <a:p>
          <a:pPr>
            <a:lnSpc>
              <a:spcPct val="100000"/>
            </a:lnSpc>
          </a:pPr>
          <a:endParaRPr b="0" lang="fr-FR" sz="1100" spc="-1" strike="noStrike">
            <a:latin typeface="Times New Roman"/>
          </a:endParaRPr>
        </a:p>
        <a:p>
          <a:pPr>
            <a:lnSpc>
              <a:spcPct val="100000"/>
            </a:lnSpc>
          </a:pPr>
          <a:endParaRPr b="0" lang="fr-FR" sz="11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107280</xdr:colOff>
      <xdr:row>1</xdr:row>
      <xdr:rowOff>154800</xdr:rowOff>
    </xdr:from>
    <xdr:to>
      <xdr:col>13</xdr:col>
      <xdr:colOff>186480</xdr:colOff>
      <xdr:row>8</xdr:row>
      <xdr:rowOff>19440</xdr:rowOff>
    </xdr:to>
    <xdr:sp>
      <xdr:nvSpPr>
        <xdr:cNvPr id="103" name="Rectangle à coins arrondis 1"/>
        <xdr:cNvSpPr/>
      </xdr:nvSpPr>
      <xdr:spPr>
        <a:xfrm>
          <a:off x="15912360" y="326160"/>
          <a:ext cx="3302280" cy="1179000"/>
        </a:xfrm>
        <a:prstGeom prst="wedgeRoundRectCallout">
          <a:avLst>
            <a:gd name="adj1" fmla="val -166825"/>
            <a:gd name="adj2" fmla="val -11898"/>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Identifiez les  livrables (élément de configurations (documents, produits, ...) que vous devez livrer à votre client). Au fur et à mesure de l'avancée du projet indiquez leur état à la date courante du tableau de bord.</a:t>
          </a:r>
          <a:endParaRPr b="0" lang="fr-FR" sz="1100" spc="-1" strike="noStrike">
            <a:latin typeface="Times New Roman"/>
          </a:endParaRPr>
        </a:p>
        <a:p>
          <a:pPr>
            <a:lnSpc>
              <a:spcPct val="100000"/>
            </a:lnSpc>
          </a:pPr>
          <a:endParaRPr b="0" lang="fr-FR" sz="1100" spc="-1" strike="noStrike">
            <a:latin typeface="Times New Roman"/>
          </a:endParaRPr>
        </a:p>
        <a:p>
          <a:pPr>
            <a:lnSpc>
              <a:spcPct val="100000"/>
            </a:lnSpc>
          </a:pPr>
          <a:endParaRPr b="0" lang="fr-FR" sz="11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857160</xdr:colOff>
      <xdr:row>38</xdr:row>
      <xdr:rowOff>720</xdr:rowOff>
    </xdr:from>
    <xdr:to>
      <xdr:col>6</xdr:col>
      <xdr:colOff>651600</xdr:colOff>
      <xdr:row>42</xdr:row>
      <xdr:rowOff>150840</xdr:rowOff>
    </xdr:to>
    <xdr:sp>
      <xdr:nvSpPr>
        <xdr:cNvPr id="104" name="Rectangle à coins arrondis 1"/>
        <xdr:cNvSpPr/>
      </xdr:nvSpPr>
      <xdr:spPr>
        <a:xfrm>
          <a:off x="4011840" y="8512560"/>
          <a:ext cx="3331800" cy="800640"/>
        </a:xfrm>
        <a:prstGeom prst="wedgeRoundRectCallout">
          <a:avLst>
            <a:gd name="adj1" fmla="val -9411"/>
            <a:gd name="adj2" fmla="val -260054"/>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Indiquez ici votre planning initial. Autrement dit le déroulement tel que vous l'aviez initialement prévu (le même que dans l'onglet 2D)</a:t>
          </a:r>
          <a:endParaRPr b="0" lang="fr-FR" sz="1100" spc="-1" strike="noStrike">
            <a:latin typeface="Times New Roman"/>
          </a:endParaRPr>
        </a:p>
      </xdr:txBody>
    </xdr:sp>
    <xdr:clientData/>
  </xdr:twoCellAnchor>
  <xdr:twoCellAnchor editAs="twoCell">
    <xdr:from>
      <xdr:col>8</xdr:col>
      <xdr:colOff>890640</xdr:colOff>
      <xdr:row>38</xdr:row>
      <xdr:rowOff>69840</xdr:rowOff>
    </xdr:from>
    <xdr:to>
      <xdr:col>12</xdr:col>
      <xdr:colOff>231480</xdr:colOff>
      <xdr:row>43</xdr:row>
      <xdr:rowOff>53280</xdr:rowOff>
    </xdr:to>
    <xdr:sp>
      <xdr:nvSpPr>
        <xdr:cNvPr id="105" name="Rectangle à coins arrondis 2"/>
        <xdr:cNvSpPr/>
      </xdr:nvSpPr>
      <xdr:spPr>
        <a:xfrm>
          <a:off x="9194400" y="8581680"/>
          <a:ext cx="3351600" cy="796320"/>
        </a:xfrm>
        <a:prstGeom prst="wedgeRoundRectCallout">
          <a:avLst>
            <a:gd name="adj1" fmla="val -9411"/>
            <a:gd name="adj2" fmla="val -260054"/>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Au fur et à mesure de l'avancement du projet indiquez icila réalité  du démarrage et de la fin des taches, le nombre d'heures effectuées pour la tache et l'estimation de son reste à faire</a:t>
          </a:r>
          <a:endParaRPr b="0" lang="fr-FR" sz="1100" spc="-1" strike="noStrike">
            <a:latin typeface="Times New Roman"/>
          </a:endParaRPr>
        </a:p>
        <a:p>
          <a:pPr>
            <a:lnSpc>
              <a:spcPct val="100000"/>
            </a:lnSpc>
          </a:pPr>
          <a:endParaRPr b="0" lang="fr-FR" sz="1100" spc="-1" strike="noStrike">
            <a:latin typeface="Times New Roman"/>
          </a:endParaRPr>
        </a:p>
      </xdr:txBody>
    </xdr:sp>
    <xdr:clientData/>
  </xdr:twoCellAnchor>
  <xdr:twoCellAnchor editAs="twoCell">
    <xdr:from>
      <xdr:col>13</xdr:col>
      <xdr:colOff>174960</xdr:colOff>
      <xdr:row>37</xdr:row>
      <xdr:rowOff>7200</xdr:rowOff>
    </xdr:from>
    <xdr:to>
      <xdr:col>17</xdr:col>
      <xdr:colOff>253080</xdr:colOff>
      <xdr:row>41</xdr:row>
      <xdr:rowOff>158400</xdr:rowOff>
    </xdr:to>
    <xdr:sp>
      <xdr:nvSpPr>
        <xdr:cNvPr id="106" name="Rectangle à coins arrondis 3"/>
        <xdr:cNvSpPr/>
      </xdr:nvSpPr>
      <xdr:spPr>
        <a:xfrm>
          <a:off x="13698360" y="8356680"/>
          <a:ext cx="3301560" cy="801360"/>
        </a:xfrm>
        <a:prstGeom prst="wedgeRoundRectCallout">
          <a:avLst>
            <a:gd name="adj1" fmla="val -64924"/>
            <a:gd name="adj2" fmla="val -251358"/>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Se calcule automatiquement et indique  les écarts entre votre estimation de charge et la réalité constatée ou  anticipée.</a:t>
          </a:r>
          <a:endParaRPr b="0" lang="fr-FR" sz="1100" spc="-1" strike="noStrike">
            <a:latin typeface="Times New Roman"/>
          </a:endParaRPr>
        </a:p>
        <a:p>
          <a:pPr>
            <a:lnSpc>
              <a:spcPct val="100000"/>
            </a:lnSpc>
          </a:pPr>
          <a:endParaRPr b="0" lang="fr-FR" sz="1100" spc="-1" strike="noStrike">
            <a:latin typeface="Times New Roman"/>
          </a:endParaRPr>
        </a:p>
        <a:p>
          <a:pPr>
            <a:lnSpc>
              <a:spcPct val="100000"/>
            </a:lnSpc>
          </a:pPr>
          <a:endParaRPr b="0" lang="fr-FR" sz="1100" spc="-1" strike="noStrike">
            <a:latin typeface="Times New Roman"/>
          </a:endParaRPr>
        </a:p>
      </xdr:txBody>
    </xdr:sp>
    <xdr:clientData/>
  </xdr:twoCellAnchor>
  <xdr:twoCellAnchor editAs="twoCell">
    <xdr:from>
      <xdr:col>14</xdr:col>
      <xdr:colOff>160200</xdr:colOff>
      <xdr:row>8</xdr:row>
      <xdr:rowOff>111960</xdr:rowOff>
    </xdr:from>
    <xdr:to>
      <xdr:col>18</xdr:col>
      <xdr:colOff>238680</xdr:colOff>
      <xdr:row>13</xdr:row>
      <xdr:rowOff>95760</xdr:rowOff>
    </xdr:to>
    <xdr:sp>
      <xdr:nvSpPr>
        <xdr:cNvPr id="107" name="Rectangle à coins arrondis 4"/>
        <xdr:cNvSpPr/>
      </xdr:nvSpPr>
      <xdr:spPr>
        <a:xfrm>
          <a:off x="14489280" y="1950120"/>
          <a:ext cx="3301920" cy="1251360"/>
        </a:xfrm>
        <a:prstGeom prst="wedgeRoundRectCallout">
          <a:avLst>
            <a:gd name="adj1" fmla="val -76711"/>
            <a:gd name="adj2" fmla="val -254256"/>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Assurez-vous que le planning courant est bien l'état d'avancement de votre projet à la date d'issue de votre tableau de bord</a:t>
          </a:r>
          <a:endParaRPr b="0" lang="fr-FR" sz="1100" spc="-1" strike="noStrike">
            <a:latin typeface="Times New Roman"/>
          </a:endParaRPr>
        </a:p>
        <a:p>
          <a:pPr>
            <a:lnSpc>
              <a:spcPct val="100000"/>
            </a:lnSpc>
          </a:pPr>
          <a:endParaRPr b="0" lang="fr-FR" sz="11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726120</xdr:colOff>
      <xdr:row>10</xdr:row>
      <xdr:rowOff>237960</xdr:rowOff>
    </xdr:from>
    <xdr:to>
      <xdr:col>14</xdr:col>
      <xdr:colOff>43200</xdr:colOff>
      <xdr:row>10</xdr:row>
      <xdr:rowOff>1055160</xdr:rowOff>
    </xdr:to>
    <xdr:sp>
      <xdr:nvSpPr>
        <xdr:cNvPr id="108" name="Rectangle à coins arrondis 1"/>
        <xdr:cNvSpPr/>
      </xdr:nvSpPr>
      <xdr:spPr>
        <a:xfrm>
          <a:off x="17164800" y="2876040"/>
          <a:ext cx="3346200" cy="817200"/>
        </a:xfrm>
        <a:prstGeom prst="wedgeRoundRectCallout">
          <a:avLst>
            <a:gd name="adj1" fmla="val -107129"/>
            <a:gd name="adj2" fmla="val -206430"/>
            <a:gd name="adj3" fmla="val 16667"/>
          </a:avLst>
        </a:prstGeom>
        <a:solidFill>
          <a:srgbClr val="ffffff"/>
        </a:solidFill>
        <a:ln w="9525">
          <a:solidFill>
            <a:srgbClr val="000000"/>
          </a:solidFill>
          <a:round/>
        </a:ln>
      </xdr:spPr>
      <xdr:style>
        <a:lnRef idx="0"/>
        <a:fillRef idx="0"/>
        <a:effectRef idx="0"/>
        <a:fontRef idx="minor"/>
      </xdr:style>
      <xdr:txBody>
        <a:bodyPr horzOverflow="clip" vertOverflow="clip" lIns="18360" rIns="0" tIns="0" bIns="0" anchor="t" upright="1">
          <a:noAutofit/>
        </a:bodyPr>
        <a:p>
          <a:pPr>
            <a:lnSpc>
              <a:spcPct val="100000"/>
            </a:lnSpc>
          </a:pPr>
          <a:r>
            <a:rPr b="0" lang="fr-FR" sz="1100" spc="-1" strike="noStrike">
              <a:solidFill>
                <a:srgbClr val="000000"/>
              </a:solidFill>
              <a:latin typeface="Calibri"/>
            </a:rPr>
            <a:t>A la fin de votre projet , prenez du recul et faite .... un bilan</a:t>
          </a:r>
          <a:endParaRPr b="0" lang="fr-FR" sz="1100" spc="-1" strike="noStrike">
            <a:latin typeface="Times New Roman"/>
          </a:endParaRPr>
        </a:p>
        <a:p>
          <a:pPr>
            <a:lnSpc>
              <a:spcPct val="100000"/>
            </a:lnSpc>
          </a:pPr>
          <a:endParaRPr b="0" lang="fr-FR" sz="1100" spc="-1" strike="noStrike">
            <a:latin typeface="Times New Roman"/>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Documents/Projet_S4_GROUPE_OS/gestion_de_projet/Pilotage_de_projet.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1a-Identification Projet"/>
      <sheetName val="1b- Besoin capturé"/>
      <sheetName val="2a-OBS"/>
      <sheetName val="2b-PBS"/>
      <sheetName val="2c-WBS"/>
      <sheetName val="2d-Planning Initial"/>
      <sheetName val="23a Risques-Opportunités"/>
      <sheetName val="23b- Principaux évènements"/>
      <sheetName val="23c Actions"/>
      <sheetName val="23d Decisions"/>
      <sheetName val="23e Documents projet"/>
      <sheetName val="23f Livrables projet"/>
      <sheetName val="3a-Planning courant"/>
      <sheetName val="4-Bilan"/>
      <sheetName val="Cartouche"/>
    </sheetNames>
    <sheetDataSet>
      <sheetData sheetId="0">
        <row r="1">
          <cell r="L1" t="str">
            <v>Cosinus V0.1</v>
          </cell>
        </row>
        <row r="2">
          <cell r="L2">
            <v>44592</v>
          </cell>
        </row>
        <row r="3">
          <cell r="L3" t="str">
            <v>Cosinus</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hyperlink" Target="mailto:pinguim.ribeiro@gmail.com" TargetMode="External"/><Relationship Id="rId2"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S25"/>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O37" activeCellId="0" sqref="O37"/>
    </sheetView>
  </sheetViews>
  <sheetFormatPr defaultColWidth="11.43359375" defaultRowHeight="12.75" zeroHeight="false" outlineLevelRow="0" outlineLevelCol="0"/>
  <cols>
    <col collapsed="false" customWidth="true" hidden="false" outlineLevel="0" max="1" min="1" style="1" width="1.71"/>
    <col collapsed="false" customWidth="false" hidden="false" outlineLevel="0" max="2" min="2" style="1" width="11.42"/>
    <col collapsed="false" customWidth="true" hidden="false" outlineLevel="0" max="3" min="3" style="1" width="29.57"/>
    <col collapsed="false" customWidth="true" hidden="false" outlineLevel="0" max="4" min="4" style="1" width="0.86"/>
    <col collapsed="false" customWidth="true" hidden="false" outlineLevel="0" max="13" min="5" style="1" width="10.71"/>
    <col collapsed="false" customWidth="true" hidden="false" outlineLevel="0" max="14" min="14" style="1" width="15.71"/>
    <col collapsed="false" customWidth="false" hidden="false" outlineLevel="0" max="1024" min="15" style="1" width="11.42"/>
  </cols>
  <sheetData>
    <row r="1" customFormat="false" ht="18" hidden="false" customHeight="false" outlineLevel="0" collapsed="false">
      <c r="B1" s="2"/>
      <c r="C1" s="3"/>
      <c r="D1" s="3"/>
      <c r="E1" s="3"/>
      <c r="F1" s="3"/>
      <c r="G1" s="3"/>
      <c r="H1" s="3"/>
      <c r="I1" s="3"/>
      <c r="J1" s="3"/>
      <c r="K1" s="3"/>
      <c r="L1" s="4" t="s">
        <v>0</v>
      </c>
      <c r="M1" s="4"/>
      <c r="N1" s="4"/>
      <c r="P1" s="5"/>
    </row>
    <row r="2" customFormat="false" ht="12.75" hidden="false" customHeight="true" outlineLevel="0" collapsed="false">
      <c r="B2" s="6"/>
      <c r="C2" s="7"/>
      <c r="D2" s="7"/>
      <c r="E2" s="7"/>
      <c r="F2" s="7"/>
      <c r="G2" s="7"/>
      <c r="H2" s="7"/>
      <c r="I2" s="7"/>
      <c r="J2" s="7"/>
      <c r="K2" s="7"/>
      <c r="L2" s="8" t="n">
        <v>44592</v>
      </c>
      <c r="M2" s="8"/>
      <c r="N2" s="8"/>
    </row>
    <row r="3" customFormat="false" ht="12.75" hidden="false" customHeight="true" outlineLevel="0" collapsed="false">
      <c r="B3" s="9"/>
      <c r="C3" s="10"/>
      <c r="D3" s="10"/>
      <c r="E3" s="10"/>
      <c r="F3" s="10"/>
      <c r="G3" s="10"/>
      <c r="H3" s="10"/>
      <c r="I3" s="10"/>
      <c r="J3" s="10"/>
      <c r="K3" s="10"/>
      <c r="L3" s="11" t="s">
        <v>1</v>
      </c>
      <c r="M3" s="11"/>
      <c r="N3" s="11"/>
      <c r="P3" s="5"/>
    </row>
    <row r="4" customFormat="false" ht="12.75" hidden="false" customHeight="true" outlineLevel="0" collapsed="false">
      <c r="P4" s="5"/>
    </row>
    <row r="5" customFormat="false" ht="23.25" hidden="false" customHeight="false" outlineLevel="0" collapsed="false">
      <c r="B5" s="12" t="s">
        <v>2</v>
      </c>
      <c r="C5" s="12"/>
      <c r="D5" s="13"/>
      <c r="E5" s="14" t="s">
        <v>3</v>
      </c>
      <c r="F5" s="14"/>
      <c r="G5" s="14"/>
      <c r="H5" s="14"/>
      <c r="I5" s="14"/>
      <c r="J5" s="14"/>
      <c r="K5" s="14"/>
      <c r="L5" s="14"/>
      <c r="M5" s="14"/>
      <c r="N5" s="14"/>
    </row>
    <row r="6" customFormat="false" ht="12" hidden="false" customHeight="true" outlineLevel="0" collapsed="false">
      <c r="B6" s="15"/>
      <c r="C6" s="16"/>
      <c r="D6" s="17"/>
      <c r="E6" s="18"/>
      <c r="F6" s="18"/>
      <c r="G6" s="18"/>
      <c r="H6" s="18"/>
      <c r="I6" s="18"/>
      <c r="J6" s="18"/>
      <c r="K6" s="18"/>
      <c r="L6" s="18"/>
      <c r="M6" s="18"/>
      <c r="N6" s="18"/>
    </row>
    <row r="7" customFormat="false" ht="18.75" hidden="false" customHeight="false" outlineLevel="0" collapsed="false">
      <c r="B7" s="12" t="s">
        <v>4</v>
      </c>
      <c r="C7" s="12"/>
      <c r="D7" s="13"/>
      <c r="E7" s="19" t="s">
        <v>5</v>
      </c>
      <c r="F7" s="19"/>
      <c r="G7" s="19"/>
      <c r="H7" s="19"/>
      <c r="I7" s="19"/>
      <c r="J7" s="19"/>
      <c r="K7" s="19"/>
      <c r="L7" s="19"/>
      <c r="M7" s="19"/>
      <c r="N7" s="19"/>
    </row>
    <row r="8" customFormat="false" ht="9.6" hidden="false" customHeight="true" outlineLevel="0" collapsed="false">
      <c r="B8" s="20"/>
      <c r="C8" s="21"/>
      <c r="D8" s="13"/>
      <c r="E8" s="22"/>
      <c r="F8" s="22"/>
      <c r="G8" s="22"/>
      <c r="H8" s="22"/>
      <c r="I8" s="22"/>
      <c r="J8" s="22"/>
      <c r="K8" s="22"/>
      <c r="L8" s="22"/>
      <c r="M8" s="22"/>
      <c r="N8" s="22"/>
    </row>
    <row r="9" customFormat="false" ht="54.6" hidden="false" customHeight="true" outlineLevel="0" collapsed="false">
      <c r="B9" s="23" t="s">
        <v>6</v>
      </c>
      <c r="C9" s="23"/>
      <c r="D9" s="13"/>
      <c r="E9" s="24" t="s">
        <v>7</v>
      </c>
      <c r="F9" s="24"/>
      <c r="G9" s="24"/>
      <c r="H9" s="24"/>
      <c r="I9" s="24"/>
      <c r="J9" s="24"/>
      <c r="K9" s="24"/>
      <c r="L9" s="24"/>
      <c r="M9" s="24"/>
      <c r="N9" s="24"/>
    </row>
    <row r="10" customFormat="false" ht="10.9" hidden="false" customHeight="true" outlineLevel="0" collapsed="false">
      <c r="B10" s="20"/>
      <c r="C10" s="21"/>
      <c r="D10" s="13"/>
      <c r="E10" s="22"/>
      <c r="F10" s="22"/>
      <c r="G10" s="22"/>
      <c r="H10" s="22"/>
      <c r="I10" s="22"/>
      <c r="J10" s="22"/>
      <c r="K10" s="22"/>
      <c r="L10" s="22"/>
      <c r="M10" s="22"/>
      <c r="N10" s="22"/>
    </row>
    <row r="11" customFormat="false" ht="61.15" hidden="false" customHeight="true" outlineLevel="0" collapsed="false">
      <c r="B11" s="12" t="s">
        <v>8</v>
      </c>
      <c r="C11" s="12"/>
      <c r="D11" s="13"/>
      <c r="E11" s="24" t="s">
        <v>9</v>
      </c>
      <c r="F11" s="24"/>
      <c r="G11" s="24"/>
      <c r="H11" s="24"/>
      <c r="I11" s="24"/>
      <c r="J11" s="24"/>
      <c r="K11" s="24"/>
      <c r="L11" s="24"/>
      <c r="M11" s="24"/>
      <c r="N11" s="24"/>
    </row>
    <row r="12" customFormat="false" ht="10.9" hidden="false" customHeight="true" outlineLevel="0" collapsed="false">
      <c r="B12" s="20"/>
      <c r="C12" s="21"/>
      <c r="D12" s="13"/>
      <c r="E12" s="22"/>
      <c r="F12" s="22"/>
      <c r="G12" s="22"/>
      <c r="H12" s="22"/>
      <c r="I12" s="22"/>
      <c r="J12" s="22"/>
      <c r="K12" s="22"/>
      <c r="L12" s="22"/>
      <c r="M12" s="22"/>
      <c r="N12" s="22"/>
    </row>
    <row r="13" customFormat="false" ht="99" hidden="false" customHeight="true" outlineLevel="0" collapsed="false">
      <c r="B13" s="12" t="s">
        <v>10</v>
      </c>
      <c r="C13" s="12"/>
      <c r="D13" s="13"/>
      <c r="E13" s="25" t="s">
        <v>11</v>
      </c>
      <c r="F13" s="25"/>
      <c r="G13" s="25"/>
      <c r="H13" s="25"/>
      <c r="I13" s="25"/>
      <c r="J13" s="25"/>
      <c r="K13" s="25"/>
      <c r="L13" s="25"/>
      <c r="M13" s="25"/>
      <c r="N13" s="25"/>
    </row>
    <row r="14" customFormat="false" ht="73.5" hidden="false" customHeight="true" outlineLevel="0" collapsed="false">
      <c r="B14" s="26"/>
      <c r="C14" s="26"/>
      <c r="D14" s="27"/>
      <c r="E14" s="28"/>
      <c r="F14" s="28"/>
      <c r="G14" s="28"/>
      <c r="H14" s="28"/>
      <c r="I14" s="28"/>
      <c r="J14" s="28"/>
      <c r="K14" s="28"/>
      <c r="L14" s="28"/>
      <c r="M14" s="28"/>
      <c r="N14" s="28"/>
    </row>
    <row r="15" customFormat="false" ht="18.75" hidden="false" customHeight="true" outlineLevel="0" collapsed="false"/>
    <row r="25" customFormat="false" ht="12.75" hidden="false" customHeight="false" outlineLevel="0" collapsed="false">
      <c r="S25" s="29"/>
    </row>
  </sheetData>
  <mergeCells count="13">
    <mergeCell ref="L1:N1"/>
    <mergeCell ref="L2:N2"/>
    <mergeCell ref="L3:N3"/>
    <mergeCell ref="B5:C5"/>
    <mergeCell ref="E5:N5"/>
    <mergeCell ref="B7:C7"/>
    <mergeCell ref="E7:N7"/>
    <mergeCell ref="B9:C9"/>
    <mergeCell ref="E9:N9"/>
    <mergeCell ref="B11:C11"/>
    <mergeCell ref="E11:N11"/>
    <mergeCell ref="B13:C13"/>
    <mergeCell ref="E13:N13"/>
  </mergeCells>
  <dataValidations count="1">
    <dataValidation allowBlank="true" errorStyle="stop" operator="between" showDropDown="false" showErrorMessage="true" showInputMessage="false" sqref="E8:N8 E10:N10 E12:N12" type="list">
      <formula1>"Customer funding,Private Venture on Business Plan,Mixed"</formula1>
      <formula2>0</formula2>
    </dataValidation>
  </dataValidation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24"/>
  <sheetViews>
    <sheetView showFormulas="false" showGridLines="false" showRowColHeaders="true" showZeros="true" rightToLeft="false" tabSelected="false" showOutlineSymbols="true" defaultGridColor="true" view="normal" topLeftCell="A8" colorId="64" zoomScale="150" zoomScaleNormal="150" zoomScalePageLayoutView="100" workbookViewId="0">
      <selection pane="topLeft" activeCell="E22" activeCellId="0" sqref="E22"/>
    </sheetView>
  </sheetViews>
  <sheetFormatPr defaultColWidth="11.43359375" defaultRowHeight="12.75" zeroHeight="false" outlineLevelRow="2" outlineLevelCol="0"/>
  <cols>
    <col collapsed="false" customWidth="true" hidden="false" outlineLevel="0" max="1" min="1" style="30" width="19.71"/>
    <col collapsed="false" customWidth="false" hidden="false" outlineLevel="0" max="2" min="2" style="30" width="11.42"/>
    <col collapsed="false" customWidth="true" hidden="false" outlineLevel="0" max="3" min="3" style="30" width="14.69"/>
    <col collapsed="false" customWidth="true" hidden="false" outlineLevel="0" max="4" min="4" style="30" width="12.14"/>
    <col collapsed="false" customWidth="true" hidden="false" outlineLevel="0" max="5" min="5" style="31" width="85.13"/>
    <col collapsed="false" customWidth="true" hidden="false" outlineLevel="0" max="6" min="6" style="31" width="28.57"/>
    <col collapsed="false" customWidth="true" hidden="false" outlineLevel="0" max="7" min="7" style="31" width="17.13"/>
    <col collapsed="false" customWidth="true" hidden="false" outlineLevel="0" max="8" min="8" style="31" width="21.71"/>
    <col collapsed="false" customWidth="true" hidden="false" outlineLevel="0" max="9" min="9" style="30" width="26.59"/>
    <col collapsed="false" customWidth="false" hidden="false" outlineLevel="0" max="1024" min="10" style="30" width="11.42"/>
  </cols>
  <sheetData>
    <row r="1" customFormat="false" ht="13.5" hidden="false" customHeight="true" outlineLevel="0" collapsed="false">
      <c r="A1" s="32"/>
      <c r="B1" s="33"/>
      <c r="C1" s="33"/>
      <c r="D1" s="33"/>
      <c r="E1" s="33"/>
      <c r="F1" s="33"/>
      <c r="G1" s="34" t="str">
        <f aca="false">'1a-Identification Projet'!$L1</f>
        <v>Cosinus V0.1</v>
      </c>
      <c r="H1" s="34"/>
    </row>
    <row r="2" customFormat="false" ht="12.75" hidden="false" customHeight="true" outlineLevel="0" collapsed="false">
      <c r="A2" s="35"/>
      <c r="B2" s="36"/>
      <c r="C2" s="36"/>
      <c r="D2" s="36"/>
      <c r="E2" s="36"/>
      <c r="F2" s="36"/>
      <c r="G2" s="37" t="n">
        <f aca="false">'1a-Identification Projet'!$L2</f>
        <v>44592</v>
      </c>
      <c r="H2" s="37"/>
    </row>
    <row r="3" customFormat="false" ht="16.5" hidden="false" customHeight="true" outlineLevel="0" collapsed="false">
      <c r="A3" s="38"/>
      <c r="B3" s="39"/>
      <c r="C3" s="39"/>
      <c r="D3" s="39"/>
      <c r="E3" s="39"/>
      <c r="F3" s="39"/>
      <c r="G3" s="40" t="str">
        <f aca="false">'1a-Identification Projet'!$L3</f>
        <v>Cosinus</v>
      </c>
      <c r="H3" s="40"/>
    </row>
    <row r="4" customFormat="false" ht="12.75" hidden="false" customHeight="true" outlineLevel="0" collapsed="false">
      <c r="B4" s="41"/>
      <c r="C4" s="41"/>
      <c r="D4" s="41"/>
    </row>
    <row r="5" customFormat="false" ht="14.25" hidden="false" customHeight="true" outlineLevel="0" collapsed="false"/>
    <row r="6" customFormat="false" ht="12.75" hidden="false" customHeight="false" outlineLevel="0" collapsed="false">
      <c r="A6" s="42" t="s">
        <v>12</v>
      </c>
    </row>
    <row r="7" customFormat="false" ht="90.6" hidden="false" customHeight="true" outlineLevel="0" collapsed="false">
      <c r="A7" s="43" t="s">
        <v>13</v>
      </c>
      <c r="B7" s="43"/>
      <c r="C7" s="43"/>
      <c r="D7" s="43"/>
      <c r="E7" s="43"/>
      <c r="F7" s="43"/>
      <c r="G7" s="43"/>
      <c r="H7" s="43"/>
    </row>
    <row r="8" customFormat="false" ht="15" hidden="false" customHeight="true" outlineLevel="0" collapsed="false">
      <c r="A8" s="42" t="s">
        <v>14</v>
      </c>
      <c r="B8" s="44"/>
      <c r="C8" s="44"/>
      <c r="D8" s="44"/>
      <c r="E8" s="45"/>
      <c r="F8" s="45"/>
      <c r="G8" s="45"/>
      <c r="H8" s="45"/>
    </row>
    <row r="9" customFormat="false" ht="45" hidden="false" customHeight="false" outlineLevel="0" collapsed="false">
      <c r="A9" s="46" t="s">
        <v>15</v>
      </c>
      <c r="B9" s="46" t="s">
        <v>16</v>
      </c>
      <c r="C9" s="46" t="s">
        <v>17</v>
      </c>
      <c r="D9" s="46" t="s">
        <v>18</v>
      </c>
      <c r="E9" s="47" t="s">
        <v>19</v>
      </c>
      <c r="F9" s="47" t="s">
        <v>20</v>
      </c>
      <c r="G9" s="48" t="s">
        <v>21</v>
      </c>
      <c r="H9" s="49"/>
    </row>
    <row r="10" s="31" customFormat="true" ht="27.6" hidden="false" customHeight="true" outlineLevel="2" collapsed="false">
      <c r="A10" s="50" t="s">
        <v>22</v>
      </c>
      <c r="B10" s="50" t="s">
        <v>23</v>
      </c>
      <c r="C10" s="50"/>
      <c r="D10" s="50" t="s">
        <v>24</v>
      </c>
      <c r="E10" s="51" t="s">
        <v>25</v>
      </c>
      <c r="F10" s="51" t="s">
        <v>26</v>
      </c>
      <c r="G10" s="52"/>
      <c r="H10" s="53"/>
      <c r="I10" s="30"/>
      <c r="J10" s="30"/>
      <c r="K10" s="30"/>
      <c r="L10" s="30"/>
      <c r="M10" s="30"/>
      <c r="N10" s="30"/>
      <c r="O10" s="30"/>
    </row>
    <row r="11" s="31" customFormat="true" ht="27.6" hidden="false" customHeight="true" outlineLevel="2" collapsed="false">
      <c r="A11" s="50" t="s">
        <v>22</v>
      </c>
      <c r="B11" s="50" t="s">
        <v>27</v>
      </c>
      <c r="C11" s="50"/>
      <c r="D11" s="50" t="s">
        <v>24</v>
      </c>
      <c r="E11" s="51" t="s">
        <v>28</v>
      </c>
      <c r="F11" s="51" t="s">
        <v>29</v>
      </c>
      <c r="G11" s="52"/>
      <c r="H11" s="53"/>
    </row>
    <row r="12" customFormat="false" ht="27.6" hidden="false" customHeight="true" outlineLevel="2" collapsed="false">
      <c r="A12" s="50" t="s">
        <v>22</v>
      </c>
      <c r="B12" s="50" t="s">
        <v>30</v>
      </c>
      <c r="C12" s="50"/>
      <c r="D12" s="50" t="s">
        <v>24</v>
      </c>
      <c r="E12" s="54" t="s">
        <v>31</v>
      </c>
      <c r="F12" s="51" t="s">
        <v>29</v>
      </c>
      <c r="G12" s="52"/>
      <c r="H12" s="53"/>
    </row>
    <row r="13" s="31" customFormat="true" ht="27.6" hidden="false" customHeight="true" outlineLevel="2" collapsed="false">
      <c r="A13" s="50" t="s">
        <v>32</v>
      </c>
      <c r="B13" s="50" t="s">
        <v>33</v>
      </c>
      <c r="C13" s="50"/>
      <c r="D13" s="50" t="s">
        <v>24</v>
      </c>
      <c r="E13" s="54" t="s">
        <v>34</v>
      </c>
      <c r="F13" s="51" t="s">
        <v>35</v>
      </c>
      <c r="G13" s="52"/>
      <c r="H13" s="53"/>
      <c r="I13" s="30"/>
      <c r="J13" s="30"/>
      <c r="K13" s="30"/>
      <c r="L13" s="30"/>
      <c r="M13" s="30"/>
      <c r="N13" s="30"/>
      <c r="O13" s="30"/>
    </row>
    <row r="14" s="31" customFormat="true" ht="27.6" hidden="false" customHeight="true" outlineLevel="2" collapsed="false">
      <c r="A14" s="50" t="s">
        <v>32</v>
      </c>
      <c r="B14" s="50" t="s">
        <v>36</v>
      </c>
      <c r="C14" s="50"/>
      <c r="D14" s="50" t="s">
        <v>24</v>
      </c>
      <c r="E14" s="54" t="s">
        <v>37</v>
      </c>
      <c r="F14" s="51" t="s">
        <v>35</v>
      </c>
      <c r="G14" s="52"/>
      <c r="H14" s="53"/>
      <c r="I14" s="30"/>
      <c r="J14" s="30"/>
      <c r="K14" s="30"/>
      <c r="L14" s="30"/>
      <c r="M14" s="30"/>
      <c r="N14" s="30"/>
      <c r="O14" s="30"/>
    </row>
    <row r="15" customFormat="false" ht="27.6" hidden="false" customHeight="true" outlineLevel="2" collapsed="false">
      <c r="A15" s="50" t="s">
        <v>32</v>
      </c>
      <c r="B15" s="50" t="s">
        <v>38</v>
      </c>
      <c r="C15" s="50"/>
      <c r="D15" s="50" t="s">
        <v>24</v>
      </c>
      <c r="E15" s="51" t="s">
        <v>39</v>
      </c>
      <c r="F15" s="51" t="s">
        <v>35</v>
      </c>
      <c r="G15" s="52"/>
      <c r="H15" s="53"/>
    </row>
    <row r="16" customFormat="false" ht="27.6" hidden="false" customHeight="true" outlineLevel="2" collapsed="false">
      <c r="A16" s="50" t="s">
        <v>32</v>
      </c>
      <c r="B16" s="50" t="s">
        <v>40</v>
      </c>
      <c r="C16" s="50"/>
      <c r="D16" s="50" t="s">
        <v>24</v>
      </c>
      <c r="E16" s="54" t="s">
        <v>41</v>
      </c>
      <c r="F16" s="51" t="s">
        <v>35</v>
      </c>
      <c r="G16" s="52"/>
      <c r="H16" s="53"/>
    </row>
    <row r="17" customFormat="false" ht="27.6" hidden="false" customHeight="true" outlineLevel="2" collapsed="false">
      <c r="A17" s="50" t="s">
        <v>32</v>
      </c>
      <c r="B17" s="50" t="s">
        <v>42</v>
      </c>
      <c r="C17" s="50"/>
      <c r="D17" s="50" t="s">
        <v>24</v>
      </c>
      <c r="E17" s="51" t="s">
        <v>43</v>
      </c>
      <c r="F17" s="51" t="s">
        <v>35</v>
      </c>
      <c r="G17" s="52"/>
      <c r="H17" s="53"/>
    </row>
    <row r="18" customFormat="false" ht="27.6" hidden="false" customHeight="true" outlineLevel="2" collapsed="false">
      <c r="A18" s="50" t="s">
        <v>32</v>
      </c>
      <c r="B18" s="50" t="s">
        <v>44</v>
      </c>
      <c r="C18" s="50"/>
      <c r="D18" s="50" t="s">
        <v>24</v>
      </c>
      <c r="E18" s="51" t="s">
        <v>45</v>
      </c>
      <c r="F18" s="51" t="s">
        <v>29</v>
      </c>
      <c r="G18" s="52"/>
      <c r="H18" s="53"/>
    </row>
    <row r="19" customFormat="false" ht="27.6" hidden="false" customHeight="true" outlineLevel="2" collapsed="false">
      <c r="A19" s="50"/>
      <c r="B19" s="50"/>
      <c r="C19" s="50"/>
      <c r="D19" s="50"/>
      <c r="E19" s="54"/>
      <c r="F19" s="51"/>
      <c r="G19" s="52"/>
      <c r="H19" s="53"/>
    </row>
    <row r="20" customFormat="false" ht="27.6" hidden="false" customHeight="true" outlineLevel="2" collapsed="false">
      <c r="A20" s="50" t="s">
        <v>46</v>
      </c>
      <c r="B20" s="50" t="s">
        <v>47</v>
      </c>
      <c r="C20" s="50"/>
      <c r="D20" s="50" t="s">
        <v>24</v>
      </c>
      <c r="E20" s="51" t="s">
        <v>48</v>
      </c>
      <c r="F20" s="51" t="s">
        <v>35</v>
      </c>
      <c r="G20" s="52"/>
      <c r="H20" s="53"/>
    </row>
    <row r="21" customFormat="false" ht="27.6" hidden="false" customHeight="true" outlineLevel="2" collapsed="false">
      <c r="A21" s="50" t="s">
        <v>46</v>
      </c>
      <c r="B21" s="50" t="s">
        <v>49</v>
      </c>
      <c r="C21" s="50"/>
      <c r="D21" s="50" t="s">
        <v>24</v>
      </c>
      <c r="E21" s="54" t="s">
        <v>50</v>
      </c>
      <c r="F21" s="51" t="s">
        <v>35</v>
      </c>
      <c r="G21" s="52"/>
      <c r="H21" s="53"/>
      <c r="I21" s="31"/>
      <c r="J21" s="31"/>
      <c r="K21" s="31"/>
      <c r="L21" s="31"/>
      <c r="M21" s="31"/>
      <c r="N21" s="31"/>
      <c r="O21" s="31"/>
    </row>
    <row r="22" s="31" customFormat="true" ht="27.6" hidden="false" customHeight="true" outlineLevel="2" collapsed="false">
      <c r="A22" s="50" t="s">
        <v>46</v>
      </c>
      <c r="B22" s="50" t="s">
        <v>51</v>
      </c>
      <c r="C22" s="50"/>
      <c r="D22" s="50" t="s">
        <v>24</v>
      </c>
      <c r="E22" s="54" t="s">
        <v>52</v>
      </c>
      <c r="F22" s="51" t="s">
        <v>35</v>
      </c>
      <c r="G22" s="52"/>
      <c r="H22" s="53"/>
    </row>
    <row r="23" s="31" customFormat="true" ht="27.6" hidden="false" customHeight="true" outlineLevel="2" collapsed="false">
      <c r="A23" s="50" t="s">
        <v>46</v>
      </c>
      <c r="B23" s="50" t="s">
        <v>53</v>
      </c>
      <c r="C23" s="50"/>
      <c r="D23" s="50" t="s">
        <v>24</v>
      </c>
      <c r="E23" s="54" t="s">
        <v>54</v>
      </c>
      <c r="F23" s="51" t="s">
        <v>35</v>
      </c>
      <c r="G23" s="52"/>
      <c r="H23" s="53"/>
    </row>
    <row r="24" customFormat="false" ht="12.75" hidden="false" customHeight="false" outlineLevel="2" collapsed="false"/>
  </sheetData>
  <mergeCells count="4">
    <mergeCell ref="G1:H1"/>
    <mergeCell ref="G2:H2"/>
    <mergeCell ref="G3:H3"/>
    <mergeCell ref="A7:H7"/>
  </mergeCell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0"/>
  <sheetViews>
    <sheetView showFormulas="false" showGridLines="false" showRowColHeaders="true" showZeros="true" rightToLeft="false" tabSelected="false" showOutlineSymbols="true" defaultGridColor="true" view="normal" topLeftCell="A4" colorId="64" zoomScale="150" zoomScaleNormal="150" zoomScalePageLayoutView="100" workbookViewId="0">
      <selection pane="topLeft" activeCell="N14" activeCellId="0" sqref="N14"/>
    </sheetView>
  </sheetViews>
  <sheetFormatPr defaultColWidth="11.43359375" defaultRowHeight="12.75" zeroHeight="false" outlineLevelRow="0" outlineLevelCol="0"/>
  <cols>
    <col collapsed="false" customWidth="true" hidden="false" outlineLevel="0" max="1" min="1" style="30" width="1.71"/>
    <col collapsed="false" customWidth="false" hidden="false" outlineLevel="0" max="1024" min="2" style="30" width="11.42"/>
  </cols>
  <sheetData>
    <row r="1" customFormat="false" ht="18" hidden="false" customHeight="false" outlineLevel="0" collapsed="false">
      <c r="A1" s="55"/>
      <c r="B1" s="56"/>
      <c r="C1" s="57"/>
      <c r="D1" s="57"/>
      <c r="E1" s="57"/>
      <c r="F1" s="57"/>
      <c r="G1" s="57"/>
      <c r="H1" s="57"/>
      <c r="I1" s="57"/>
      <c r="J1" s="57"/>
      <c r="K1" s="58" t="str">
        <f aca="false">'1a-Identification Projet'!$L$1</f>
        <v>Cosinus V0.1</v>
      </c>
      <c r="L1" s="58"/>
      <c r="M1" s="58"/>
    </row>
    <row r="2" s="55" customFormat="true" ht="12.75" hidden="false" customHeight="true" outlineLevel="0" collapsed="false">
      <c r="B2" s="59"/>
      <c r="C2" s="60"/>
      <c r="D2" s="60"/>
      <c r="E2" s="60"/>
      <c r="F2" s="60"/>
      <c r="G2" s="60"/>
      <c r="H2" s="60"/>
      <c r="I2" s="60"/>
      <c r="J2" s="60"/>
      <c r="K2" s="61" t="n">
        <f aca="false">'1a-Identification Projet'!$L$2</f>
        <v>44592</v>
      </c>
      <c r="L2" s="61"/>
      <c r="M2" s="61"/>
    </row>
    <row r="3" s="55" customFormat="true" ht="12.75" hidden="false" customHeight="true" outlineLevel="0" collapsed="false">
      <c r="B3" s="62"/>
      <c r="C3" s="63"/>
      <c r="D3" s="63"/>
      <c r="E3" s="63"/>
      <c r="F3" s="63"/>
      <c r="G3" s="63"/>
      <c r="H3" s="63"/>
      <c r="I3" s="63"/>
      <c r="J3" s="63"/>
      <c r="K3" s="64" t="str">
        <f aca="false">'1a-Identification Projet'!$L$3</f>
        <v>Cosinus</v>
      </c>
      <c r="L3" s="64"/>
      <c r="M3" s="64"/>
    </row>
    <row r="4" s="55" customFormat="true" ht="12.75" hidden="false" customHeight="true" outlineLevel="0" collapsed="false">
      <c r="A4" s="30"/>
      <c r="B4" s="30"/>
      <c r="C4" s="30"/>
      <c r="D4" s="65"/>
      <c r="E4" s="65"/>
      <c r="F4" s="65"/>
      <c r="G4" s="65"/>
      <c r="H4" s="65"/>
      <c r="I4" s="65"/>
      <c r="J4" s="65"/>
      <c r="K4" s="66"/>
      <c r="L4" s="66"/>
      <c r="M4" s="30"/>
    </row>
    <row r="5" customFormat="false" ht="13.5" hidden="false" customHeight="true" outlineLevel="0" collapsed="false">
      <c r="D5" s="65"/>
      <c r="E5" s="65"/>
      <c r="F5" s="65"/>
      <c r="G5" s="65"/>
      <c r="H5" s="65"/>
      <c r="I5" s="65"/>
      <c r="J5" s="65"/>
      <c r="K5" s="66"/>
      <c r="L5" s="66"/>
    </row>
    <row r="6" customFormat="false" ht="13.5" hidden="false" customHeight="true" outlineLevel="0" collapsed="false">
      <c r="D6" s="65"/>
      <c r="E6" s="65"/>
      <c r="F6" s="65"/>
      <c r="G6" s="65"/>
      <c r="H6" s="65"/>
      <c r="I6" s="65"/>
      <c r="J6" s="65"/>
      <c r="K6" s="66"/>
      <c r="L6" s="66"/>
    </row>
    <row r="7" customFormat="false" ht="13.5" hidden="false" customHeight="true" outlineLevel="0" collapsed="false">
      <c r="D7" s="65"/>
      <c r="E7" s="65"/>
      <c r="F7" s="65"/>
      <c r="G7" s="65"/>
      <c r="H7" s="65"/>
      <c r="I7" s="65"/>
      <c r="J7" s="65"/>
      <c r="K7" s="66"/>
      <c r="L7" s="66"/>
    </row>
    <row r="8" customFormat="false" ht="13.5" hidden="false" customHeight="true" outlineLevel="0" collapsed="false">
      <c r="D8" s="65"/>
      <c r="E8" s="65"/>
      <c r="F8" s="65"/>
      <c r="G8" s="65"/>
      <c r="H8" s="65"/>
      <c r="I8" s="65"/>
      <c r="J8" s="65"/>
      <c r="K8" s="66"/>
      <c r="L8" s="66"/>
    </row>
    <row r="9" customFormat="false" ht="13.5" hidden="false" customHeight="true" outlineLevel="0" collapsed="false">
      <c r="D9" s="65"/>
      <c r="E9" s="65"/>
      <c r="F9" s="65"/>
      <c r="G9" s="65"/>
      <c r="H9" s="65"/>
      <c r="I9" s="65"/>
      <c r="J9" s="65"/>
      <c r="K9" s="66"/>
      <c r="L9" s="66"/>
    </row>
    <row r="10" customFormat="false" ht="13.5" hidden="false" customHeight="true" outlineLevel="0" collapsed="false">
      <c r="D10" s="65"/>
      <c r="E10" s="65"/>
      <c r="F10" s="65"/>
      <c r="G10" s="65"/>
      <c r="H10" s="65"/>
      <c r="I10" s="65"/>
      <c r="J10" s="65"/>
      <c r="K10" s="66"/>
      <c r="L10" s="66"/>
    </row>
    <row r="11" customFormat="false" ht="13.5" hidden="false" customHeight="true" outlineLevel="0" collapsed="false">
      <c r="D11" s="65"/>
      <c r="E11" s="65"/>
      <c r="F11" s="65"/>
      <c r="G11" s="65"/>
      <c r="H11" s="65"/>
      <c r="I11" s="65"/>
      <c r="J11" s="65"/>
      <c r="K11" s="66"/>
      <c r="L11" s="66"/>
    </row>
    <row r="12" customFormat="false" ht="13.5" hidden="false" customHeight="true" outlineLevel="0" collapsed="false">
      <c r="D12" s="65"/>
      <c r="E12" s="65"/>
      <c r="F12" s="65"/>
      <c r="G12" s="65"/>
      <c r="H12" s="65"/>
      <c r="I12" s="65"/>
      <c r="J12" s="65"/>
      <c r="K12" s="66"/>
      <c r="L12" s="66"/>
    </row>
    <row r="13" customFormat="false" ht="13.5" hidden="false" customHeight="true" outlineLevel="0" collapsed="false">
      <c r="D13" s="65"/>
      <c r="E13" s="65"/>
      <c r="F13" s="65"/>
      <c r="G13" s="65"/>
      <c r="H13" s="65"/>
      <c r="I13" s="65"/>
      <c r="J13" s="65"/>
      <c r="K13" s="66"/>
      <c r="L13" s="66"/>
    </row>
    <row r="14" customFormat="false" ht="13.5" hidden="false" customHeight="true" outlineLevel="0" collapsed="false">
      <c r="D14" s="65"/>
      <c r="E14" s="65"/>
      <c r="F14" s="65"/>
      <c r="G14" s="65"/>
      <c r="H14" s="65"/>
      <c r="I14" s="65"/>
      <c r="J14" s="65"/>
      <c r="K14" s="66"/>
      <c r="L14" s="66"/>
    </row>
    <row r="15" customFormat="false" ht="13.5" hidden="false" customHeight="true" outlineLevel="0" collapsed="false">
      <c r="D15" s="65"/>
      <c r="E15" s="65"/>
      <c r="F15" s="65"/>
      <c r="G15" s="65"/>
      <c r="H15" s="65"/>
      <c r="I15" s="65"/>
      <c r="J15" s="65"/>
      <c r="K15" s="66"/>
      <c r="L15" s="66"/>
    </row>
    <row r="16" customFormat="false" ht="13.5" hidden="false" customHeight="true" outlineLevel="0" collapsed="false">
      <c r="D16" s="65"/>
      <c r="E16" s="65"/>
      <c r="F16" s="65"/>
      <c r="G16" s="65"/>
      <c r="H16" s="65"/>
      <c r="I16" s="65"/>
      <c r="J16" s="65"/>
      <c r="K16" s="66"/>
      <c r="L16" s="66"/>
    </row>
    <row r="17" customFormat="false" ht="13.5" hidden="false" customHeight="true" outlineLevel="0" collapsed="false">
      <c r="D17" s="65"/>
      <c r="E17" s="65"/>
      <c r="F17" s="65"/>
      <c r="G17" s="65"/>
      <c r="H17" s="65"/>
      <c r="I17" s="65"/>
      <c r="J17" s="65"/>
      <c r="K17" s="66"/>
      <c r="L17" s="66"/>
    </row>
    <row r="18" customFormat="false" ht="13.5" hidden="false" customHeight="true" outlineLevel="0" collapsed="false">
      <c r="D18" s="65"/>
      <c r="E18" s="65"/>
      <c r="F18" s="65"/>
      <c r="G18" s="65"/>
      <c r="H18" s="65"/>
      <c r="I18" s="65"/>
      <c r="J18" s="65"/>
      <c r="K18" s="66"/>
      <c r="L18" s="66"/>
    </row>
    <row r="19" customFormat="false" ht="13.5" hidden="false" customHeight="true" outlineLevel="0" collapsed="false">
      <c r="D19" s="65"/>
      <c r="E19" s="65"/>
      <c r="F19" s="65"/>
      <c r="G19" s="65"/>
      <c r="H19" s="65"/>
      <c r="I19" s="65"/>
      <c r="J19" s="65"/>
      <c r="K19" s="66"/>
      <c r="L19" s="66"/>
    </row>
    <row r="20" customFormat="false" ht="13.5" hidden="false" customHeight="true" outlineLevel="0" collapsed="false">
      <c r="D20" s="65"/>
      <c r="E20" s="65"/>
      <c r="F20" s="65"/>
      <c r="G20" s="65"/>
      <c r="H20" s="65"/>
      <c r="I20" s="65"/>
      <c r="J20" s="65"/>
      <c r="K20" s="66"/>
      <c r="L20" s="66"/>
    </row>
    <row r="21" customFormat="false" ht="13.5" hidden="false" customHeight="true" outlineLevel="0" collapsed="false">
      <c r="D21" s="65"/>
      <c r="E21" s="65"/>
      <c r="F21" s="65"/>
      <c r="G21" s="65"/>
      <c r="H21" s="65"/>
      <c r="I21" s="65"/>
      <c r="J21" s="65"/>
      <c r="K21" s="66"/>
      <c r="L21" s="66"/>
    </row>
    <row r="22" customFormat="false" ht="13.5" hidden="false" customHeight="true" outlineLevel="0" collapsed="false">
      <c r="D22" s="65"/>
      <c r="E22" s="65"/>
      <c r="F22" s="65"/>
      <c r="G22" s="65"/>
      <c r="H22" s="65"/>
      <c r="I22" s="65"/>
      <c r="J22" s="65"/>
      <c r="K22" s="66"/>
      <c r="L22" s="66"/>
    </row>
    <row r="23" customFormat="false" ht="13.5" hidden="false" customHeight="true" outlineLevel="0" collapsed="false">
      <c r="D23" s="65"/>
      <c r="E23" s="65"/>
      <c r="F23" s="65"/>
      <c r="G23" s="65"/>
      <c r="H23" s="65"/>
      <c r="I23" s="65"/>
      <c r="J23" s="65"/>
      <c r="K23" s="66"/>
      <c r="L23" s="66"/>
    </row>
    <row r="24" customFormat="false" ht="13.5" hidden="false" customHeight="true" outlineLevel="0" collapsed="false">
      <c r="D24" s="65"/>
      <c r="E24" s="65"/>
      <c r="F24" s="65"/>
      <c r="G24" s="65"/>
      <c r="H24" s="65"/>
      <c r="I24" s="65"/>
      <c r="J24" s="65"/>
      <c r="K24" s="66"/>
      <c r="L24" s="66"/>
    </row>
    <row r="25" customFormat="false" ht="13.5" hidden="false" customHeight="true" outlineLevel="0" collapsed="false">
      <c r="D25" s="65"/>
      <c r="E25" s="65"/>
      <c r="F25" s="65"/>
      <c r="G25" s="65"/>
      <c r="H25" s="65"/>
      <c r="I25" s="65"/>
      <c r="J25" s="65"/>
      <c r="K25" s="66"/>
      <c r="L25" s="66"/>
    </row>
    <row r="26" customFormat="false" ht="13.5" hidden="false" customHeight="true" outlineLevel="0" collapsed="false">
      <c r="D26" s="65"/>
      <c r="E26" s="65"/>
      <c r="F26" s="65"/>
      <c r="G26" s="65"/>
      <c r="H26" s="65"/>
      <c r="I26" s="65"/>
      <c r="J26" s="65"/>
      <c r="K26" s="66"/>
      <c r="L26" s="66"/>
    </row>
    <row r="27" customFormat="false" ht="13.5" hidden="false" customHeight="true" outlineLevel="0" collapsed="false">
      <c r="D27" s="65"/>
      <c r="E27" s="65"/>
      <c r="F27" s="65"/>
      <c r="G27" s="65"/>
      <c r="H27" s="65"/>
      <c r="I27" s="65"/>
      <c r="J27" s="65"/>
      <c r="K27" s="66"/>
      <c r="L27" s="66"/>
    </row>
    <row r="28" customFormat="false" ht="13.5" hidden="false" customHeight="true" outlineLevel="0" collapsed="false">
      <c r="D28" s="65"/>
      <c r="E28" s="65"/>
      <c r="F28" s="65"/>
      <c r="G28" s="65"/>
      <c r="H28" s="65"/>
      <c r="I28" s="65"/>
      <c r="J28" s="65"/>
      <c r="K28" s="66"/>
      <c r="L28" s="66"/>
    </row>
    <row r="29" customFormat="false" ht="13.5" hidden="false" customHeight="true" outlineLevel="0" collapsed="false">
      <c r="D29" s="65"/>
      <c r="E29" s="65"/>
      <c r="F29" s="65"/>
      <c r="G29" s="65"/>
      <c r="H29" s="65"/>
      <c r="I29" s="65"/>
      <c r="J29" s="65"/>
      <c r="K29" s="66"/>
      <c r="L29" s="66"/>
    </row>
    <row r="30" customFormat="false" ht="13.5" hidden="false" customHeight="true" outlineLevel="0" collapsed="false">
      <c r="D30" s="65"/>
      <c r="E30" s="65"/>
      <c r="F30" s="65"/>
      <c r="G30" s="65"/>
      <c r="H30" s="65"/>
      <c r="I30" s="65"/>
      <c r="J30" s="65"/>
      <c r="K30" s="66"/>
      <c r="L30" s="66"/>
    </row>
    <row r="31" customFormat="false" ht="13.5" hidden="false" customHeight="true" outlineLevel="0" collapsed="false">
      <c r="D31" s="65"/>
      <c r="E31" s="65"/>
      <c r="F31" s="65"/>
      <c r="G31" s="65"/>
      <c r="H31" s="65"/>
      <c r="I31" s="65"/>
      <c r="J31" s="65"/>
      <c r="K31" s="66"/>
      <c r="L31" s="66"/>
    </row>
    <row r="32" customFormat="false" ht="13.5" hidden="false" customHeight="true" outlineLevel="0" collapsed="false">
      <c r="D32" s="65"/>
      <c r="E32" s="65"/>
      <c r="F32" s="65"/>
      <c r="G32" s="65"/>
      <c r="H32" s="65"/>
      <c r="I32" s="65"/>
      <c r="J32" s="65"/>
      <c r="K32" s="66"/>
      <c r="L32" s="66"/>
    </row>
    <row r="33" customFormat="false" ht="13.5" hidden="false" customHeight="true" outlineLevel="0" collapsed="false">
      <c r="D33" s="65"/>
      <c r="E33" s="65"/>
      <c r="F33" s="65"/>
      <c r="G33" s="65"/>
      <c r="H33" s="65"/>
      <c r="I33" s="65"/>
      <c r="J33" s="65"/>
      <c r="K33" s="66"/>
      <c r="L33" s="66"/>
    </row>
    <row r="34" customFormat="false" ht="13.5" hidden="false" customHeight="true" outlineLevel="0" collapsed="false">
      <c r="D34" s="65"/>
      <c r="E34" s="65"/>
      <c r="F34" s="65"/>
      <c r="G34" s="65"/>
      <c r="H34" s="65"/>
      <c r="I34" s="65"/>
      <c r="J34" s="65"/>
      <c r="K34" s="66"/>
      <c r="L34" s="66"/>
    </row>
    <row r="35" customFormat="false" ht="13.5" hidden="false" customHeight="true" outlineLevel="0" collapsed="false">
      <c r="D35" s="65"/>
      <c r="E35" s="65"/>
      <c r="F35" s="65"/>
      <c r="G35" s="65"/>
      <c r="H35" s="65"/>
      <c r="I35" s="65"/>
      <c r="J35" s="65"/>
      <c r="K35" s="66"/>
      <c r="L35" s="66"/>
    </row>
    <row r="36" customFormat="false" ht="13.5" hidden="false" customHeight="true" outlineLevel="0" collapsed="false">
      <c r="D36" s="65"/>
      <c r="E36" s="65"/>
      <c r="F36" s="65"/>
      <c r="G36" s="65"/>
      <c r="H36" s="65"/>
      <c r="I36" s="65"/>
      <c r="J36" s="65"/>
      <c r="K36" s="66"/>
      <c r="L36" s="66"/>
    </row>
    <row r="37" customFormat="false" ht="13.5" hidden="false" customHeight="true" outlineLevel="0" collapsed="false">
      <c r="D37" s="65"/>
      <c r="E37" s="65"/>
      <c r="F37" s="65"/>
      <c r="G37" s="65"/>
      <c r="H37" s="65"/>
      <c r="I37" s="65"/>
      <c r="J37" s="65"/>
      <c r="K37" s="66"/>
      <c r="L37" s="66"/>
    </row>
    <row r="38" customFormat="false" ht="13.5" hidden="false" customHeight="true" outlineLevel="0" collapsed="false">
      <c r="D38" s="65"/>
      <c r="E38" s="65"/>
      <c r="F38" s="65"/>
      <c r="G38" s="65"/>
      <c r="H38" s="65"/>
      <c r="I38" s="65"/>
      <c r="J38" s="65"/>
      <c r="K38" s="66"/>
      <c r="L38" s="66"/>
    </row>
    <row r="39" customFormat="false" ht="13.5" hidden="false" customHeight="true" outlineLevel="0" collapsed="false"/>
    <row r="40" customFormat="false" ht="12.75" hidden="false" customHeight="false" outlineLevel="0" collapsed="false">
      <c r="A40" s="67"/>
      <c r="B40" s="67"/>
      <c r="C40" s="67"/>
      <c r="D40" s="67"/>
      <c r="E40" s="67"/>
      <c r="F40" s="67"/>
      <c r="G40" s="67"/>
      <c r="H40" s="67"/>
      <c r="I40" s="67"/>
      <c r="J40" s="67"/>
      <c r="K40" s="67"/>
      <c r="L40" s="67"/>
    </row>
  </sheetData>
  <mergeCells count="3">
    <mergeCell ref="K1:M1"/>
    <mergeCell ref="K2:M2"/>
    <mergeCell ref="K3:M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29"/>
  <sheetViews>
    <sheetView showFormulas="false" showGridLines="false" showRowColHeaders="true" showZeros="true" rightToLeft="false" tabSelected="false" showOutlineSymbols="true" defaultGridColor="true" view="normal" topLeftCell="A37" colorId="64" zoomScale="150" zoomScaleNormal="150" zoomScalePageLayoutView="100" workbookViewId="0">
      <selection pane="topLeft" activeCell="J27" activeCellId="0" sqref="J27"/>
    </sheetView>
  </sheetViews>
  <sheetFormatPr defaultColWidth="11.43359375" defaultRowHeight="12.75" zeroHeight="false" outlineLevelRow="0" outlineLevelCol="0"/>
  <cols>
    <col collapsed="false" customWidth="true" hidden="false" outlineLevel="0" max="1" min="1" style="30" width="1.71"/>
    <col collapsed="false" customWidth="false" hidden="false" outlineLevel="0" max="1024" min="2" style="30" width="11.42"/>
  </cols>
  <sheetData>
    <row r="1" customFormat="false" ht="18" hidden="false" customHeight="false" outlineLevel="0" collapsed="false">
      <c r="A1" s="55"/>
      <c r="B1" s="56"/>
      <c r="C1" s="57"/>
      <c r="D1" s="57"/>
      <c r="E1" s="57"/>
      <c r="F1" s="57"/>
      <c r="G1" s="57"/>
      <c r="H1" s="57"/>
      <c r="I1" s="57"/>
      <c r="J1" s="57"/>
      <c r="K1" s="58" t="str">
        <f aca="false">'1a-Identification Projet'!$L$1</f>
        <v>Cosinus V0.1</v>
      </c>
      <c r="L1" s="58"/>
      <c r="M1" s="58"/>
    </row>
    <row r="2" s="55" customFormat="true" ht="12.75" hidden="false" customHeight="true" outlineLevel="0" collapsed="false">
      <c r="B2" s="59"/>
      <c r="C2" s="60"/>
      <c r="D2" s="60"/>
      <c r="E2" s="60"/>
      <c r="F2" s="60"/>
      <c r="G2" s="60"/>
      <c r="H2" s="60"/>
      <c r="I2" s="60"/>
      <c r="J2" s="60"/>
      <c r="K2" s="61" t="n">
        <f aca="false">'1a-Identification Projet'!$L$2</f>
        <v>44592</v>
      </c>
      <c r="L2" s="61"/>
      <c r="M2" s="61"/>
    </row>
    <row r="3" s="55" customFormat="true" ht="12.75" hidden="false" customHeight="true" outlineLevel="0" collapsed="false">
      <c r="B3" s="62"/>
      <c r="C3" s="63"/>
      <c r="D3" s="63"/>
      <c r="E3" s="63"/>
      <c r="F3" s="63"/>
      <c r="G3" s="63"/>
      <c r="H3" s="63"/>
      <c r="I3" s="63"/>
      <c r="J3" s="63"/>
      <c r="K3" s="64" t="str">
        <f aca="false">'1a-Identification Projet'!$L$3</f>
        <v>Cosinus</v>
      </c>
      <c r="L3" s="64"/>
      <c r="M3" s="64"/>
    </row>
    <row r="4" s="55" customFormat="true" ht="12.75" hidden="false" customHeight="true" outlineLevel="0" collapsed="false">
      <c r="A4" s="30"/>
      <c r="B4" s="30"/>
      <c r="C4" s="30"/>
      <c r="D4" s="65"/>
      <c r="E4" s="65"/>
      <c r="F4" s="65"/>
      <c r="G4" s="65"/>
      <c r="H4" s="65"/>
      <c r="I4" s="65"/>
      <c r="J4" s="65"/>
      <c r="K4" s="66"/>
      <c r="L4" s="66"/>
      <c r="M4" s="30"/>
    </row>
    <row r="5" customFormat="false" ht="13.5" hidden="false" customHeight="true" outlineLevel="0" collapsed="false">
      <c r="D5" s="65"/>
      <c r="E5" s="65"/>
      <c r="F5" s="65"/>
      <c r="G5" s="65"/>
      <c r="H5" s="65"/>
      <c r="I5" s="65"/>
      <c r="J5" s="65"/>
      <c r="K5" s="66"/>
      <c r="L5" s="66"/>
    </row>
    <row r="6" customFormat="false" ht="13.5" hidden="false" customHeight="true" outlineLevel="0" collapsed="false">
      <c r="D6" s="65"/>
      <c r="E6" s="65"/>
      <c r="F6" s="65"/>
      <c r="G6" s="65"/>
      <c r="H6" s="65"/>
      <c r="I6" s="65"/>
      <c r="J6" s="65"/>
      <c r="K6" s="66"/>
      <c r="L6" s="66"/>
    </row>
    <row r="7" customFormat="false" ht="13.5" hidden="false" customHeight="true" outlineLevel="0" collapsed="false">
      <c r="D7" s="65"/>
      <c r="E7" s="65"/>
      <c r="F7" s="65"/>
      <c r="G7" s="65"/>
      <c r="H7" s="65"/>
      <c r="I7" s="65"/>
      <c r="J7" s="65"/>
      <c r="K7" s="66"/>
      <c r="L7" s="66"/>
    </row>
    <row r="8" customFormat="false" ht="13.5" hidden="false" customHeight="true" outlineLevel="0" collapsed="false">
      <c r="D8" s="65"/>
      <c r="E8" s="65"/>
      <c r="F8" s="65"/>
      <c r="G8" s="65"/>
      <c r="H8" s="65"/>
      <c r="I8" s="65"/>
      <c r="J8" s="65"/>
      <c r="K8" s="66"/>
      <c r="L8" s="66"/>
    </row>
    <row r="9" customFormat="false" ht="13.5" hidden="false" customHeight="true" outlineLevel="0" collapsed="false">
      <c r="D9" s="65"/>
      <c r="E9" s="65"/>
      <c r="F9" s="65"/>
      <c r="G9" s="65"/>
      <c r="H9" s="65"/>
      <c r="I9" s="65"/>
      <c r="J9" s="65"/>
      <c r="K9" s="66"/>
      <c r="L9" s="66"/>
    </row>
    <row r="10" customFormat="false" ht="13.5" hidden="false" customHeight="true" outlineLevel="0" collapsed="false">
      <c r="D10" s="65"/>
      <c r="E10" s="65"/>
      <c r="F10" s="65"/>
      <c r="G10" s="65"/>
      <c r="H10" s="65"/>
      <c r="I10" s="65"/>
      <c r="J10" s="65"/>
      <c r="K10" s="66"/>
      <c r="L10" s="66"/>
    </row>
    <row r="11" customFormat="false" ht="13.5" hidden="false" customHeight="true" outlineLevel="0" collapsed="false">
      <c r="D11" s="65"/>
      <c r="E11" s="65"/>
      <c r="F11" s="65"/>
      <c r="G11" s="65"/>
      <c r="H11" s="65"/>
      <c r="I11" s="66"/>
      <c r="J11" s="66"/>
      <c r="L11" s="66"/>
    </row>
    <row r="12" customFormat="false" ht="13.5" hidden="false" customHeight="true" outlineLevel="0" collapsed="false">
      <c r="D12" s="65"/>
      <c r="E12" s="65"/>
      <c r="F12" s="65"/>
      <c r="G12" s="65"/>
      <c r="H12" s="65"/>
      <c r="I12" s="66"/>
      <c r="J12" s="66"/>
      <c r="L12" s="66"/>
    </row>
    <row r="13" customFormat="false" ht="13.5" hidden="false" customHeight="true" outlineLevel="0" collapsed="false">
      <c r="D13" s="65"/>
      <c r="E13" s="65"/>
      <c r="F13" s="65"/>
      <c r="G13" s="65"/>
      <c r="H13" s="65"/>
      <c r="I13" s="66"/>
      <c r="J13" s="66"/>
      <c r="L13" s="66"/>
    </row>
    <row r="14" customFormat="false" ht="18" hidden="false" customHeight="false" outlineLevel="0" collapsed="false">
      <c r="A14" s="67"/>
      <c r="B14" s="67"/>
      <c r="D14" s="65"/>
      <c r="E14" s="65"/>
      <c r="F14" s="65"/>
      <c r="G14" s="65"/>
      <c r="H14" s="65"/>
      <c r="I14" s="66"/>
      <c r="J14" s="66"/>
      <c r="L14" s="66"/>
    </row>
    <row r="15" customFormat="false" ht="18" hidden="false" customHeight="false" outlineLevel="0" collapsed="false">
      <c r="D15" s="65"/>
      <c r="E15" s="65"/>
      <c r="F15" s="65"/>
      <c r="G15" s="65"/>
      <c r="H15" s="65"/>
      <c r="I15" s="66"/>
      <c r="J15" s="66"/>
      <c r="L15" s="66"/>
    </row>
    <row r="16" customFormat="false" ht="18" hidden="false" customHeight="false" outlineLevel="0" collapsed="false">
      <c r="D16" s="65"/>
      <c r="E16" s="65"/>
      <c r="F16" s="65"/>
      <c r="G16" s="65"/>
      <c r="H16" s="65"/>
      <c r="I16" s="66"/>
      <c r="J16" s="66"/>
      <c r="L16" s="66"/>
    </row>
    <row r="17" customFormat="false" ht="18" hidden="false" customHeight="false" outlineLevel="0" collapsed="false">
      <c r="D17" s="65"/>
      <c r="E17" s="65"/>
      <c r="F17" s="65"/>
      <c r="G17" s="65"/>
      <c r="H17" s="65"/>
      <c r="I17" s="66"/>
      <c r="J17" s="66"/>
      <c r="L17" s="66"/>
    </row>
    <row r="18" customFormat="false" ht="18" hidden="false" customHeight="false" outlineLevel="0" collapsed="false">
      <c r="D18" s="65"/>
      <c r="E18" s="65"/>
      <c r="F18" s="65"/>
      <c r="G18" s="65"/>
      <c r="H18" s="65"/>
      <c r="I18" s="66"/>
      <c r="J18" s="66"/>
      <c r="L18" s="66"/>
    </row>
    <row r="19" customFormat="false" ht="18" hidden="false" customHeight="false" outlineLevel="0" collapsed="false">
      <c r="D19" s="65"/>
      <c r="E19" s="65"/>
      <c r="F19" s="65"/>
      <c r="G19" s="65"/>
      <c r="H19" s="65"/>
      <c r="I19" s="66"/>
      <c r="J19" s="66"/>
      <c r="L19" s="66"/>
    </row>
    <row r="20" customFormat="false" ht="18" hidden="false" customHeight="false" outlineLevel="0" collapsed="false">
      <c r="D20" s="65"/>
      <c r="E20" s="65"/>
      <c r="F20" s="65"/>
      <c r="G20" s="65"/>
      <c r="H20" s="65"/>
      <c r="I20" s="66"/>
      <c r="J20" s="66"/>
      <c r="L20" s="66"/>
    </row>
    <row r="21" customFormat="false" ht="18" hidden="false" customHeight="false" outlineLevel="0" collapsed="false">
      <c r="D21" s="65"/>
      <c r="E21" s="65"/>
      <c r="F21" s="65"/>
      <c r="G21" s="65"/>
      <c r="H21" s="65"/>
      <c r="I21" s="66"/>
      <c r="J21" s="66"/>
      <c r="L21" s="66"/>
    </row>
    <row r="22" customFormat="false" ht="18" hidden="false" customHeight="false" outlineLevel="0" collapsed="false">
      <c r="D22" s="65"/>
      <c r="E22" s="65"/>
      <c r="F22" s="65"/>
      <c r="G22" s="65"/>
      <c r="H22" s="65"/>
      <c r="I22" s="66"/>
      <c r="J22" s="66"/>
      <c r="L22" s="66"/>
    </row>
    <row r="23" customFormat="false" ht="18" hidden="false" customHeight="false" outlineLevel="0" collapsed="false">
      <c r="D23" s="65"/>
      <c r="E23" s="65"/>
      <c r="F23" s="65"/>
      <c r="G23" s="65"/>
      <c r="H23" s="65"/>
      <c r="I23" s="66"/>
      <c r="J23" s="66"/>
      <c r="L23" s="66"/>
    </row>
    <row r="24" customFormat="false" ht="18" hidden="false" customHeight="false" outlineLevel="0" collapsed="false">
      <c r="D24" s="65"/>
      <c r="E24" s="65"/>
      <c r="F24" s="65"/>
      <c r="G24" s="65"/>
      <c r="H24" s="65"/>
      <c r="I24" s="66"/>
      <c r="J24" s="66"/>
      <c r="L24" s="66"/>
    </row>
    <row r="25" customFormat="false" ht="18" hidden="false" customHeight="false" outlineLevel="0" collapsed="false">
      <c r="D25" s="65"/>
      <c r="E25" s="65"/>
      <c r="F25" s="65"/>
      <c r="G25" s="65"/>
      <c r="H25" s="65"/>
      <c r="I25" s="66"/>
      <c r="J25" s="66"/>
      <c r="L25" s="66"/>
    </row>
    <row r="26" customFormat="false" ht="18" hidden="false" customHeight="false" outlineLevel="0" collapsed="false">
      <c r="D26" s="65"/>
      <c r="E26" s="65"/>
      <c r="F26" s="65"/>
      <c r="G26" s="65"/>
      <c r="H26" s="65"/>
      <c r="I26" s="65"/>
      <c r="J26" s="65"/>
      <c r="K26" s="66"/>
      <c r="L26" s="66"/>
    </row>
    <row r="27" customFormat="false" ht="18" hidden="false" customHeight="false" outlineLevel="0" collapsed="false">
      <c r="D27" s="65"/>
      <c r="E27" s="65"/>
      <c r="F27" s="65"/>
      <c r="G27" s="65"/>
      <c r="H27" s="65"/>
      <c r="I27" s="65"/>
      <c r="J27" s="65"/>
      <c r="K27" s="66"/>
      <c r="L27" s="66"/>
    </row>
    <row r="28" customFormat="false" ht="18" hidden="false" customHeight="false" outlineLevel="0" collapsed="false">
      <c r="D28" s="65"/>
      <c r="E28" s="65"/>
      <c r="F28" s="65"/>
      <c r="G28" s="65"/>
      <c r="H28" s="65"/>
      <c r="I28" s="65"/>
      <c r="J28" s="65"/>
      <c r="K28" s="66"/>
      <c r="L28" s="66"/>
    </row>
    <row r="29" customFormat="false" ht="18" hidden="false" customHeight="false" outlineLevel="0" collapsed="false">
      <c r="D29" s="65"/>
      <c r="E29" s="65"/>
      <c r="F29" s="65"/>
      <c r="G29" s="65"/>
      <c r="H29" s="65"/>
      <c r="I29" s="65"/>
      <c r="J29" s="65"/>
      <c r="K29" s="66"/>
      <c r="L29" s="66"/>
    </row>
  </sheetData>
  <mergeCells count="3">
    <mergeCell ref="K1:M1"/>
    <mergeCell ref="K2:M2"/>
    <mergeCell ref="K3:M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66"/>
  <sheetViews>
    <sheetView showFormulas="false" showGridLines="false" showRowColHeaders="true" showZeros="true" rightToLeft="false" tabSelected="false" showOutlineSymbols="true" defaultGridColor="true" view="normal" topLeftCell="D16" colorId="64" zoomScale="150" zoomScaleNormal="150" zoomScalePageLayoutView="100" workbookViewId="0">
      <selection pane="topLeft" activeCell="K24" activeCellId="0" sqref="K24"/>
    </sheetView>
  </sheetViews>
  <sheetFormatPr defaultColWidth="11.43359375" defaultRowHeight="12.75" zeroHeight="false" outlineLevelRow="0" outlineLevelCol="0"/>
  <cols>
    <col collapsed="false" customWidth="true" hidden="false" outlineLevel="0" max="1" min="1" style="30" width="1.71"/>
    <col collapsed="false" customWidth="false" hidden="false" outlineLevel="0" max="15" min="2" style="30" width="11.42"/>
    <col collapsed="false" customWidth="true" hidden="false" outlineLevel="0" max="16" min="16" style="30" width="15.42"/>
    <col collapsed="false" customWidth="false" hidden="false" outlineLevel="0" max="1023" min="17" style="30" width="11.42"/>
    <col collapsed="false" customWidth="true" hidden="false" outlineLevel="0" max="1024" min="1024" style="0" width="11.57"/>
  </cols>
  <sheetData>
    <row r="1" customFormat="false" ht="18" hidden="false" customHeight="false" outlineLevel="0" collapsed="false">
      <c r="A1" s="55"/>
      <c r="B1" s="56"/>
      <c r="C1" s="57"/>
      <c r="D1" s="57"/>
      <c r="E1" s="57"/>
      <c r="F1" s="57"/>
      <c r="G1" s="57"/>
      <c r="H1" s="57"/>
      <c r="I1" s="57"/>
      <c r="J1" s="57"/>
      <c r="K1" s="58" t="str">
        <f aca="false">'1a-Identification Projet'!$L$1</f>
        <v>Cosinus V0.1</v>
      </c>
      <c r="L1" s="58"/>
      <c r="M1" s="58"/>
      <c r="N1" s="58"/>
    </row>
    <row r="2" s="55" customFormat="true" ht="12.75" hidden="false" customHeight="true" outlineLevel="0" collapsed="false">
      <c r="B2" s="59"/>
      <c r="C2" s="60"/>
      <c r="D2" s="60"/>
      <c r="E2" s="60"/>
      <c r="F2" s="60"/>
      <c r="G2" s="60"/>
      <c r="H2" s="60"/>
      <c r="I2" s="60"/>
      <c r="J2" s="60"/>
      <c r="K2" s="61" t="n">
        <f aca="false">'1a-Identification Projet'!$L$2</f>
        <v>44592</v>
      </c>
      <c r="L2" s="61"/>
      <c r="M2" s="61"/>
      <c r="N2" s="61"/>
    </row>
    <row r="3" s="55" customFormat="true" ht="12.75" hidden="false" customHeight="true" outlineLevel="0" collapsed="false">
      <c r="B3" s="62"/>
      <c r="C3" s="63"/>
      <c r="D3" s="63"/>
      <c r="E3" s="63"/>
      <c r="F3" s="63"/>
      <c r="G3" s="63"/>
      <c r="H3" s="63"/>
      <c r="I3" s="63"/>
      <c r="J3" s="63"/>
      <c r="K3" s="64" t="str">
        <f aca="false">'1a-Identification Projet'!$L$3</f>
        <v>Cosinus</v>
      </c>
      <c r="L3" s="64"/>
      <c r="M3" s="64"/>
      <c r="N3" s="64"/>
    </row>
    <row r="4" s="55" customFormat="true" ht="12.75" hidden="false" customHeight="true" outlineLevel="0" collapsed="false">
      <c r="A4" s="30"/>
      <c r="B4" s="30"/>
      <c r="C4" s="30"/>
      <c r="D4" s="65"/>
      <c r="E4" s="65"/>
      <c r="F4" s="65"/>
      <c r="G4" s="65"/>
      <c r="H4" s="65"/>
      <c r="I4" s="65"/>
      <c r="J4" s="65"/>
      <c r="K4" s="66"/>
      <c r="L4" s="66"/>
      <c r="M4" s="66"/>
      <c r="N4" s="30"/>
    </row>
    <row r="5" customFormat="false" ht="13.5" hidden="false" customHeight="true" outlineLevel="0" collapsed="false">
      <c r="D5" s="65"/>
      <c r="E5" s="65"/>
      <c r="F5" s="65"/>
      <c r="G5" s="65"/>
      <c r="H5" s="65"/>
      <c r="I5" s="65"/>
      <c r="J5" s="65"/>
      <c r="K5" s="66"/>
      <c r="L5" s="66"/>
      <c r="M5" s="66"/>
    </row>
    <row r="6" customFormat="false" ht="13.5" hidden="false" customHeight="true" outlineLevel="0" collapsed="false">
      <c r="D6" s="65"/>
      <c r="E6" s="65"/>
      <c r="F6" s="65"/>
      <c r="G6" s="65"/>
      <c r="H6" s="65"/>
      <c r="I6" s="65"/>
      <c r="J6" s="65"/>
      <c r="K6" s="66"/>
      <c r="L6" s="66"/>
      <c r="M6" s="66"/>
    </row>
    <row r="7" customFormat="false" ht="13.5" hidden="false" customHeight="true" outlineLevel="0" collapsed="false">
      <c r="D7" s="65"/>
      <c r="E7" s="65"/>
      <c r="F7" s="65"/>
      <c r="G7" s="65"/>
      <c r="H7" s="65"/>
      <c r="I7" s="65"/>
      <c r="J7" s="65"/>
      <c r="K7" s="66"/>
      <c r="L7" s="66"/>
      <c r="M7" s="66"/>
    </row>
    <row r="8" customFormat="false" ht="13.5" hidden="false" customHeight="true" outlineLevel="0" collapsed="false">
      <c r="D8" s="65"/>
      <c r="E8" s="65"/>
      <c r="F8" s="65"/>
      <c r="G8" s="65"/>
      <c r="H8" s="65"/>
      <c r="I8" s="65"/>
      <c r="J8" s="65"/>
      <c r="K8" s="66"/>
      <c r="L8" s="66"/>
      <c r="M8" s="66"/>
    </row>
    <row r="9" customFormat="false" ht="13.5" hidden="false" customHeight="true" outlineLevel="0" collapsed="false">
      <c r="D9" s="65"/>
      <c r="E9" s="65"/>
      <c r="F9" s="65"/>
      <c r="G9" s="65"/>
      <c r="H9" s="65"/>
      <c r="I9" s="65"/>
      <c r="J9" s="65"/>
      <c r="K9" s="66"/>
      <c r="L9" s="66"/>
      <c r="M9" s="66"/>
    </row>
    <row r="10" customFormat="false" ht="13.5" hidden="false" customHeight="true" outlineLevel="0" collapsed="false">
      <c r="D10" s="65"/>
      <c r="E10" s="65"/>
      <c r="F10" s="65"/>
      <c r="G10" s="65"/>
      <c r="H10" s="65"/>
      <c r="I10" s="65"/>
      <c r="J10" s="65"/>
      <c r="K10" s="66"/>
      <c r="L10" s="66"/>
      <c r="M10" s="66"/>
    </row>
    <row r="11" customFormat="false" ht="13.5" hidden="false" customHeight="true" outlineLevel="0" collapsed="false">
      <c r="D11" s="65"/>
      <c r="E11" s="65"/>
      <c r="F11" s="65"/>
      <c r="G11" s="65"/>
      <c r="H11" s="65"/>
      <c r="I11" s="65"/>
      <c r="J11" s="65"/>
      <c r="K11" s="66"/>
      <c r="L11" s="66"/>
      <c r="M11" s="66"/>
    </row>
    <row r="12" customFormat="false" ht="13.5" hidden="false" customHeight="true" outlineLevel="0" collapsed="false">
      <c r="D12" s="65"/>
      <c r="E12" s="65"/>
      <c r="F12" s="65"/>
      <c r="G12" s="65"/>
      <c r="H12" s="65"/>
      <c r="I12" s="65"/>
      <c r="J12" s="65"/>
      <c r="K12" s="66"/>
      <c r="L12" s="66"/>
      <c r="M12" s="66"/>
    </row>
    <row r="13" customFormat="false" ht="13.5" hidden="false" customHeight="true" outlineLevel="0" collapsed="false">
      <c r="D13" s="65"/>
      <c r="E13" s="65"/>
      <c r="F13" s="65"/>
      <c r="G13" s="65"/>
      <c r="H13" s="65"/>
      <c r="I13" s="65"/>
      <c r="J13" s="65"/>
      <c r="K13" s="66"/>
      <c r="L13" s="66"/>
      <c r="M13" s="66"/>
    </row>
    <row r="14" customFormat="false" ht="13.5" hidden="false" customHeight="true" outlineLevel="0" collapsed="false">
      <c r="D14" s="65"/>
      <c r="E14" s="65"/>
      <c r="F14" s="65"/>
      <c r="G14" s="65"/>
      <c r="H14" s="65"/>
      <c r="I14" s="65"/>
      <c r="J14" s="65"/>
      <c r="K14" s="66"/>
      <c r="L14" s="66"/>
      <c r="M14" s="66"/>
    </row>
    <row r="15" customFormat="false" ht="13.5" hidden="false" customHeight="true" outlineLevel="0" collapsed="false">
      <c r="D15" s="65"/>
      <c r="E15" s="65"/>
      <c r="F15" s="65"/>
      <c r="G15" s="65"/>
      <c r="H15" s="65"/>
      <c r="I15" s="65"/>
      <c r="J15" s="65"/>
      <c r="K15" s="66"/>
      <c r="L15" s="66"/>
      <c r="M15" s="66"/>
    </row>
    <row r="16" customFormat="false" ht="13.5" hidden="false" customHeight="true" outlineLevel="0" collapsed="false">
      <c r="D16" s="65"/>
      <c r="E16" s="65"/>
      <c r="F16" s="65"/>
      <c r="G16" s="65"/>
      <c r="H16" s="65"/>
      <c r="I16" s="65"/>
      <c r="J16" s="65"/>
      <c r="K16" s="66"/>
      <c r="L16" s="66"/>
      <c r="M16" s="66"/>
    </row>
    <row r="17" customFormat="false" ht="13.5" hidden="false" customHeight="true" outlineLevel="0" collapsed="false">
      <c r="D17" s="65"/>
      <c r="E17" s="65"/>
      <c r="F17" s="65"/>
      <c r="G17" s="65"/>
      <c r="H17" s="65"/>
      <c r="I17" s="65"/>
      <c r="J17" s="65"/>
      <c r="K17" s="66"/>
      <c r="L17" s="66"/>
      <c r="M17" s="66"/>
    </row>
    <row r="18" customFormat="false" ht="13.5" hidden="false" customHeight="true" outlineLevel="0" collapsed="false">
      <c r="D18" s="65"/>
      <c r="E18" s="65"/>
      <c r="F18" s="65"/>
      <c r="G18" s="65"/>
      <c r="H18" s="65"/>
      <c r="I18" s="65"/>
      <c r="J18" s="65"/>
      <c r="K18" s="66"/>
      <c r="L18" s="66"/>
      <c r="M18" s="66"/>
    </row>
    <row r="19" customFormat="false" ht="13.5" hidden="false" customHeight="true" outlineLevel="0" collapsed="false">
      <c r="D19" s="65"/>
      <c r="E19" s="65"/>
      <c r="F19" s="65"/>
      <c r="G19" s="65"/>
      <c r="H19" s="65"/>
      <c r="I19" s="65"/>
      <c r="J19" s="65"/>
      <c r="K19" s="66"/>
      <c r="L19" s="66"/>
      <c r="M19" s="66"/>
    </row>
    <row r="20" customFormat="false" ht="13.5" hidden="false" customHeight="true" outlineLevel="0" collapsed="false">
      <c r="D20" s="65"/>
      <c r="E20" s="65"/>
      <c r="F20" s="65"/>
      <c r="G20" s="65"/>
      <c r="H20" s="65"/>
      <c r="I20" s="65"/>
      <c r="J20" s="65"/>
      <c r="K20" s="66"/>
      <c r="L20" s="66"/>
      <c r="M20" s="66"/>
    </row>
    <row r="21" customFormat="false" ht="13.5" hidden="false" customHeight="true" outlineLevel="0" collapsed="false">
      <c r="D21" s="65"/>
      <c r="E21" s="65"/>
      <c r="F21" s="65"/>
      <c r="G21" s="65"/>
      <c r="H21" s="65"/>
      <c r="I21" s="65"/>
      <c r="J21" s="65"/>
      <c r="K21" s="66"/>
      <c r="L21" s="66"/>
      <c r="M21" s="66"/>
    </row>
    <row r="22" customFormat="false" ht="13.5" hidden="false" customHeight="true" outlineLevel="0" collapsed="false">
      <c r="D22" s="65"/>
      <c r="E22" s="65"/>
      <c r="F22" s="65"/>
      <c r="G22" s="65"/>
      <c r="H22" s="65"/>
      <c r="I22" s="65"/>
      <c r="J22" s="65"/>
      <c r="K22" s="66"/>
      <c r="L22" s="66"/>
      <c r="M22" s="66"/>
    </row>
    <row r="23" customFormat="false" ht="13.5" hidden="false" customHeight="true" outlineLevel="0" collapsed="false">
      <c r="D23" s="65"/>
      <c r="E23" s="65"/>
      <c r="F23" s="65"/>
      <c r="G23" s="65"/>
      <c r="H23" s="65"/>
      <c r="I23" s="65"/>
      <c r="J23" s="65"/>
      <c r="K23" s="66"/>
      <c r="L23" s="66"/>
      <c r="M23" s="66"/>
    </row>
    <row r="24" customFormat="false" ht="13.5" hidden="false" customHeight="true" outlineLevel="0" collapsed="false">
      <c r="D24" s="65"/>
      <c r="E24" s="65"/>
      <c r="F24" s="65"/>
      <c r="G24" s="65"/>
      <c r="H24" s="65"/>
      <c r="I24" s="65"/>
      <c r="J24" s="65"/>
      <c r="K24" s="66"/>
      <c r="L24" s="66"/>
      <c r="M24" s="66"/>
    </row>
    <row r="25" customFormat="false" ht="13.5" hidden="false" customHeight="true" outlineLevel="0" collapsed="false">
      <c r="D25" s="65"/>
      <c r="E25" s="65"/>
      <c r="F25" s="65"/>
      <c r="G25" s="65"/>
      <c r="H25" s="65"/>
      <c r="I25" s="65"/>
      <c r="J25" s="65"/>
      <c r="K25" s="66"/>
      <c r="L25" s="66"/>
      <c r="M25" s="66"/>
    </row>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29.2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2.75" hidden="false" customHeight="false" outlineLevel="0" collapsed="false">
      <c r="A35" s="67"/>
    </row>
    <row r="36" customFormat="false" ht="18" hidden="false" customHeight="false" outlineLevel="0" collapsed="false">
      <c r="F36" s="65"/>
      <c r="G36" s="65"/>
      <c r="H36" s="65"/>
      <c r="I36" s="65"/>
      <c r="J36" s="65"/>
      <c r="K36" s="65"/>
      <c r="L36" s="65"/>
    </row>
    <row r="37" customFormat="false" ht="18" hidden="false" customHeight="false" outlineLevel="0" collapsed="false">
      <c r="F37" s="65"/>
      <c r="G37" s="65"/>
      <c r="H37" s="65"/>
      <c r="I37" s="65"/>
      <c r="J37" s="65"/>
      <c r="K37" s="65"/>
      <c r="L37" s="65"/>
    </row>
    <row r="38" customFormat="false" ht="24.4" hidden="false" customHeight="true" outlineLevel="0" collapsed="false">
      <c r="E38" s="68" t="s">
        <v>55</v>
      </c>
      <c r="F38" s="68"/>
      <c r="G38" s="68"/>
      <c r="H38" s="68" t="s">
        <v>56</v>
      </c>
      <c r="I38" s="68" t="s">
        <v>57</v>
      </c>
      <c r="J38" s="68" t="s">
        <v>58</v>
      </c>
      <c r="K38" s="68" t="s">
        <v>59</v>
      </c>
    </row>
    <row r="39" customFormat="false" ht="18" hidden="false" customHeight="false" outlineLevel="0" collapsed="false">
      <c r="C39" s="30" t="s">
        <v>60</v>
      </c>
      <c r="E39" s="69" t="s">
        <v>61</v>
      </c>
      <c r="F39" s="70"/>
      <c r="G39" s="71"/>
      <c r="H39" s="72" t="s">
        <v>62</v>
      </c>
      <c r="I39" s="72" t="s">
        <v>63</v>
      </c>
      <c r="J39" s="72" t="s">
        <v>63</v>
      </c>
      <c r="K39" s="72" t="s">
        <v>63</v>
      </c>
      <c r="L39" s="65"/>
    </row>
    <row r="40" customFormat="false" ht="18" hidden="false" customHeight="false" outlineLevel="0" collapsed="false">
      <c r="C40" s="30" t="s">
        <v>64</v>
      </c>
      <c r="E40" s="69" t="s">
        <v>65</v>
      </c>
      <c r="F40" s="70"/>
      <c r="G40" s="71"/>
      <c r="H40" s="72" t="s">
        <v>66</v>
      </c>
      <c r="I40" s="72" t="s">
        <v>67</v>
      </c>
      <c r="J40" s="72"/>
      <c r="K40" s="72"/>
      <c r="L40" s="65"/>
    </row>
    <row r="41" customFormat="false" ht="21.95" hidden="false" customHeight="true" outlineLevel="0" collapsed="false">
      <c r="E41" s="69" t="s">
        <v>68</v>
      </c>
      <c r="F41" s="70"/>
      <c r="G41" s="71"/>
      <c r="H41" s="72" t="s">
        <v>67</v>
      </c>
      <c r="I41" s="72"/>
      <c r="J41" s="72" t="s">
        <v>69</v>
      </c>
      <c r="K41" s="72"/>
      <c r="L41" s="65"/>
    </row>
    <row r="42" customFormat="false" ht="18" hidden="false" customHeight="false" outlineLevel="0" collapsed="false">
      <c r="E42" s="69" t="s">
        <v>70</v>
      </c>
      <c r="F42" s="70"/>
      <c r="G42" s="71"/>
      <c r="H42" s="72"/>
      <c r="I42" s="72" t="s">
        <v>67</v>
      </c>
      <c r="J42" s="72"/>
      <c r="K42" s="72"/>
      <c r="L42" s="65"/>
    </row>
    <row r="43" customFormat="false" ht="18" hidden="false" customHeight="false" outlineLevel="0" collapsed="false">
      <c r="E43" s="69" t="s">
        <v>71</v>
      </c>
      <c r="F43" s="70"/>
      <c r="G43" s="71"/>
      <c r="H43" s="72"/>
      <c r="I43" s="72"/>
      <c r="J43" s="72"/>
      <c r="K43" s="72" t="s">
        <v>67</v>
      </c>
      <c r="L43" s="65"/>
    </row>
    <row r="44" customFormat="false" ht="18" hidden="false" customHeight="false" outlineLevel="0" collapsed="false">
      <c r="E44" s="69" t="s">
        <v>72</v>
      </c>
      <c r="F44" s="70"/>
      <c r="G44" s="71"/>
      <c r="H44" s="72" t="s">
        <v>69</v>
      </c>
      <c r="I44" s="72"/>
      <c r="J44" s="72" t="s">
        <v>67</v>
      </c>
      <c r="K44" s="72"/>
      <c r="L44" s="65"/>
    </row>
    <row r="45" customFormat="false" ht="18" hidden="false" customHeight="false" outlineLevel="0" collapsed="false">
      <c r="E45" s="69" t="s">
        <v>73</v>
      </c>
      <c r="F45" s="70"/>
      <c r="G45" s="71"/>
      <c r="H45" s="72" t="s">
        <v>67</v>
      </c>
      <c r="I45" s="72"/>
      <c r="J45" s="72" t="s">
        <v>69</v>
      </c>
      <c r="K45" s="72"/>
      <c r="L45" s="65"/>
    </row>
    <row r="46" customFormat="false" ht="18" hidden="false" customHeight="false" outlineLevel="0" collapsed="false">
      <c r="E46" s="69" t="s">
        <v>74</v>
      </c>
      <c r="F46" s="70"/>
      <c r="G46" s="71"/>
      <c r="H46" s="72" t="s">
        <v>66</v>
      </c>
      <c r="I46" s="72"/>
      <c r="J46" s="72"/>
      <c r="K46" s="72" t="s">
        <v>67</v>
      </c>
    </row>
    <row r="47" customFormat="false" ht="12.75" hidden="false" customHeight="false" outlineLevel="0" collapsed="false">
      <c r="D47" s="67"/>
      <c r="E47" s="67"/>
      <c r="F47" s="67"/>
      <c r="G47" s="67"/>
      <c r="H47" s="67"/>
      <c r="I47" s="67"/>
      <c r="J47" s="67"/>
      <c r="K47" s="67"/>
      <c r="L47" s="67"/>
    </row>
    <row r="53" customFormat="false" ht="49.35" hidden="false" customHeight="true" outlineLevel="0" collapsed="false">
      <c r="C53" s="68" t="s">
        <v>75</v>
      </c>
      <c r="D53" s="68"/>
      <c r="E53" s="68"/>
      <c r="F53" s="68" t="s">
        <v>76</v>
      </c>
      <c r="G53" s="68" t="s">
        <v>77</v>
      </c>
      <c r="H53" s="73" t="s">
        <v>78</v>
      </c>
      <c r="I53" s="68" t="s">
        <v>79</v>
      </c>
      <c r="J53" s="68" t="s">
        <v>80</v>
      </c>
      <c r="K53" s="68" t="s">
        <v>81</v>
      </c>
      <c r="L53" s="68" t="s">
        <v>82</v>
      </c>
      <c r="M53" s="68" t="s">
        <v>83</v>
      </c>
      <c r="N53" s="68" t="s">
        <v>84</v>
      </c>
      <c r="O53" s="68" t="s">
        <v>85</v>
      </c>
      <c r="P53" s="73" t="s">
        <v>86</v>
      </c>
      <c r="Q53" s="68" t="s">
        <v>87</v>
      </c>
      <c r="R53" s="68" t="s">
        <v>88</v>
      </c>
      <c r="S53" s="68" t="s">
        <v>89</v>
      </c>
    </row>
    <row r="54" customFormat="false" ht="18" hidden="false" customHeight="false" outlineLevel="0" collapsed="false">
      <c r="C54" s="69" t="s">
        <v>61</v>
      </c>
      <c r="D54" s="70"/>
      <c r="E54" s="71"/>
      <c r="F54" s="72" t="s">
        <v>90</v>
      </c>
      <c r="G54" s="72"/>
      <c r="H54" s="72"/>
      <c r="I54" s="72"/>
      <c r="J54" s="72"/>
      <c r="K54" s="72"/>
      <c r="L54" s="72"/>
      <c r="M54" s="72"/>
      <c r="N54" s="72"/>
      <c r="O54" s="72"/>
      <c r="P54" s="72"/>
      <c r="Q54" s="72"/>
      <c r="R54" s="72"/>
      <c r="S54" s="72"/>
    </row>
    <row r="55" customFormat="false" ht="18" hidden="false" customHeight="false" outlineLevel="0" collapsed="false">
      <c r="C55" s="69" t="s">
        <v>65</v>
      </c>
      <c r="D55" s="70"/>
      <c r="E55" s="71"/>
      <c r="F55" s="72"/>
      <c r="G55" s="72" t="s">
        <v>90</v>
      </c>
      <c r="H55" s="72" t="s">
        <v>90</v>
      </c>
      <c r="I55" s="72" t="s">
        <v>90</v>
      </c>
      <c r="J55" s="72"/>
      <c r="K55" s="72"/>
      <c r="L55" s="72"/>
      <c r="M55" s="72"/>
      <c r="N55" s="72"/>
      <c r="O55" s="72"/>
      <c r="P55" s="72"/>
      <c r="Q55" s="72"/>
      <c r="R55" s="72"/>
      <c r="S55" s="72" t="s">
        <v>90</v>
      </c>
    </row>
    <row r="56" customFormat="false" ht="18" hidden="false" customHeight="false" outlineLevel="0" collapsed="false">
      <c r="C56" s="69" t="s">
        <v>68</v>
      </c>
      <c r="D56" s="70"/>
      <c r="E56" s="71"/>
      <c r="F56" s="72"/>
      <c r="G56" s="72"/>
      <c r="H56" s="72"/>
      <c r="I56" s="72"/>
      <c r="J56" s="72" t="s">
        <v>90</v>
      </c>
      <c r="K56" s="72"/>
      <c r="L56" s="72"/>
      <c r="M56" s="72"/>
      <c r="N56" s="72"/>
      <c r="O56" s="72"/>
      <c r="P56" s="72"/>
      <c r="Q56" s="72"/>
      <c r="R56" s="72" t="s">
        <v>90</v>
      </c>
      <c r="S56" s="72"/>
    </row>
    <row r="57" customFormat="false" ht="18" hidden="false" customHeight="false" outlineLevel="0" collapsed="false">
      <c r="C57" s="69" t="s">
        <v>70</v>
      </c>
      <c r="D57" s="70"/>
      <c r="E57" s="71"/>
      <c r="F57" s="72"/>
      <c r="G57" s="72"/>
      <c r="H57" s="72"/>
      <c r="I57" s="72"/>
      <c r="J57" s="72"/>
      <c r="K57" s="72" t="s">
        <v>90</v>
      </c>
      <c r="L57" s="72"/>
      <c r="M57" s="72"/>
      <c r="N57" s="72"/>
      <c r="O57" s="72"/>
      <c r="P57" s="72"/>
      <c r="Q57" s="72"/>
      <c r="R57" s="72" t="s">
        <v>90</v>
      </c>
      <c r="S57" s="72"/>
    </row>
    <row r="58" customFormat="false" ht="18" hidden="false" customHeight="false" outlineLevel="0" collapsed="false">
      <c r="C58" s="69" t="s">
        <v>71</v>
      </c>
      <c r="D58" s="70"/>
      <c r="E58" s="71"/>
      <c r="F58" s="72"/>
      <c r="G58" s="72"/>
      <c r="H58" s="72"/>
      <c r="I58" s="72"/>
      <c r="J58" s="72"/>
      <c r="K58" s="72"/>
      <c r="L58" s="72" t="s">
        <v>90</v>
      </c>
      <c r="M58" s="72"/>
      <c r="N58" s="72"/>
      <c r="O58" s="72"/>
      <c r="P58" s="72"/>
      <c r="Q58" s="72"/>
      <c r="R58" s="72" t="s">
        <v>90</v>
      </c>
      <c r="S58" s="72"/>
    </row>
    <row r="59" customFormat="false" ht="18" hidden="false" customHeight="false" outlineLevel="0" collapsed="false">
      <c r="C59" s="69" t="s">
        <v>72</v>
      </c>
      <c r="D59" s="70"/>
      <c r="E59" s="71"/>
      <c r="F59" s="72"/>
      <c r="G59" s="72"/>
      <c r="H59" s="72"/>
      <c r="I59" s="72"/>
      <c r="J59" s="72"/>
      <c r="K59" s="72"/>
      <c r="L59" s="72"/>
      <c r="M59" s="72" t="s">
        <v>90</v>
      </c>
      <c r="N59" s="72"/>
      <c r="O59" s="72"/>
      <c r="P59" s="72"/>
      <c r="Q59" s="72"/>
      <c r="R59" s="72" t="s">
        <v>90</v>
      </c>
      <c r="S59" s="72"/>
    </row>
    <row r="60" customFormat="false" ht="18" hidden="false" customHeight="false" outlineLevel="0" collapsed="false">
      <c r="C60" s="69" t="s">
        <v>73</v>
      </c>
      <c r="D60" s="70"/>
      <c r="E60" s="71"/>
      <c r="F60" s="72"/>
      <c r="G60" s="72"/>
      <c r="H60" s="72"/>
      <c r="I60" s="72"/>
      <c r="J60" s="72"/>
      <c r="K60" s="72"/>
      <c r="L60" s="72"/>
      <c r="M60" s="72"/>
      <c r="N60" s="72" t="s">
        <v>90</v>
      </c>
      <c r="O60" s="72"/>
      <c r="P60" s="72"/>
      <c r="Q60" s="72"/>
      <c r="R60" s="72" t="s">
        <v>90</v>
      </c>
      <c r="S60" s="72"/>
    </row>
    <row r="61" customFormat="false" ht="18" hidden="false" customHeight="false" outlineLevel="0" collapsed="false">
      <c r="C61" s="69" t="s">
        <v>74</v>
      </c>
      <c r="D61" s="70"/>
      <c r="E61" s="71"/>
      <c r="F61" s="72"/>
      <c r="G61" s="72"/>
      <c r="H61" s="72"/>
      <c r="I61" s="72"/>
      <c r="J61" s="72"/>
      <c r="K61" s="72"/>
      <c r="L61" s="72"/>
      <c r="M61" s="72"/>
      <c r="N61" s="72"/>
      <c r="O61" s="72" t="s">
        <v>90</v>
      </c>
      <c r="P61" s="72" t="s">
        <v>90</v>
      </c>
      <c r="Q61" s="72" t="s">
        <v>90</v>
      </c>
      <c r="R61" s="72" t="s">
        <v>90</v>
      </c>
      <c r="S61" s="72"/>
    </row>
    <row r="62" customFormat="false" ht="12.75" hidden="false" customHeight="false" outlineLevel="0" collapsed="false">
      <c r="K62" s="66"/>
      <c r="L62" s="66"/>
      <c r="M62" s="66"/>
    </row>
    <row r="63" customFormat="false" ht="12.75" hidden="false" customHeight="false" outlineLevel="0" collapsed="false">
      <c r="K63" s="66"/>
      <c r="L63" s="66"/>
      <c r="M63" s="66"/>
    </row>
    <row r="64" customFormat="false" ht="12.75" hidden="false" customHeight="false" outlineLevel="0" collapsed="false">
      <c r="K64" s="66"/>
      <c r="L64" s="66"/>
      <c r="M64" s="66"/>
    </row>
    <row r="66" customFormat="false" ht="12.75" hidden="false" customHeight="false" outlineLevel="0" collapsed="false">
      <c r="K66" s="67"/>
      <c r="L66" s="67"/>
      <c r="M66" s="67"/>
    </row>
  </sheetData>
  <mergeCells count="5">
    <mergeCell ref="K1:N1"/>
    <mergeCell ref="K2:N2"/>
    <mergeCell ref="K3:N3"/>
    <mergeCell ref="E38:G38"/>
    <mergeCell ref="C53:E5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80"/>
  <sheetViews>
    <sheetView showFormulas="false" showGridLines="false" showRowColHeaders="true" showZeros="true" rightToLeft="false" tabSelected="false" showOutlineSymbols="true" defaultGridColor="true" view="normal" topLeftCell="A4" colorId="64" zoomScale="150" zoomScaleNormal="150" zoomScalePageLayoutView="100" workbookViewId="0">
      <pane xSplit="10" ySplit="0" topLeftCell="K4" activePane="topRight" state="frozen"/>
      <selection pane="topLeft" activeCell="A4" activeCellId="0" sqref="A4"/>
      <selection pane="topRight" activeCell="F22" activeCellId="0" sqref="F22"/>
    </sheetView>
  </sheetViews>
  <sheetFormatPr defaultColWidth="11.58984375" defaultRowHeight="12.8" zeroHeight="false" outlineLevelRow="0" outlineLevelCol="0"/>
  <cols>
    <col collapsed="false" customWidth="true" hidden="false" outlineLevel="0" max="1" min="1" style="0" width="6.12"/>
    <col collapsed="false" customWidth="true" hidden="false" outlineLevel="0" max="2" min="2" style="0" width="42.6"/>
    <col collapsed="false" customWidth="true" hidden="false" outlineLevel="0" max="3" min="3" style="0" width="17.01"/>
    <col collapsed="false" customWidth="true" hidden="false" outlineLevel="0" max="4" min="4" style="74" width="12.77"/>
    <col collapsed="false" customWidth="true" hidden="false" outlineLevel="0" max="5" min="5" style="75" width="5.1"/>
    <col collapsed="false" customWidth="true" hidden="false" outlineLevel="0" max="6" min="6" style="74" width="12.77"/>
    <col collapsed="false" customWidth="true" hidden="false" outlineLevel="0" max="7" min="7" style="76" width="15.37"/>
    <col collapsed="false" customWidth="true" hidden="false" outlineLevel="0" max="8" min="8" style="77" width="5.1"/>
    <col collapsed="false" customWidth="true" hidden="false" outlineLevel="0" max="9" min="9" style="77" width="5.36"/>
    <col collapsed="false" customWidth="true" hidden="false" outlineLevel="0" max="10" min="10" style="75" width="5.32"/>
    <col collapsed="false" customWidth="true" hidden="false" outlineLevel="0" max="191" min="11" style="0" width="3.49"/>
  </cols>
  <sheetData>
    <row r="1" s="30" customFormat="true" ht="17.4" hidden="false" customHeight="false" outlineLevel="0" collapsed="false">
      <c r="A1" s="55"/>
      <c r="B1" s="56"/>
      <c r="C1" s="57"/>
      <c r="D1" s="57"/>
      <c r="E1" s="57"/>
      <c r="F1" s="57"/>
      <c r="G1" s="57"/>
      <c r="H1" s="57"/>
      <c r="I1" s="57"/>
      <c r="J1" s="57"/>
      <c r="K1" s="58" t="str">
        <f aca="false">'[1]1a-Identification Projet'!$L$1</f>
        <v>Cosinus V0.1</v>
      </c>
      <c r="L1" s="58"/>
      <c r="M1" s="58"/>
      <c r="N1" s="58"/>
      <c r="AMJ1" s="0"/>
    </row>
    <row r="2" s="55" customFormat="true" ht="12.75" hidden="false" customHeight="true" outlineLevel="0" collapsed="false">
      <c r="B2" s="59"/>
      <c r="C2" s="60"/>
      <c r="D2" s="60"/>
      <c r="E2" s="60"/>
      <c r="F2" s="60"/>
      <c r="G2" s="60"/>
      <c r="H2" s="60"/>
      <c r="I2" s="60"/>
      <c r="J2" s="60"/>
      <c r="K2" s="61" t="n">
        <f aca="false">'[1]1a-Identification Projet'!$L$2</f>
        <v>44592</v>
      </c>
      <c r="L2" s="61"/>
      <c r="M2" s="61"/>
      <c r="N2" s="61"/>
      <c r="AMJ2" s="0"/>
    </row>
    <row r="3" s="55" customFormat="true" ht="12.75" hidden="false" customHeight="true" outlineLevel="0" collapsed="false">
      <c r="B3" s="62"/>
      <c r="C3" s="63"/>
      <c r="D3" s="63"/>
      <c r="E3" s="63"/>
      <c r="F3" s="63"/>
      <c r="G3" s="63"/>
      <c r="H3" s="63"/>
      <c r="I3" s="63"/>
      <c r="J3" s="63"/>
      <c r="K3" s="64" t="str">
        <f aca="false">'[1]1a-Identification Projet'!$L$3</f>
        <v>Cosinus</v>
      </c>
      <c r="L3" s="64"/>
      <c r="M3" s="64"/>
      <c r="N3" s="64"/>
      <c r="AMJ3" s="0"/>
    </row>
    <row r="4" customFormat="false" ht="12.8" hidden="false" customHeight="false" outlineLevel="0" collapsed="false">
      <c r="D4" s="78"/>
      <c r="F4" s="75"/>
    </row>
    <row r="5" customFormat="false" ht="7.45" hidden="false" customHeight="true" outlineLevel="0" collapsed="false">
      <c r="A5" s="79"/>
      <c r="B5" s="79"/>
      <c r="C5" s="79"/>
      <c r="D5" s="78"/>
      <c r="F5" s="75"/>
    </row>
    <row r="6" customFormat="false" ht="19.9" hidden="false" customHeight="true" outlineLevel="0" collapsed="false">
      <c r="A6" s="79"/>
      <c r="B6" s="80"/>
      <c r="C6" s="80"/>
      <c r="F6" s="81" t="n">
        <f aca="false">G13</f>
        <v>0.369918699186992</v>
      </c>
      <c r="G6" s="0"/>
    </row>
    <row r="7" customFormat="false" ht="17.35" hidden="false" customHeight="false" outlineLevel="0" collapsed="false">
      <c r="A7" s="79"/>
      <c r="B7" s="82"/>
      <c r="C7" s="82"/>
      <c r="D7" s="78"/>
      <c r="F7" s="75"/>
    </row>
    <row r="8" customFormat="false" ht="12.8" hidden="false" customHeight="false" outlineLevel="0" collapsed="false">
      <c r="A8" s="79"/>
      <c r="B8" s="83"/>
      <c r="C8" s="83"/>
      <c r="D8" s="84" t="n">
        <f aca="true">TODAY()</f>
        <v>44635</v>
      </c>
      <c r="E8" s="84"/>
      <c r="F8" s="84"/>
      <c r="G8" s="84"/>
    </row>
    <row r="9" customFormat="false" ht="14.9" hidden="false" customHeight="true" outlineLevel="0" collapsed="false">
      <c r="A9" s="79"/>
      <c r="B9" s="83"/>
      <c r="C9" s="83"/>
      <c r="D9" s="78"/>
      <c r="F9" s="75"/>
    </row>
    <row r="10" s="90" customFormat="true" ht="14.15" hidden="false" customHeight="true" outlineLevel="0" collapsed="false">
      <c r="A10" s="85"/>
      <c r="B10" s="83"/>
      <c r="C10" s="83"/>
      <c r="D10" s="86"/>
      <c r="E10" s="86"/>
      <c r="F10" s="86"/>
      <c r="G10" s="86"/>
      <c r="H10" s="87"/>
      <c r="I10" s="87"/>
      <c r="J10" s="88"/>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row>
    <row r="11" s="96" customFormat="true" ht="12.9" hidden="false" customHeight="false" outlineLevel="0" collapsed="false">
      <c r="A11" s="91"/>
      <c r="B11" s="91"/>
      <c r="C11" s="91"/>
      <c r="D11" s="92"/>
      <c r="E11" s="88"/>
      <c r="F11" s="92"/>
      <c r="G11" s="93"/>
      <c r="H11" s="87"/>
      <c r="I11" s="87"/>
      <c r="J11" s="94"/>
      <c r="K11" s="95" t="str">
        <f aca="false">IF(WEEKDAY(K13)=2,_xlfn.ORG.LIBREOFFICE.WEEKNUM_OOO(K13,1),"")</f>
        <v/>
      </c>
      <c r="L11" s="95" t="str">
        <f aca="false">IF(WEEKDAY(L13)=2,_xlfn.ORG.LIBREOFFICE.WEEKNUM_OOO(L13,1),"")</f>
        <v/>
      </c>
      <c r="M11" s="95" t="n">
        <f aca="false">IF(WEEKDAY(M13)=2,_xlfn.ORG.LIBREOFFICE.WEEKNUM_OOO(M13,1),"")</f>
        <v>4</v>
      </c>
      <c r="N11" s="95" t="str">
        <f aca="false">IF(WEEKDAY(N13)=2,_xlfn.ORG.LIBREOFFICE.WEEKNUM_OOO(N13,1),"")</f>
        <v/>
      </c>
      <c r="O11" s="95" t="str">
        <f aca="false">IF(WEEKDAY(O13)=2,_xlfn.ORG.LIBREOFFICE.WEEKNUM_OOO(O13,1),"")</f>
        <v/>
      </c>
      <c r="P11" s="95" t="str">
        <f aca="false">IF(WEEKDAY(P13)=2,_xlfn.ORG.LIBREOFFICE.WEEKNUM_OOO(P13,1),"")</f>
        <v/>
      </c>
      <c r="Q11" s="95" t="str">
        <f aca="false">IF(WEEKDAY(Q13)=2,_xlfn.ORG.LIBREOFFICE.WEEKNUM_OOO(Q13,1),"")</f>
        <v/>
      </c>
      <c r="R11" s="95" t="str">
        <f aca="false">IF(WEEKDAY(R13)=2,_xlfn.ORG.LIBREOFFICE.WEEKNUM_OOO(R13,1),"")</f>
        <v/>
      </c>
      <c r="S11" s="95" t="str">
        <f aca="false">IF(WEEKDAY(S13)=2,_xlfn.ORG.LIBREOFFICE.WEEKNUM_OOO(S13,1),"")</f>
        <v/>
      </c>
      <c r="T11" s="95" t="n">
        <f aca="false">IF(WEEKDAY(T13)=2,_xlfn.ORG.LIBREOFFICE.WEEKNUM_OOO(T13,1),"")</f>
        <v>5</v>
      </c>
      <c r="U11" s="95" t="str">
        <f aca="false">IF(WEEKDAY(U13)=2,_xlfn.ORG.LIBREOFFICE.WEEKNUM_OOO(U13,1),"")</f>
        <v/>
      </c>
      <c r="V11" s="95" t="str">
        <f aca="false">IF(WEEKDAY(V13)=2,_xlfn.ORG.LIBREOFFICE.WEEKNUM_OOO(V13,1),"")</f>
        <v/>
      </c>
      <c r="W11" s="95" t="str">
        <f aca="false">IF(WEEKDAY(W13)=2,_xlfn.ORG.LIBREOFFICE.WEEKNUM_OOO(W13,1),"")</f>
        <v/>
      </c>
      <c r="X11" s="95" t="str">
        <f aca="false">IF(WEEKDAY(X13)=2,_xlfn.ORG.LIBREOFFICE.WEEKNUM_OOO(X13,1),"")</f>
        <v/>
      </c>
      <c r="Y11" s="95" t="str">
        <f aca="false">IF(WEEKDAY(Y13)=2,_xlfn.ORG.LIBREOFFICE.WEEKNUM_OOO(Y13,1),"")</f>
        <v/>
      </c>
      <c r="Z11" s="95" t="str">
        <f aca="false">IF(WEEKDAY(Z13)=2,_xlfn.ORG.LIBREOFFICE.WEEKNUM_OOO(Z13,1),"")</f>
        <v/>
      </c>
      <c r="AA11" s="95" t="n">
        <f aca="false">IF(WEEKDAY(AA13)=2,_xlfn.ORG.LIBREOFFICE.WEEKNUM_OOO(AA13,1),"")</f>
        <v>6</v>
      </c>
      <c r="AB11" s="95" t="str">
        <f aca="false">IF(WEEKDAY(AB13)=2,_xlfn.ORG.LIBREOFFICE.WEEKNUM_OOO(AB13,1),"")</f>
        <v/>
      </c>
      <c r="AC11" s="95" t="str">
        <f aca="false">IF(WEEKDAY(AC13)=2,_xlfn.ORG.LIBREOFFICE.WEEKNUM_OOO(AC13,1),"")</f>
        <v/>
      </c>
      <c r="AD11" s="95" t="str">
        <f aca="false">IF(WEEKDAY(AD13)=2,_xlfn.ORG.LIBREOFFICE.WEEKNUM_OOO(AD13,1),"")</f>
        <v/>
      </c>
      <c r="AE11" s="95" t="str">
        <f aca="false">IF(WEEKDAY(AE13)=2,_xlfn.ORG.LIBREOFFICE.WEEKNUM_OOO(AE13,1),"")</f>
        <v/>
      </c>
      <c r="AF11" s="95" t="str">
        <f aca="false">IF(WEEKDAY(AF13)=2,_xlfn.ORG.LIBREOFFICE.WEEKNUM_OOO(AF13,1),"")</f>
        <v/>
      </c>
      <c r="AG11" s="95" t="str">
        <f aca="false">IF(WEEKDAY(AG13)=2,_xlfn.ORG.LIBREOFFICE.WEEKNUM_OOO(AG13,1),"")</f>
        <v/>
      </c>
      <c r="AH11" s="95" t="n">
        <f aca="false">IF(WEEKDAY(AH13)=2,_xlfn.ORG.LIBREOFFICE.WEEKNUM_OOO(AH13,1),"")</f>
        <v>7</v>
      </c>
      <c r="AI11" s="95" t="str">
        <f aca="false">IF(WEEKDAY(AI13)=2,_xlfn.ORG.LIBREOFFICE.WEEKNUM_OOO(AI13,1),"")</f>
        <v/>
      </c>
      <c r="AJ11" s="95" t="str">
        <f aca="false">IF(WEEKDAY(AJ13)=2,_xlfn.ORG.LIBREOFFICE.WEEKNUM_OOO(AJ13,1),"")</f>
        <v/>
      </c>
      <c r="AK11" s="95" t="str">
        <f aca="false">IF(WEEKDAY(AK13)=2,_xlfn.ORG.LIBREOFFICE.WEEKNUM_OOO(AK13,1),"")</f>
        <v/>
      </c>
      <c r="AL11" s="95" t="str">
        <f aca="false">IF(WEEKDAY(AL13)=2,_xlfn.ORG.LIBREOFFICE.WEEKNUM_OOO(AL13,1),"")</f>
        <v/>
      </c>
      <c r="AM11" s="95" t="str">
        <f aca="false">IF(WEEKDAY(AM13)=2,_xlfn.ORG.LIBREOFFICE.WEEKNUM_OOO(AM13,1),"")</f>
        <v/>
      </c>
      <c r="AN11" s="95" t="str">
        <f aca="false">IF(WEEKDAY(AN13)=2,_xlfn.ORG.LIBREOFFICE.WEEKNUM_OOO(AN13,1),"")</f>
        <v/>
      </c>
      <c r="AO11" s="95" t="n">
        <f aca="false">IF(WEEKDAY(AO13)=2,_xlfn.ORG.LIBREOFFICE.WEEKNUM_OOO(AO13,1),"")</f>
        <v>8</v>
      </c>
      <c r="AP11" s="95" t="str">
        <f aca="false">IF(WEEKDAY(AP13)=2,_xlfn.ORG.LIBREOFFICE.WEEKNUM_OOO(AP13,1),"")</f>
        <v/>
      </c>
      <c r="AQ11" s="95" t="str">
        <f aca="false">IF(WEEKDAY(AQ13)=2,_xlfn.ORG.LIBREOFFICE.WEEKNUM_OOO(AQ13,1),"")</f>
        <v/>
      </c>
      <c r="AR11" s="95" t="str">
        <f aca="false">IF(WEEKDAY(AR13)=2,_xlfn.ORG.LIBREOFFICE.WEEKNUM_OOO(AR13,1),"")</f>
        <v/>
      </c>
      <c r="AS11" s="95" t="str">
        <f aca="false">IF(WEEKDAY(AS13)=2,_xlfn.ORG.LIBREOFFICE.WEEKNUM_OOO(AS13,1),"")</f>
        <v/>
      </c>
      <c r="AT11" s="95" t="str">
        <f aca="false">IF(WEEKDAY(AT13)=2,_xlfn.ORG.LIBREOFFICE.WEEKNUM_OOO(AT13,1),"")</f>
        <v/>
      </c>
      <c r="AU11" s="95" t="str">
        <f aca="false">IF(WEEKDAY(AU13)=2,_xlfn.ORG.LIBREOFFICE.WEEKNUM_OOO(AU13,1),"")</f>
        <v/>
      </c>
      <c r="AV11" s="95" t="n">
        <f aca="false">IF(WEEKDAY(AV13)=2,_xlfn.ORG.LIBREOFFICE.WEEKNUM_OOO(AV13,1),"")</f>
        <v>9</v>
      </c>
      <c r="AW11" s="95" t="str">
        <f aca="false">IF(WEEKDAY(AW13)=2,_xlfn.ORG.LIBREOFFICE.WEEKNUM_OOO(AW13,1),"")</f>
        <v/>
      </c>
      <c r="AX11" s="95" t="str">
        <f aca="false">IF(WEEKDAY(AX13)=2,_xlfn.ORG.LIBREOFFICE.WEEKNUM_OOO(AX13,1),"")</f>
        <v/>
      </c>
      <c r="AY11" s="95" t="str">
        <f aca="false">IF(WEEKDAY(AY13)=2,_xlfn.ORG.LIBREOFFICE.WEEKNUM_OOO(AY13,1),"")</f>
        <v/>
      </c>
      <c r="AZ11" s="95" t="str">
        <f aca="false">IF(WEEKDAY(AZ13)=2,_xlfn.ORG.LIBREOFFICE.WEEKNUM_OOO(AZ13,1),"")</f>
        <v/>
      </c>
      <c r="BA11" s="95" t="str">
        <f aca="false">IF(WEEKDAY(BA13)=2,_xlfn.ORG.LIBREOFFICE.WEEKNUM_OOO(BA13,1),"")</f>
        <v/>
      </c>
      <c r="BB11" s="95" t="str">
        <f aca="false">IF(WEEKDAY(BB13)=2,_xlfn.ORG.LIBREOFFICE.WEEKNUM_OOO(BB13,1),"")</f>
        <v/>
      </c>
      <c r="BC11" s="95" t="n">
        <f aca="false">IF(WEEKDAY(BC13)=2,_xlfn.ORG.LIBREOFFICE.WEEKNUM_OOO(BC13,1),"")</f>
        <v>10</v>
      </c>
      <c r="BD11" s="95" t="str">
        <f aca="false">IF(WEEKDAY(BD13)=2,_xlfn.ORG.LIBREOFFICE.WEEKNUM_OOO(BD13,1),"")</f>
        <v/>
      </c>
      <c r="BE11" s="95" t="str">
        <f aca="false">IF(WEEKDAY(BE13)=2,_xlfn.ORG.LIBREOFFICE.WEEKNUM_OOO(BE13,1),"")</f>
        <v/>
      </c>
      <c r="BF11" s="95" t="str">
        <f aca="false">IF(WEEKDAY(BF13)=2,_xlfn.ORG.LIBREOFFICE.WEEKNUM_OOO(BF13,1),"")</f>
        <v/>
      </c>
      <c r="BG11" s="95" t="str">
        <f aca="false">IF(WEEKDAY(BG13)=2,_xlfn.ORG.LIBREOFFICE.WEEKNUM_OOO(BG13,1),"")</f>
        <v/>
      </c>
      <c r="BH11" s="95" t="str">
        <f aca="false">IF(WEEKDAY(BH13)=2,_xlfn.ORG.LIBREOFFICE.WEEKNUM_OOO(BH13,1),"")</f>
        <v/>
      </c>
      <c r="BI11" s="95" t="str">
        <f aca="false">IF(WEEKDAY(BI13)=2,_xlfn.ORG.LIBREOFFICE.WEEKNUM_OOO(BI13,1),"")</f>
        <v/>
      </c>
      <c r="BJ11" s="95" t="n">
        <f aca="false">IF(WEEKDAY(BJ13)=2,_xlfn.ORG.LIBREOFFICE.WEEKNUM_OOO(BJ13,1),"")</f>
        <v>11</v>
      </c>
      <c r="BK11" s="95" t="str">
        <f aca="false">IF(WEEKDAY(BK13)=2,_xlfn.ORG.LIBREOFFICE.WEEKNUM_OOO(BK13,1),"")</f>
        <v/>
      </c>
      <c r="BL11" s="95" t="str">
        <f aca="false">IF(WEEKDAY(BL13)=2,_xlfn.ORG.LIBREOFFICE.WEEKNUM_OOO(BL13,1),"")</f>
        <v/>
      </c>
      <c r="BM11" s="95" t="str">
        <f aca="false">IF(WEEKDAY(BM13)=2,_xlfn.ORG.LIBREOFFICE.WEEKNUM_OOO(BM13,1),"")</f>
        <v/>
      </c>
      <c r="BN11" s="95" t="str">
        <f aca="false">IF(WEEKDAY(BN13)=2,_xlfn.ORG.LIBREOFFICE.WEEKNUM_OOO(BN13,1),"")</f>
        <v/>
      </c>
      <c r="BO11" s="95" t="str">
        <f aca="false">IF(WEEKDAY(BO13)=2,_xlfn.ORG.LIBREOFFICE.WEEKNUM_OOO(BO13,1),"")</f>
        <v/>
      </c>
      <c r="BP11" s="95" t="str">
        <f aca="false">IF(WEEKDAY(BP13)=2,_xlfn.ORG.LIBREOFFICE.WEEKNUM_OOO(BP13,1),"")</f>
        <v/>
      </c>
      <c r="BQ11" s="95" t="n">
        <f aca="false">IF(WEEKDAY(BQ13)=2,_xlfn.ORG.LIBREOFFICE.WEEKNUM_OOO(BQ13,1),"")</f>
        <v>12</v>
      </c>
      <c r="BR11" s="95" t="str">
        <f aca="false">IF(WEEKDAY(BR13)=2,_xlfn.ORG.LIBREOFFICE.WEEKNUM_OOO(BR13,1),"")</f>
        <v/>
      </c>
      <c r="BS11" s="95" t="str">
        <f aca="false">IF(WEEKDAY(BS13)=2,_xlfn.ORG.LIBREOFFICE.WEEKNUM_OOO(BS13,1),"")</f>
        <v/>
      </c>
      <c r="BT11" s="95" t="str">
        <f aca="false">IF(WEEKDAY(BT13)=2,_xlfn.ORG.LIBREOFFICE.WEEKNUM_OOO(BT13,1),"")</f>
        <v/>
      </c>
      <c r="BU11" s="95" t="str">
        <f aca="false">IF(WEEKDAY(BU13)=2,_xlfn.ORG.LIBREOFFICE.WEEKNUM_OOO(BU13,1),"")</f>
        <v/>
      </c>
      <c r="BV11" s="95" t="str">
        <f aca="false">IF(WEEKDAY(BV13)=2,_xlfn.ORG.LIBREOFFICE.WEEKNUM_OOO(BV13,1),"")</f>
        <v/>
      </c>
      <c r="BW11" s="95" t="str">
        <f aca="false">IF(WEEKDAY(BW13)=2,_xlfn.ORG.LIBREOFFICE.WEEKNUM_OOO(BW13,1),"")</f>
        <v/>
      </c>
      <c r="BX11" s="95" t="n">
        <f aca="false">IF(WEEKDAY(BX13)=2,_xlfn.ORG.LIBREOFFICE.WEEKNUM_OOO(BX13,1),"")</f>
        <v>13</v>
      </c>
      <c r="BY11" s="95" t="str">
        <f aca="false">IF(WEEKDAY(BY13)=2,_xlfn.ORG.LIBREOFFICE.WEEKNUM_OOO(BY13,1),"")</f>
        <v/>
      </c>
      <c r="BZ11" s="95" t="str">
        <f aca="false">IF(WEEKDAY(BZ13)=2,_xlfn.ORG.LIBREOFFICE.WEEKNUM_OOO(BZ13,1),"")</f>
        <v/>
      </c>
      <c r="CA11" s="95" t="str">
        <f aca="false">IF(WEEKDAY(CA13)=2,_xlfn.ORG.LIBREOFFICE.WEEKNUM_OOO(CA13,1),"")</f>
        <v/>
      </c>
      <c r="CB11" s="95" t="str">
        <f aca="false">IF(WEEKDAY(CB13)=2,_xlfn.ORG.LIBREOFFICE.WEEKNUM_OOO(CB13,1),"")</f>
        <v/>
      </c>
      <c r="CC11" s="95" t="str">
        <f aca="false">IF(WEEKDAY(CC13)=2,_xlfn.ORG.LIBREOFFICE.WEEKNUM_OOO(CC13,1),"")</f>
        <v/>
      </c>
      <c r="CD11" s="95" t="str">
        <f aca="false">IF(WEEKDAY(CD13)=2,_xlfn.ORG.LIBREOFFICE.WEEKNUM_OOO(CD13,1),"")</f>
        <v/>
      </c>
      <c r="CE11" s="95" t="n">
        <f aca="false">IF(WEEKDAY(CE13)=2,_xlfn.ORG.LIBREOFFICE.WEEKNUM_OOO(CE13,1),"")</f>
        <v>14</v>
      </c>
      <c r="CF11" s="95" t="str">
        <f aca="false">IF(WEEKDAY(CF13)=2,_xlfn.ORG.LIBREOFFICE.WEEKNUM_OOO(CF13,1),"")</f>
        <v/>
      </c>
      <c r="CG11" s="95" t="str">
        <f aca="false">IF(WEEKDAY(CG13)=2,_xlfn.ORG.LIBREOFFICE.WEEKNUM_OOO(CG13,1),"")</f>
        <v/>
      </c>
      <c r="CH11" s="95" t="str">
        <f aca="false">IF(WEEKDAY(CH13)=2,_xlfn.ORG.LIBREOFFICE.WEEKNUM_OOO(CH13,1),"")</f>
        <v/>
      </c>
      <c r="CI11" s="95" t="str">
        <f aca="false">IF(WEEKDAY(CI13)=2,_xlfn.ORG.LIBREOFFICE.WEEKNUM_OOO(CI13,1),"")</f>
        <v/>
      </c>
      <c r="CJ11" s="95" t="str">
        <f aca="false">IF(WEEKDAY(CJ13)=2,_xlfn.ORG.LIBREOFFICE.WEEKNUM_OOO(CJ13,1),"")</f>
        <v/>
      </c>
      <c r="CK11" s="95" t="str">
        <f aca="false">IF(WEEKDAY(CK13)=2,_xlfn.ORG.LIBREOFFICE.WEEKNUM_OOO(CK13,1),"")</f>
        <v/>
      </c>
      <c r="CL11" s="95" t="n">
        <f aca="false">IF(WEEKDAY(CL13)=2,_xlfn.ORG.LIBREOFFICE.WEEKNUM_OOO(CL13,1),"")</f>
        <v>15</v>
      </c>
      <c r="CM11" s="95" t="str">
        <f aca="false">IF(WEEKDAY(CM13)=2,_xlfn.ORG.LIBREOFFICE.WEEKNUM_OOO(CM13,1),"")</f>
        <v/>
      </c>
      <c r="CN11" s="95" t="str">
        <f aca="false">IF(WEEKDAY(CN13)=2,_xlfn.ORG.LIBREOFFICE.WEEKNUM_OOO(CN13,1),"")</f>
        <v/>
      </c>
      <c r="CO11" s="95" t="str">
        <f aca="false">IF(WEEKDAY(CO13)=2,_xlfn.ORG.LIBREOFFICE.WEEKNUM_OOO(CO13,1),"")</f>
        <v/>
      </c>
      <c r="CP11" s="95" t="str">
        <f aca="false">IF(WEEKDAY(CP13)=2,_xlfn.ORG.LIBREOFFICE.WEEKNUM_OOO(CP13,1),"")</f>
        <v/>
      </c>
      <c r="CQ11" s="95" t="str">
        <f aca="false">IF(WEEKDAY(CQ13)=2,_xlfn.ORG.LIBREOFFICE.WEEKNUM_OOO(CQ13,1),"")</f>
        <v/>
      </c>
      <c r="CR11" s="95" t="str">
        <f aca="false">IF(WEEKDAY(CR13)=2,_xlfn.ORG.LIBREOFFICE.WEEKNUM_OOO(CR13,1),"")</f>
        <v/>
      </c>
      <c r="CS11" s="95" t="n">
        <f aca="false">IF(WEEKDAY(CS13)=2,_xlfn.ORG.LIBREOFFICE.WEEKNUM_OOO(CS13,1),"")</f>
        <v>16</v>
      </c>
      <c r="CT11" s="95" t="str">
        <f aca="false">IF(WEEKDAY(CT13)=2,_xlfn.ORG.LIBREOFFICE.WEEKNUM_OOO(CT13,1),"")</f>
        <v/>
      </c>
      <c r="CU11" s="95" t="str">
        <f aca="false">IF(WEEKDAY(CU13)=2,_xlfn.ORG.LIBREOFFICE.WEEKNUM_OOO(CU13,1),"")</f>
        <v/>
      </c>
      <c r="CV11" s="95" t="str">
        <f aca="false">IF(WEEKDAY(CV13)=2,_xlfn.ORG.LIBREOFFICE.WEEKNUM_OOO(CV13,1),"")</f>
        <v/>
      </c>
      <c r="CW11" s="95" t="str">
        <f aca="false">IF(WEEKDAY(CW13)=2,_xlfn.ORG.LIBREOFFICE.WEEKNUM_OOO(CW13,1),"")</f>
        <v/>
      </c>
      <c r="CX11" s="95" t="str">
        <f aca="false">IF(WEEKDAY(CX13)=2,_xlfn.ORG.LIBREOFFICE.WEEKNUM_OOO(CX13,1),"")</f>
        <v/>
      </c>
      <c r="CY11" s="95" t="str">
        <f aca="false">IF(WEEKDAY(CY13)=2,_xlfn.ORG.LIBREOFFICE.WEEKNUM_OOO(CY13,1),"")</f>
        <v/>
      </c>
      <c r="CZ11" s="95" t="n">
        <f aca="false">IF(WEEKDAY(CZ13)=2,_xlfn.ORG.LIBREOFFICE.WEEKNUM_OOO(CZ13,1),"")</f>
        <v>17</v>
      </c>
      <c r="DA11" s="95" t="str">
        <f aca="false">IF(WEEKDAY(DA13)=2,_xlfn.ORG.LIBREOFFICE.WEEKNUM_OOO(DA13,1),"")</f>
        <v/>
      </c>
      <c r="DB11" s="95" t="str">
        <f aca="false">IF(WEEKDAY(DB13)=2,_xlfn.ORG.LIBREOFFICE.WEEKNUM_OOO(DB13,1),"")</f>
        <v/>
      </c>
      <c r="DC11" s="95" t="str">
        <f aca="false">IF(WEEKDAY(DC13)=2,_xlfn.ORG.LIBREOFFICE.WEEKNUM_OOO(DC13,1),"")</f>
        <v/>
      </c>
      <c r="DD11" s="95" t="str">
        <f aca="false">IF(WEEKDAY(DD13)=2,_xlfn.ORG.LIBREOFFICE.WEEKNUM_OOO(DD13,1),"")</f>
        <v/>
      </c>
      <c r="DE11" s="95" t="str">
        <f aca="false">IF(WEEKDAY(DE13)=2,_xlfn.ORG.LIBREOFFICE.WEEKNUM_OOO(DE13,1),"")</f>
        <v/>
      </c>
      <c r="DF11" s="95" t="str">
        <f aca="false">IF(WEEKDAY(DF13)=2,_xlfn.ORG.LIBREOFFICE.WEEKNUM_OOO(DF13,1),"")</f>
        <v/>
      </c>
      <c r="DG11" s="95" t="n">
        <f aca="false">IF(WEEKDAY(DG13)=2,_xlfn.ORG.LIBREOFFICE.WEEKNUM_OOO(DG13,1),"")</f>
        <v>18</v>
      </c>
      <c r="DH11" s="95" t="str">
        <f aca="false">IF(WEEKDAY(DH13)=2,_xlfn.ORG.LIBREOFFICE.WEEKNUM_OOO(DH13,1),"")</f>
        <v/>
      </c>
      <c r="DI11" s="95" t="str">
        <f aca="false">IF(WEEKDAY(DI13)=2,_xlfn.ORG.LIBREOFFICE.WEEKNUM_OOO(DI13,1),"")</f>
        <v/>
      </c>
      <c r="DJ11" s="95" t="str">
        <f aca="false">IF(WEEKDAY(DJ13)=2,_xlfn.ORG.LIBREOFFICE.WEEKNUM_OOO(DJ13,1),"")</f>
        <v/>
      </c>
      <c r="DK11" s="95" t="str">
        <f aca="false">IF(WEEKDAY(DK13)=2,_xlfn.ORG.LIBREOFFICE.WEEKNUM_OOO(DK13,1),"")</f>
        <v/>
      </c>
      <c r="DL11" s="95" t="str">
        <f aca="false">IF(WEEKDAY(DL13)=2,_xlfn.ORG.LIBREOFFICE.WEEKNUM_OOO(DL13,1),"")</f>
        <v/>
      </c>
      <c r="DM11" s="95" t="str">
        <f aca="false">IF(WEEKDAY(DM13)=2,_xlfn.ORG.LIBREOFFICE.WEEKNUM_OOO(DM13,1),"")</f>
        <v/>
      </c>
      <c r="DN11" s="95" t="n">
        <f aca="false">IF(WEEKDAY(DN13)=2,_xlfn.ORG.LIBREOFFICE.WEEKNUM_OOO(DN13,1),"")</f>
        <v>19</v>
      </c>
      <c r="DO11" s="95" t="str">
        <f aca="false">IF(WEEKDAY(DO13)=2,_xlfn.ORG.LIBREOFFICE.WEEKNUM_OOO(DO13,1),"")</f>
        <v/>
      </c>
      <c r="DP11" s="95" t="str">
        <f aca="false">IF(WEEKDAY(DP13)=2,_xlfn.ORG.LIBREOFFICE.WEEKNUM_OOO(DP13,1),"")</f>
        <v/>
      </c>
      <c r="DQ11" s="95" t="str">
        <f aca="false">IF(WEEKDAY(DQ13)=2,_xlfn.ORG.LIBREOFFICE.WEEKNUM_OOO(DQ13,1),"")</f>
        <v/>
      </c>
      <c r="DR11" s="95" t="str">
        <f aca="false">IF(WEEKDAY(DR13)=2,_xlfn.ORG.LIBREOFFICE.WEEKNUM_OOO(DR13,1),"")</f>
        <v/>
      </c>
      <c r="DS11" s="95" t="str">
        <f aca="false">IF(WEEKDAY(DS13)=2,_xlfn.ORG.LIBREOFFICE.WEEKNUM_OOO(DS13,1),"")</f>
        <v/>
      </c>
      <c r="DT11" s="95" t="str">
        <f aca="false">IF(WEEKDAY(DT13)=2,_xlfn.ORG.LIBREOFFICE.WEEKNUM_OOO(DT13,1),"")</f>
        <v/>
      </c>
      <c r="DU11" s="95" t="n">
        <f aca="false">IF(WEEKDAY(DU13)=2,_xlfn.ORG.LIBREOFFICE.WEEKNUM_OOO(DU13,1),"")</f>
        <v>20</v>
      </c>
      <c r="DV11" s="95" t="str">
        <f aca="false">IF(WEEKDAY(DV13)=2,_xlfn.ORG.LIBREOFFICE.WEEKNUM_OOO(DV13,1),"")</f>
        <v/>
      </c>
      <c r="DW11" s="95" t="str">
        <f aca="false">IF(WEEKDAY(DW13)=2,_xlfn.ORG.LIBREOFFICE.WEEKNUM_OOO(DW13,1),"")</f>
        <v/>
      </c>
      <c r="DX11" s="95" t="str">
        <f aca="false">IF(WEEKDAY(DX13)=2,_xlfn.ORG.LIBREOFFICE.WEEKNUM_OOO(DX13,1),"")</f>
        <v/>
      </c>
      <c r="DY11" s="95" t="str">
        <f aca="false">IF(WEEKDAY(DY13)=2,_xlfn.ORG.LIBREOFFICE.WEEKNUM_OOO(DY13,1),"")</f>
        <v/>
      </c>
      <c r="DZ11" s="95" t="str">
        <f aca="false">IF(WEEKDAY(DZ13)=2,_xlfn.ORG.LIBREOFFICE.WEEKNUM_OOO(DZ13,1),"")</f>
        <v/>
      </c>
      <c r="EA11" s="95" t="str">
        <f aca="false">IF(WEEKDAY(EA13)=2,_xlfn.ORG.LIBREOFFICE.WEEKNUM_OOO(EA13,1),"")</f>
        <v/>
      </c>
      <c r="EB11" s="95" t="n">
        <f aca="false">IF(WEEKDAY(EB13)=2,_xlfn.ORG.LIBREOFFICE.WEEKNUM_OOO(EB13,1),"")</f>
        <v>21</v>
      </c>
      <c r="EC11" s="95" t="str">
        <f aca="false">IF(WEEKDAY(EC13)=2,_xlfn.ORG.LIBREOFFICE.WEEKNUM_OOO(EC13,1),"")</f>
        <v/>
      </c>
      <c r="ED11" s="95" t="str">
        <f aca="false">IF(WEEKDAY(ED13)=2,_xlfn.ORG.LIBREOFFICE.WEEKNUM_OOO(ED13,1),"")</f>
        <v/>
      </c>
      <c r="EE11" s="95" t="str">
        <f aca="false">IF(WEEKDAY(EE13)=2,_xlfn.ORG.LIBREOFFICE.WEEKNUM_OOO(EE13,1),"")</f>
        <v/>
      </c>
      <c r="EF11" s="95" t="str">
        <f aca="false">IF(WEEKDAY(EF13)=2,_xlfn.ORG.LIBREOFFICE.WEEKNUM_OOO(EF13,1),"")</f>
        <v/>
      </c>
      <c r="EG11" s="95" t="str">
        <f aca="false">IF(WEEKDAY(EG13)=2,_xlfn.ORG.LIBREOFFICE.WEEKNUM_OOO(EG13,1),"")</f>
        <v/>
      </c>
      <c r="EH11" s="95" t="str">
        <f aca="false">IF(WEEKDAY(EH13)=2,_xlfn.ORG.LIBREOFFICE.WEEKNUM_OOO(EH13,1),"")</f>
        <v/>
      </c>
      <c r="EI11" s="95" t="n">
        <f aca="false">IF(WEEKDAY(EI13)=2,_xlfn.ORG.LIBREOFFICE.WEEKNUM_OOO(EI13,1),"")</f>
        <v>22</v>
      </c>
      <c r="EJ11" s="95" t="str">
        <f aca="false">IF(WEEKDAY(EJ13)=2,_xlfn.ORG.LIBREOFFICE.WEEKNUM_OOO(EJ13,1),"")</f>
        <v/>
      </c>
      <c r="EK11" s="95" t="str">
        <f aca="false">IF(WEEKDAY(EK13)=2,_xlfn.ORG.LIBREOFFICE.WEEKNUM_OOO(EK13,1),"")</f>
        <v/>
      </c>
      <c r="EL11" s="95" t="str">
        <f aca="false">IF(WEEKDAY(EL13)=2,_xlfn.ORG.LIBREOFFICE.WEEKNUM_OOO(EL13,1),"")</f>
        <v/>
      </c>
      <c r="EM11" s="95" t="str">
        <f aca="false">IF(WEEKDAY(EM13)=2,_xlfn.ORG.LIBREOFFICE.WEEKNUM_OOO(EM13,1),"")</f>
        <v/>
      </c>
      <c r="EN11" s="95" t="str">
        <f aca="false">IF(WEEKDAY(EN13)=2,_xlfn.ORG.LIBREOFFICE.WEEKNUM_OOO(EN13,1),"")</f>
        <v/>
      </c>
      <c r="EO11" s="95" t="str">
        <f aca="false">IF(WEEKDAY(EO13)=2,_xlfn.ORG.LIBREOFFICE.WEEKNUM_OOO(EO13,1),"")</f>
        <v/>
      </c>
      <c r="EP11" s="95" t="n">
        <f aca="false">IF(WEEKDAY(EP13)=2,_xlfn.ORG.LIBREOFFICE.WEEKNUM_OOO(EP13,1),"")</f>
        <v>23</v>
      </c>
      <c r="EQ11" s="95" t="str">
        <f aca="false">IF(WEEKDAY(EQ13)=2,_xlfn.ORG.LIBREOFFICE.WEEKNUM_OOO(EQ13,1),"")</f>
        <v/>
      </c>
      <c r="ER11" s="95" t="str">
        <f aca="false">IF(WEEKDAY(ER13)=2,_xlfn.ORG.LIBREOFFICE.WEEKNUM_OOO(ER13,1),"")</f>
        <v/>
      </c>
      <c r="ES11" s="95" t="str">
        <f aca="false">IF(WEEKDAY(ES13)=2,_xlfn.ORG.LIBREOFFICE.WEEKNUM_OOO(ES13,1),"")</f>
        <v/>
      </c>
      <c r="ET11" s="95" t="str">
        <f aca="false">IF(WEEKDAY(ET13)=2,_xlfn.ORG.LIBREOFFICE.WEEKNUM_OOO(ET13,1),"")</f>
        <v/>
      </c>
      <c r="EU11" s="95" t="str">
        <f aca="false">IF(WEEKDAY(EU13)=2,_xlfn.ORG.LIBREOFFICE.WEEKNUM_OOO(EU13,1),"")</f>
        <v/>
      </c>
      <c r="EV11" s="95" t="str">
        <f aca="false">IF(WEEKDAY(EV13)=2,_xlfn.ORG.LIBREOFFICE.WEEKNUM_OOO(EV13,1),"")</f>
        <v/>
      </c>
      <c r="EW11" s="95" t="n">
        <f aca="false">IF(WEEKDAY(EW13)=2,_xlfn.ORG.LIBREOFFICE.WEEKNUM_OOO(EW13,1),"")</f>
        <v>24</v>
      </c>
      <c r="EX11" s="95" t="str">
        <f aca="false">IF(WEEKDAY(EX13)=2,_xlfn.ORG.LIBREOFFICE.WEEKNUM_OOO(EX13,1),"")</f>
        <v/>
      </c>
      <c r="EY11" s="95" t="str">
        <f aca="false">IF(WEEKDAY(EY13)=2,_xlfn.ORG.LIBREOFFICE.WEEKNUM_OOO(EY13,1),"")</f>
        <v/>
      </c>
      <c r="EZ11" s="95" t="str">
        <f aca="false">IF(WEEKDAY(EZ13)=2,_xlfn.ORG.LIBREOFFICE.WEEKNUM_OOO(EZ13,1),"")</f>
        <v/>
      </c>
      <c r="FA11" s="95" t="str">
        <f aca="false">IF(WEEKDAY(FA13)=2,_xlfn.ORG.LIBREOFFICE.WEEKNUM_OOO(FA13,1),"")</f>
        <v/>
      </c>
      <c r="FB11" s="95" t="str">
        <f aca="false">IF(WEEKDAY(FB13)=2,_xlfn.ORG.LIBREOFFICE.WEEKNUM_OOO(FB13,1),"")</f>
        <v/>
      </c>
      <c r="FC11" s="95" t="str">
        <f aca="false">IF(WEEKDAY(FC13)=2,_xlfn.ORG.LIBREOFFICE.WEEKNUM_OOO(FC13,1),"")</f>
        <v/>
      </c>
      <c r="FD11" s="95" t="n">
        <f aca="false">IF(WEEKDAY(FD13)=2,_xlfn.ORG.LIBREOFFICE.WEEKNUM_OOO(FD13,1),"")</f>
        <v>25</v>
      </c>
      <c r="FE11" s="95" t="str">
        <f aca="false">IF(WEEKDAY(FE13)=2,_xlfn.ORG.LIBREOFFICE.WEEKNUM_OOO(FE13,1),"")</f>
        <v/>
      </c>
      <c r="FF11" s="95" t="str">
        <f aca="false">IF(WEEKDAY(FF13)=2,_xlfn.ORG.LIBREOFFICE.WEEKNUM_OOO(FF13,1),"")</f>
        <v/>
      </c>
      <c r="FG11" s="95" t="str">
        <f aca="false">IF(WEEKDAY(FG13)=2,_xlfn.ORG.LIBREOFFICE.WEEKNUM_OOO(FG13,1),"")</f>
        <v/>
      </c>
      <c r="FH11" s="95" t="str">
        <f aca="false">IF(WEEKDAY(FH13)=2,_xlfn.ORG.LIBREOFFICE.WEEKNUM_OOO(FH13,1),"")</f>
        <v/>
      </c>
      <c r="FI11" s="95" t="str">
        <f aca="false">IF(WEEKDAY(FI13)=2,_xlfn.ORG.LIBREOFFICE.WEEKNUM_OOO(FI13,1),"")</f>
        <v/>
      </c>
      <c r="FJ11" s="95" t="str">
        <f aca="false">IF(WEEKDAY(FJ13)=2,_xlfn.ORG.LIBREOFFICE.WEEKNUM_OOO(FJ13,1),"")</f>
        <v/>
      </c>
      <c r="FK11" s="95" t="n">
        <f aca="false">IF(WEEKDAY(FK13)=2,_xlfn.ORG.LIBREOFFICE.WEEKNUM_OOO(FK13,1),"")</f>
        <v>26</v>
      </c>
      <c r="FL11" s="95" t="str">
        <f aca="false">IF(WEEKDAY(FL13)=2,_xlfn.ORG.LIBREOFFICE.WEEKNUM_OOO(FL13,1),"")</f>
        <v/>
      </c>
      <c r="FM11" s="95" t="str">
        <f aca="false">IF(WEEKDAY(FM13)=2,_xlfn.ORG.LIBREOFFICE.WEEKNUM_OOO(FM13,1),"")</f>
        <v/>
      </c>
      <c r="FN11" s="95" t="str">
        <f aca="false">IF(WEEKDAY(FN13)=2,_xlfn.ORG.LIBREOFFICE.WEEKNUM_OOO(FN13,1),"")</f>
        <v/>
      </c>
      <c r="FO11" s="95" t="str">
        <f aca="false">IF(WEEKDAY(FO13)=2,_xlfn.ORG.LIBREOFFICE.WEEKNUM_OOO(FO13,1),"")</f>
        <v/>
      </c>
      <c r="FP11" s="95" t="str">
        <f aca="false">IF(WEEKDAY(FP13)=2,_xlfn.ORG.LIBREOFFICE.WEEKNUM_OOO(FP13,1),"")</f>
        <v/>
      </c>
      <c r="FQ11" s="95" t="str">
        <f aca="false">IF(WEEKDAY(FQ13)=2,_xlfn.ORG.LIBREOFFICE.WEEKNUM_OOO(FQ13,1),"")</f>
        <v/>
      </c>
      <c r="FR11" s="95" t="n">
        <f aca="false">IF(WEEKDAY(FR13)=2,_xlfn.ORG.LIBREOFFICE.WEEKNUM_OOO(FR13,1),"")</f>
        <v>27</v>
      </c>
      <c r="FS11" s="95" t="str">
        <f aca="false">IF(WEEKDAY(FS13)=2,_xlfn.ORG.LIBREOFFICE.WEEKNUM_OOO(FS13,1),"")</f>
        <v/>
      </c>
      <c r="FT11" s="95" t="str">
        <f aca="false">IF(WEEKDAY(FT13)=2,_xlfn.ORG.LIBREOFFICE.WEEKNUM_OOO(FT13,1),"")</f>
        <v/>
      </c>
      <c r="FU11" s="95" t="str">
        <f aca="false">IF(WEEKDAY(FU13)=2,_xlfn.ORG.LIBREOFFICE.WEEKNUM_OOO(FU13,1),"")</f>
        <v/>
      </c>
      <c r="FV11" s="95" t="str">
        <f aca="false">IF(WEEKDAY(FV13)=2,_xlfn.ORG.LIBREOFFICE.WEEKNUM_OOO(FV13,1),"")</f>
        <v/>
      </c>
      <c r="FW11" s="95" t="str">
        <f aca="false">IF(WEEKDAY(FW13)=2,_xlfn.ORG.LIBREOFFICE.WEEKNUM_OOO(FW13,1),"")</f>
        <v/>
      </c>
      <c r="FX11" s="95" t="str">
        <f aca="false">IF(WEEKDAY(FX13)=2,_xlfn.ORG.LIBREOFFICE.WEEKNUM_OOO(FX13,1),"")</f>
        <v/>
      </c>
      <c r="FY11" s="95" t="n">
        <f aca="false">IF(WEEKDAY(FY13)=2,_xlfn.ORG.LIBREOFFICE.WEEKNUM_OOO(FY13,1),"")</f>
        <v>28</v>
      </c>
      <c r="FZ11" s="95" t="str">
        <f aca="false">IF(WEEKDAY(FZ13)=2,_xlfn.ORG.LIBREOFFICE.WEEKNUM_OOO(FZ13,1),"")</f>
        <v/>
      </c>
      <c r="GA11" s="95" t="str">
        <f aca="false">IF(WEEKDAY(GA13)=2,_xlfn.ORG.LIBREOFFICE.WEEKNUM_OOO(GA13,1),"")</f>
        <v/>
      </c>
      <c r="GB11" s="95" t="str">
        <f aca="false">IF(WEEKDAY(GB13)=2,_xlfn.ORG.LIBREOFFICE.WEEKNUM_OOO(GB13,1),"")</f>
        <v/>
      </c>
      <c r="GC11" s="95" t="str">
        <f aca="false">IF(WEEKDAY(GC13)=2,_xlfn.ORG.LIBREOFFICE.WEEKNUM_OOO(GC13,1),"")</f>
        <v/>
      </c>
      <c r="GD11" s="95" t="str">
        <f aca="false">IF(WEEKDAY(GD13)=2,_xlfn.ORG.LIBREOFFICE.WEEKNUM_OOO(GD13,1),"")</f>
        <v/>
      </c>
      <c r="GE11" s="95" t="str">
        <f aca="false">IF(WEEKDAY(GE13)=2,_xlfn.ORG.LIBREOFFICE.WEEKNUM_OOO(GE13,1),"")</f>
        <v/>
      </c>
      <c r="GF11" s="95" t="n">
        <f aca="false">IF(WEEKDAY(GF13)=2,_xlfn.ORG.LIBREOFFICE.WEEKNUM_OOO(GF13,1),"")</f>
        <v>29</v>
      </c>
      <c r="GG11" s="95" t="str">
        <f aca="false">IF(WEEKDAY(GG13)=2,_xlfn.ORG.LIBREOFFICE.WEEKNUM_OOO(GG13,1),"")</f>
        <v/>
      </c>
      <c r="GH11" s="95" t="str">
        <f aca="false">IF(WEEKDAY(GH13)=2,_xlfn.ORG.LIBREOFFICE.WEEKNUM_OOO(GH13,1),"")</f>
        <v/>
      </c>
      <c r="GI11" s="95" t="str">
        <f aca="false">IF(WEEKDAY(GI13)=2,_xlfn.ORG.LIBREOFFICE.WEEKNUM_OOO(GI13,1),"")</f>
        <v/>
      </c>
    </row>
    <row r="12" s="105" customFormat="true" ht="89.05" hidden="false" customHeight="false" outlineLevel="0" collapsed="false">
      <c r="A12" s="97" t="s">
        <v>91</v>
      </c>
      <c r="B12" s="97" t="s">
        <v>92</v>
      </c>
      <c r="C12" s="97" t="s">
        <v>93</v>
      </c>
      <c r="D12" s="98" t="s">
        <v>94</v>
      </c>
      <c r="E12" s="99" t="s">
        <v>95</v>
      </c>
      <c r="F12" s="98" t="s">
        <v>96</v>
      </c>
      <c r="G12" s="100" t="s">
        <v>97</v>
      </c>
      <c r="H12" s="101" t="s">
        <v>98</v>
      </c>
      <c r="I12" s="102" t="s">
        <v>99</v>
      </c>
      <c r="J12" s="103" t="s">
        <v>100</v>
      </c>
      <c r="K12" s="104" t="n">
        <f aca="false">K13</f>
        <v>44583</v>
      </c>
      <c r="L12" s="104" t="str">
        <f aca="false">IF(DAY(L13)=1,L13,"")</f>
        <v/>
      </c>
      <c r="M12" s="104" t="str">
        <f aca="false">IF(DAY(M13)=1,M13,"")</f>
        <v/>
      </c>
      <c r="N12" s="104" t="str">
        <f aca="false">IF(DAY(N13)=1,N13,"")</f>
        <v/>
      </c>
      <c r="O12" s="104" t="str">
        <f aca="false">IF(DAY(O13)=1,O13,"")</f>
        <v/>
      </c>
      <c r="P12" s="104" t="str">
        <f aca="false">IF(DAY(P13)=1,P13,"")</f>
        <v/>
      </c>
      <c r="Q12" s="104" t="str">
        <f aca="false">IF(DAY(Q13)=1,Q13,"")</f>
        <v/>
      </c>
      <c r="R12" s="104" t="str">
        <f aca="false">IF(DAY(R13)=1,R13,"")</f>
        <v/>
      </c>
      <c r="S12" s="104" t="str">
        <f aca="false">IF(DAY(S13)=1,S13,"")</f>
        <v/>
      </c>
      <c r="T12" s="104" t="str">
        <f aca="false">IF(DAY(T13)=1,T13,"")</f>
        <v/>
      </c>
      <c r="U12" s="104" t="n">
        <f aca="false">IF(DAY(U13)=1,U13,"")</f>
        <v>44593</v>
      </c>
      <c r="V12" s="104" t="str">
        <f aca="false">IF(DAY(V13)=1,V13,"")</f>
        <v/>
      </c>
      <c r="W12" s="104" t="str">
        <f aca="false">IF(DAY(W13)=1,W13,"")</f>
        <v/>
      </c>
      <c r="X12" s="104" t="str">
        <f aca="false">IF(DAY(X13)=1,X13,"")</f>
        <v/>
      </c>
      <c r="Y12" s="104" t="str">
        <f aca="false">IF(DAY(Y13)=1,Y13,"")</f>
        <v/>
      </c>
      <c r="Z12" s="104" t="str">
        <f aca="false">IF(DAY(Z13)=1,Z13,"")</f>
        <v/>
      </c>
      <c r="AA12" s="104" t="str">
        <f aca="false">IF(DAY(AA13)=1,AA13,"")</f>
        <v/>
      </c>
      <c r="AB12" s="104" t="str">
        <f aca="false">IF(DAY(AB13)=1,AB13,"")</f>
        <v/>
      </c>
      <c r="AC12" s="104" t="str">
        <f aca="false">IF(DAY(AC13)=1,AC13,"")</f>
        <v/>
      </c>
      <c r="AD12" s="104" t="str">
        <f aca="false">IF(DAY(AD13)=1,AD13,"")</f>
        <v/>
      </c>
      <c r="AE12" s="104" t="str">
        <f aca="false">IF(DAY(AE13)=1,AE13,"")</f>
        <v/>
      </c>
      <c r="AF12" s="104" t="str">
        <f aca="false">IF(DAY(AF13)=1,AF13,"")</f>
        <v/>
      </c>
      <c r="AG12" s="104" t="str">
        <f aca="false">IF(DAY(AG13)=1,AG13,"")</f>
        <v/>
      </c>
      <c r="AH12" s="104" t="str">
        <f aca="false">IF(DAY(AH13)=1,AH13,"")</f>
        <v/>
      </c>
      <c r="AI12" s="104" t="str">
        <f aca="false">IF(DAY(AI13)=1,AI13,"")</f>
        <v/>
      </c>
      <c r="AJ12" s="104" t="str">
        <f aca="false">IF(DAY(AJ13)=1,AJ13,"")</f>
        <v/>
      </c>
      <c r="AK12" s="104" t="str">
        <f aca="false">IF(DAY(AK13)=1,AK13,"")</f>
        <v/>
      </c>
      <c r="AL12" s="104" t="str">
        <f aca="false">IF(DAY(AL13)=1,AL13,"")</f>
        <v/>
      </c>
      <c r="AM12" s="104" t="str">
        <f aca="false">IF(DAY(AM13)=1,AM13,"")</f>
        <v/>
      </c>
      <c r="AN12" s="104" t="str">
        <f aca="false">IF(DAY(AN13)=1,AN13,"")</f>
        <v/>
      </c>
      <c r="AO12" s="104" t="str">
        <f aca="false">IF(DAY(AO13)=1,AO13,"")</f>
        <v/>
      </c>
      <c r="AP12" s="104" t="str">
        <f aca="false">IF(DAY(AP13)=1,AP13,"")</f>
        <v/>
      </c>
      <c r="AQ12" s="104" t="str">
        <f aca="false">IF(DAY(AQ13)=1,AQ13,"")</f>
        <v/>
      </c>
      <c r="AR12" s="104" t="str">
        <f aca="false">IF(DAY(AR13)=1,AR13,"")</f>
        <v/>
      </c>
      <c r="AS12" s="104" t="str">
        <f aca="false">IF(DAY(AS13)=1,AS13,"")</f>
        <v/>
      </c>
      <c r="AT12" s="104" t="str">
        <f aca="false">IF(DAY(AT13)=1,AT13,"")</f>
        <v/>
      </c>
      <c r="AU12" s="104" t="str">
        <f aca="false">IF(DAY(AU13)=1,AU13,"")</f>
        <v/>
      </c>
      <c r="AV12" s="104" t="str">
        <f aca="false">IF(DAY(AV13)=1,AV13,"")</f>
        <v/>
      </c>
      <c r="AW12" s="104" t="n">
        <f aca="false">IF(DAY(AW13)=1,AW13,"")</f>
        <v>44621</v>
      </c>
      <c r="AX12" s="104" t="str">
        <f aca="false">IF(DAY(AX13)=1,AX13,"")</f>
        <v/>
      </c>
      <c r="AY12" s="104" t="str">
        <f aca="false">IF(DAY(AY13)=1,AY13,"")</f>
        <v/>
      </c>
      <c r="AZ12" s="104" t="str">
        <f aca="false">IF(DAY(AZ13)=1,AZ13,"")</f>
        <v/>
      </c>
      <c r="BA12" s="104" t="str">
        <f aca="false">IF(DAY(BA13)=1,BA13,"")</f>
        <v/>
      </c>
      <c r="BB12" s="104" t="str">
        <f aca="false">IF(DAY(BB13)=1,BB13,"")</f>
        <v/>
      </c>
      <c r="BC12" s="104" t="str">
        <f aca="false">IF(DAY(BC13)=1,BC13,"")</f>
        <v/>
      </c>
      <c r="BD12" s="104" t="str">
        <f aca="false">IF(DAY(BD13)=1,BD13,"")</f>
        <v/>
      </c>
      <c r="BE12" s="104" t="str">
        <f aca="false">IF(DAY(BE13)=1,BE13,"")</f>
        <v/>
      </c>
      <c r="BF12" s="104" t="str">
        <f aca="false">IF(DAY(BF13)=1,BF13,"")</f>
        <v/>
      </c>
      <c r="BG12" s="104" t="str">
        <f aca="false">IF(DAY(BG13)=1,BG13,"")</f>
        <v/>
      </c>
      <c r="BH12" s="104" t="str">
        <f aca="false">IF(DAY(BH13)=1,BH13,"")</f>
        <v/>
      </c>
      <c r="BI12" s="104" t="str">
        <f aca="false">IF(DAY(BI13)=1,BI13,"")</f>
        <v/>
      </c>
      <c r="BJ12" s="104" t="str">
        <f aca="false">IF(DAY(BJ13)=1,BJ13,"")</f>
        <v/>
      </c>
      <c r="BK12" s="104" t="str">
        <f aca="false">IF(DAY(BK13)=1,BK13,"")</f>
        <v/>
      </c>
      <c r="BL12" s="104" t="str">
        <f aca="false">IF(DAY(BL13)=1,BL13,"")</f>
        <v/>
      </c>
      <c r="BM12" s="104" t="str">
        <f aca="false">IF(DAY(BM13)=1,BM13,"")</f>
        <v/>
      </c>
      <c r="BN12" s="104" t="str">
        <f aca="false">IF(DAY(BN13)=1,BN13,"")</f>
        <v/>
      </c>
      <c r="BO12" s="104" t="str">
        <f aca="false">IF(DAY(BO13)=1,BO13,"")</f>
        <v/>
      </c>
      <c r="BP12" s="104" t="str">
        <f aca="false">IF(DAY(BP13)=1,BP13,"")</f>
        <v/>
      </c>
      <c r="BQ12" s="104" t="str">
        <f aca="false">IF(DAY(BQ13)=1,BQ13,"")</f>
        <v/>
      </c>
      <c r="BR12" s="104" t="str">
        <f aca="false">IF(DAY(BR13)=1,BR13,"")</f>
        <v/>
      </c>
      <c r="BS12" s="104" t="str">
        <f aca="false">IF(DAY(BS13)=1,BS13,"")</f>
        <v/>
      </c>
      <c r="BT12" s="104" t="str">
        <f aca="false">IF(DAY(BT13)=1,BT13,"")</f>
        <v/>
      </c>
      <c r="BU12" s="104" t="str">
        <f aca="false">IF(DAY(BU13)=1,BU13,"")</f>
        <v/>
      </c>
      <c r="BV12" s="104" t="str">
        <f aca="false">IF(DAY(BV13)=1,BV13,"")</f>
        <v/>
      </c>
      <c r="BW12" s="104" t="str">
        <f aca="false">IF(DAY(BW13)=1,BW13,"")</f>
        <v/>
      </c>
      <c r="BX12" s="104" t="str">
        <f aca="false">IF(DAY(BX13)=1,BX13,"")</f>
        <v/>
      </c>
      <c r="BY12" s="104" t="str">
        <f aca="false">IF(DAY(BY13)=1,BY13,"")</f>
        <v/>
      </c>
      <c r="BZ12" s="104" t="str">
        <f aca="false">IF(DAY(BZ13)=1,BZ13,"")</f>
        <v/>
      </c>
      <c r="CA12" s="104" t="str">
        <f aca="false">IF(DAY(CA13)=1,CA13,"")</f>
        <v/>
      </c>
      <c r="CB12" s="104" t="n">
        <f aca="false">IF(DAY(CB13)=1,CB13,"")</f>
        <v>44652</v>
      </c>
      <c r="CC12" s="104" t="str">
        <f aca="false">IF(DAY(CC13)=1,CC13,"")</f>
        <v/>
      </c>
      <c r="CD12" s="104" t="str">
        <f aca="false">IF(DAY(CD13)=1,CD13,"")</f>
        <v/>
      </c>
      <c r="CE12" s="104" t="str">
        <f aca="false">IF(DAY(CE13)=1,CE13,"")</f>
        <v/>
      </c>
      <c r="CF12" s="104" t="str">
        <f aca="false">IF(DAY(CF13)=1,CF13,"")</f>
        <v/>
      </c>
      <c r="CG12" s="104" t="str">
        <f aca="false">IF(DAY(CG13)=1,CG13,"")</f>
        <v/>
      </c>
      <c r="CH12" s="104" t="str">
        <f aca="false">IF(DAY(CH13)=1,CH13,"")</f>
        <v/>
      </c>
      <c r="CI12" s="104" t="str">
        <f aca="false">IF(DAY(CI13)=1,CI13,"")</f>
        <v/>
      </c>
      <c r="CJ12" s="104" t="str">
        <f aca="false">IF(DAY(CJ13)=1,CJ13,"")</f>
        <v/>
      </c>
      <c r="CK12" s="104" t="str">
        <f aca="false">IF(DAY(CK13)=1,CK13,"")</f>
        <v/>
      </c>
      <c r="CL12" s="104" t="str">
        <f aca="false">IF(DAY(CL13)=1,CL13,"")</f>
        <v/>
      </c>
      <c r="CM12" s="104" t="str">
        <f aca="false">IF(DAY(CM13)=1,CM13,"")</f>
        <v/>
      </c>
      <c r="CN12" s="104" t="str">
        <f aca="false">IF(DAY(CN13)=1,CN13,"")</f>
        <v/>
      </c>
      <c r="CO12" s="104" t="str">
        <f aca="false">IF(DAY(CO13)=1,CO13,"")</f>
        <v/>
      </c>
      <c r="CP12" s="104" t="str">
        <f aca="false">IF(DAY(CP13)=1,CP13,"")</f>
        <v/>
      </c>
      <c r="CQ12" s="104" t="str">
        <f aca="false">IF(DAY(CQ13)=1,CQ13,"")</f>
        <v/>
      </c>
      <c r="CR12" s="104" t="str">
        <f aca="false">IF(DAY(CR13)=1,CR13,"")</f>
        <v/>
      </c>
      <c r="CS12" s="104" t="str">
        <f aca="false">IF(DAY(CS13)=1,CS13,"")</f>
        <v/>
      </c>
      <c r="CT12" s="104" t="str">
        <f aca="false">IF(DAY(CT13)=1,CT13,"")</f>
        <v/>
      </c>
      <c r="CU12" s="104" t="str">
        <f aca="false">IF(DAY(CU13)=1,CU13,"")</f>
        <v/>
      </c>
      <c r="CV12" s="104" t="str">
        <f aca="false">IF(DAY(CV13)=1,CV13,"")</f>
        <v/>
      </c>
      <c r="CW12" s="104" t="str">
        <f aca="false">IF(DAY(CW13)=1,CW13,"")</f>
        <v/>
      </c>
      <c r="CX12" s="104" t="str">
        <f aca="false">IF(DAY(CX13)=1,CX13,"")</f>
        <v/>
      </c>
      <c r="CY12" s="104" t="str">
        <f aca="false">IF(DAY(CY13)=1,CY13,"")</f>
        <v/>
      </c>
      <c r="CZ12" s="104" t="str">
        <f aca="false">IF(DAY(CZ13)=1,CZ13,"")</f>
        <v/>
      </c>
      <c r="DA12" s="104" t="str">
        <f aca="false">IF(DAY(DA13)=1,DA13,"")</f>
        <v/>
      </c>
      <c r="DB12" s="104" t="str">
        <f aca="false">IF(DAY(DB13)=1,DB13,"")</f>
        <v/>
      </c>
      <c r="DC12" s="104" t="str">
        <f aca="false">IF(DAY(DC13)=1,DC13,"")</f>
        <v/>
      </c>
      <c r="DD12" s="104" t="str">
        <f aca="false">IF(DAY(DD13)=1,DD13,"")</f>
        <v/>
      </c>
      <c r="DE12" s="104" t="str">
        <f aca="false">IF(DAY(DE13)=1,DE13,"")</f>
        <v/>
      </c>
      <c r="DF12" s="104" t="n">
        <f aca="false">IF(DAY(DF13)=1,DF13,"")</f>
        <v>44682</v>
      </c>
      <c r="DG12" s="104" t="str">
        <f aca="false">IF(DAY(DG13)=1,DG13,"")</f>
        <v/>
      </c>
      <c r="DH12" s="104" t="str">
        <f aca="false">IF(DAY(DH13)=1,DH13,"")</f>
        <v/>
      </c>
      <c r="DI12" s="104" t="str">
        <f aca="false">IF(DAY(DI13)=1,DI13,"")</f>
        <v/>
      </c>
      <c r="DJ12" s="104" t="str">
        <f aca="false">IF(DAY(DJ13)=1,DJ13,"")</f>
        <v/>
      </c>
      <c r="DK12" s="104" t="str">
        <f aca="false">IF(DAY(DK13)=1,DK13,"")</f>
        <v/>
      </c>
      <c r="DL12" s="104" t="str">
        <f aca="false">IF(DAY(DL13)=1,DL13,"")</f>
        <v/>
      </c>
      <c r="DM12" s="104" t="str">
        <f aca="false">IF(DAY(DM13)=1,DM13,"")</f>
        <v/>
      </c>
      <c r="DN12" s="104" t="str">
        <f aca="false">IF(DAY(DN13)=1,DN13,"")</f>
        <v/>
      </c>
      <c r="DO12" s="104" t="str">
        <f aca="false">IF(DAY(DO13)=1,DO13,"")</f>
        <v/>
      </c>
      <c r="DP12" s="104" t="str">
        <f aca="false">IF(DAY(DP13)=1,DP13,"")</f>
        <v/>
      </c>
      <c r="DQ12" s="104" t="str">
        <f aca="false">IF(DAY(DQ13)=1,DQ13,"")</f>
        <v/>
      </c>
      <c r="DR12" s="104" t="str">
        <f aca="false">IF(DAY(DR13)=1,DR13,"")</f>
        <v/>
      </c>
      <c r="DS12" s="104" t="str">
        <f aca="false">IF(DAY(DS13)=1,DS13,"")</f>
        <v/>
      </c>
      <c r="DT12" s="104" t="str">
        <f aca="false">IF(DAY(DT13)=1,DT13,"")</f>
        <v/>
      </c>
      <c r="DU12" s="104" t="str">
        <f aca="false">IF(DAY(DU13)=1,DU13,"")</f>
        <v/>
      </c>
      <c r="DV12" s="104" t="str">
        <f aca="false">IF(DAY(DV13)=1,DV13,"")</f>
        <v/>
      </c>
      <c r="DW12" s="104" t="str">
        <f aca="false">IF(DAY(DW13)=1,DW13,"")</f>
        <v/>
      </c>
      <c r="DX12" s="104" t="str">
        <f aca="false">IF(DAY(DX13)=1,DX13,"")</f>
        <v/>
      </c>
      <c r="DY12" s="104" t="str">
        <f aca="false">IF(DAY(DY13)=1,DY13,"")</f>
        <v/>
      </c>
      <c r="DZ12" s="104" t="str">
        <f aca="false">IF(DAY(DZ13)=1,DZ13,"")</f>
        <v/>
      </c>
      <c r="EA12" s="104" t="str">
        <f aca="false">IF(DAY(EA13)=1,EA13,"")</f>
        <v/>
      </c>
      <c r="EB12" s="104" t="str">
        <f aca="false">IF(DAY(EB13)=1,EB13,"")</f>
        <v/>
      </c>
      <c r="EC12" s="104" t="str">
        <f aca="false">IF(DAY(EC13)=1,EC13,"")</f>
        <v/>
      </c>
      <c r="ED12" s="104" t="str">
        <f aca="false">IF(DAY(ED13)=1,ED13,"")</f>
        <v/>
      </c>
      <c r="EE12" s="104" t="str">
        <f aca="false">IF(DAY(EE13)=1,EE13,"")</f>
        <v/>
      </c>
      <c r="EF12" s="104" t="str">
        <f aca="false">IF(DAY(EF13)=1,EF13,"")</f>
        <v/>
      </c>
      <c r="EG12" s="104" t="str">
        <f aca="false">IF(DAY(EG13)=1,EG13,"")</f>
        <v/>
      </c>
      <c r="EH12" s="104" t="str">
        <f aca="false">IF(DAY(EH13)=1,EH13,"")</f>
        <v/>
      </c>
      <c r="EI12" s="104" t="str">
        <f aca="false">IF(DAY(EI13)=1,EI13,"")</f>
        <v/>
      </c>
      <c r="EJ12" s="104" t="str">
        <f aca="false">IF(DAY(EJ13)=1,EJ13,"")</f>
        <v/>
      </c>
      <c r="EK12" s="104" t="n">
        <f aca="false">IF(DAY(EK13)=1,EK13,"")</f>
        <v>44713</v>
      </c>
      <c r="EL12" s="104" t="str">
        <f aca="false">IF(DAY(EL13)=1,EL13,"")</f>
        <v/>
      </c>
      <c r="EM12" s="104" t="str">
        <f aca="false">IF(DAY(EM13)=1,EM13,"")</f>
        <v/>
      </c>
      <c r="EN12" s="104" t="str">
        <f aca="false">IF(DAY(EN13)=1,EN13,"")</f>
        <v/>
      </c>
      <c r="EO12" s="104" t="str">
        <f aca="false">IF(DAY(EO13)=1,EO13,"")</f>
        <v/>
      </c>
      <c r="EP12" s="104" t="str">
        <f aca="false">IF(DAY(EP13)=1,EP13,"")</f>
        <v/>
      </c>
      <c r="EQ12" s="104" t="str">
        <f aca="false">IF(DAY(EQ13)=1,EQ13,"")</f>
        <v/>
      </c>
      <c r="ER12" s="104" t="str">
        <f aca="false">IF(DAY(ER13)=1,ER13,"")</f>
        <v/>
      </c>
      <c r="ES12" s="104" t="str">
        <f aca="false">IF(DAY(ES13)=1,ES13,"")</f>
        <v/>
      </c>
      <c r="ET12" s="104" t="str">
        <f aca="false">IF(DAY(ET13)=1,ET13,"")</f>
        <v/>
      </c>
      <c r="EU12" s="104" t="str">
        <f aca="false">IF(DAY(EU13)=1,EU13,"")</f>
        <v/>
      </c>
      <c r="EV12" s="104" t="str">
        <f aca="false">IF(DAY(EV13)=1,EV13,"")</f>
        <v/>
      </c>
      <c r="EW12" s="104" t="str">
        <f aca="false">IF(DAY(EW13)=1,EW13,"")</f>
        <v/>
      </c>
      <c r="EX12" s="104" t="str">
        <f aca="false">IF(DAY(EX13)=1,EX13,"")</f>
        <v/>
      </c>
      <c r="EY12" s="104" t="str">
        <f aca="false">IF(DAY(EY13)=1,EY13,"")</f>
        <v/>
      </c>
      <c r="EZ12" s="104" t="str">
        <f aca="false">IF(DAY(EZ13)=1,EZ13,"")</f>
        <v/>
      </c>
      <c r="FA12" s="104" t="str">
        <f aca="false">IF(DAY(FA13)=1,FA13,"")</f>
        <v/>
      </c>
      <c r="FB12" s="104" t="str">
        <f aca="false">IF(DAY(FB13)=1,FB13,"")</f>
        <v/>
      </c>
      <c r="FC12" s="104" t="str">
        <f aca="false">IF(DAY(FC13)=1,FC13,"")</f>
        <v/>
      </c>
      <c r="FD12" s="104" t="str">
        <f aca="false">IF(DAY(FD13)=1,FD13,"")</f>
        <v/>
      </c>
      <c r="FE12" s="104" t="str">
        <f aca="false">IF(DAY(FE13)=1,FE13,"")</f>
        <v/>
      </c>
      <c r="FF12" s="104" t="str">
        <f aca="false">IF(DAY(FF13)=1,FF13,"")</f>
        <v/>
      </c>
      <c r="FG12" s="104" t="str">
        <f aca="false">IF(DAY(FG13)=1,FG13,"")</f>
        <v/>
      </c>
      <c r="FH12" s="104" t="str">
        <f aca="false">IF(DAY(FH13)=1,FH13,"")</f>
        <v/>
      </c>
      <c r="FI12" s="104" t="str">
        <f aca="false">IF(DAY(FI13)=1,FI13,"")</f>
        <v/>
      </c>
      <c r="FJ12" s="104" t="str">
        <f aca="false">IF(DAY(FJ13)=1,FJ13,"")</f>
        <v/>
      </c>
      <c r="FK12" s="104" t="str">
        <f aca="false">IF(DAY(FK13)=1,FK13,"")</f>
        <v/>
      </c>
      <c r="FL12" s="104" t="str">
        <f aca="false">IF(DAY(FL13)=1,FL13,"")</f>
        <v/>
      </c>
      <c r="FM12" s="104" t="str">
        <f aca="false">IF(DAY(FM13)=1,FM13,"")</f>
        <v/>
      </c>
      <c r="FN12" s="104" t="str">
        <f aca="false">IF(DAY(FN13)=1,FN13,"")</f>
        <v/>
      </c>
      <c r="FO12" s="104" t="n">
        <f aca="false">IF(DAY(FO13)=1,FO13,"")</f>
        <v>44743</v>
      </c>
      <c r="FP12" s="104" t="str">
        <f aca="false">IF(DAY(FP13)=1,FP13,"")</f>
        <v/>
      </c>
      <c r="FQ12" s="104" t="str">
        <f aca="false">IF(DAY(FQ13)=1,FQ13,"")</f>
        <v/>
      </c>
      <c r="FR12" s="104" t="str">
        <f aca="false">IF(DAY(FR13)=1,FR13,"")</f>
        <v/>
      </c>
      <c r="FS12" s="104" t="str">
        <f aca="false">IF(DAY(FS13)=1,FS13,"")</f>
        <v/>
      </c>
      <c r="FT12" s="104" t="str">
        <f aca="false">IF(DAY(FT13)=1,FT13,"")</f>
        <v/>
      </c>
      <c r="FU12" s="104" t="str">
        <f aca="false">IF(DAY(FU13)=1,FU13,"")</f>
        <v/>
      </c>
      <c r="FV12" s="104" t="str">
        <f aca="false">IF(DAY(FV13)=1,FV13,"")</f>
        <v/>
      </c>
      <c r="FW12" s="104" t="str">
        <f aca="false">IF(DAY(FW13)=1,FW13,"")</f>
        <v/>
      </c>
      <c r="FX12" s="104" t="str">
        <f aca="false">IF(DAY(FX13)=1,FX13,"")</f>
        <v/>
      </c>
      <c r="FY12" s="104" t="str">
        <f aca="false">IF(DAY(FY13)=1,FY13,"")</f>
        <v/>
      </c>
      <c r="FZ12" s="104" t="str">
        <f aca="false">IF(DAY(FZ13)=1,FZ13,"")</f>
        <v/>
      </c>
      <c r="GA12" s="104" t="str">
        <f aca="false">IF(DAY(GA13)=1,GA13,"")</f>
        <v/>
      </c>
      <c r="GB12" s="104" t="str">
        <f aca="false">IF(DAY(GB13)=1,GB13,"")</f>
        <v/>
      </c>
      <c r="GC12" s="104" t="str">
        <f aca="false">IF(DAY(GC13)=1,GC13,"")</f>
        <v/>
      </c>
      <c r="GD12" s="104" t="str">
        <f aca="false">IF(DAY(GD13)=1,GD13,"")</f>
        <v/>
      </c>
      <c r="GE12" s="104" t="str">
        <f aca="false">IF(DAY(GE13)=1,GE13,"")</f>
        <v/>
      </c>
      <c r="GF12" s="104" t="str">
        <f aca="false">IF(DAY(GF13)=1,GF13,"")</f>
        <v/>
      </c>
      <c r="GG12" s="104" t="str">
        <f aca="false">IF(DAY(GG13)=1,GG13,"")</f>
        <v/>
      </c>
      <c r="GH12" s="104" t="str">
        <f aca="false">IF(DAY(GH13)=1,GH13,"")</f>
        <v/>
      </c>
      <c r="GI12" s="104" t="str">
        <f aca="false">IF(DAY(GI13)=1,GI13,"")</f>
        <v/>
      </c>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112" customFormat="true" ht="15.4" hidden="false" customHeight="false" outlineLevel="0" collapsed="false">
      <c r="A13" s="106"/>
      <c r="B13" s="106"/>
      <c r="C13" s="106"/>
      <c r="D13" s="107" t="n">
        <f aca="false">MIN(D14:D34)</f>
        <v>44583</v>
      </c>
      <c r="E13" s="108" t="n">
        <f aca="false">F13-D13</f>
        <v>86</v>
      </c>
      <c r="F13" s="107" t="n">
        <f aca="false">MAX(F14:F34)</f>
        <v>44669</v>
      </c>
      <c r="G13" s="109" t="n">
        <f aca="false">SUMPRODUCT(G14,E14)/SUM(E14)</f>
        <v>0.369918699186992</v>
      </c>
      <c r="H13" s="108" t="n">
        <f aca="false">F13-D13</f>
        <v>86</v>
      </c>
      <c r="I13" s="110"/>
      <c r="J13" s="110"/>
      <c r="K13" s="111" t="n">
        <f aca="false">D13</f>
        <v>44583</v>
      </c>
      <c r="L13" s="111" t="n">
        <f aca="false">K13+1</f>
        <v>44584</v>
      </c>
      <c r="M13" s="111" t="n">
        <f aca="false">L13+1</f>
        <v>44585</v>
      </c>
      <c r="N13" s="111" t="n">
        <f aca="false">M13+1</f>
        <v>44586</v>
      </c>
      <c r="O13" s="111" t="n">
        <f aca="false">N13+1</f>
        <v>44587</v>
      </c>
      <c r="P13" s="111" t="n">
        <f aca="false">O13+1</f>
        <v>44588</v>
      </c>
      <c r="Q13" s="111" t="n">
        <f aca="false">P13+1</f>
        <v>44589</v>
      </c>
      <c r="R13" s="111" t="n">
        <f aca="false">Q13+1</f>
        <v>44590</v>
      </c>
      <c r="S13" s="111" t="n">
        <f aca="false">R13+1</f>
        <v>44591</v>
      </c>
      <c r="T13" s="111" t="n">
        <f aca="false">S13+1</f>
        <v>44592</v>
      </c>
      <c r="U13" s="111" t="n">
        <f aca="false">T13+1</f>
        <v>44593</v>
      </c>
      <c r="V13" s="111" t="n">
        <f aca="false">U13+1</f>
        <v>44594</v>
      </c>
      <c r="W13" s="111" t="n">
        <f aca="false">V13+1</f>
        <v>44595</v>
      </c>
      <c r="X13" s="111" t="n">
        <f aca="false">W13+1</f>
        <v>44596</v>
      </c>
      <c r="Y13" s="111" t="n">
        <f aca="false">X13+1</f>
        <v>44597</v>
      </c>
      <c r="Z13" s="111" t="n">
        <f aca="false">Y13+1</f>
        <v>44598</v>
      </c>
      <c r="AA13" s="111" t="n">
        <f aca="false">Z13+1</f>
        <v>44599</v>
      </c>
      <c r="AB13" s="111" t="n">
        <f aca="false">AA13+1</f>
        <v>44600</v>
      </c>
      <c r="AC13" s="111" t="n">
        <f aca="false">AB13+1</f>
        <v>44601</v>
      </c>
      <c r="AD13" s="111" t="n">
        <f aca="false">AC13+1</f>
        <v>44602</v>
      </c>
      <c r="AE13" s="111" t="n">
        <f aca="false">AD13+1</f>
        <v>44603</v>
      </c>
      <c r="AF13" s="111" t="n">
        <f aca="false">AE13+1</f>
        <v>44604</v>
      </c>
      <c r="AG13" s="111" t="n">
        <f aca="false">AF13+1</f>
        <v>44605</v>
      </c>
      <c r="AH13" s="111" t="n">
        <f aca="false">AG13+1</f>
        <v>44606</v>
      </c>
      <c r="AI13" s="111" t="n">
        <f aca="false">AH13+1</f>
        <v>44607</v>
      </c>
      <c r="AJ13" s="111" t="n">
        <f aca="false">AI13+1</f>
        <v>44608</v>
      </c>
      <c r="AK13" s="111" t="n">
        <f aca="false">AJ13+1</f>
        <v>44609</v>
      </c>
      <c r="AL13" s="111" t="n">
        <f aca="false">AK13+1</f>
        <v>44610</v>
      </c>
      <c r="AM13" s="111" t="n">
        <f aca="false">AL13+1</f>
        <v>44611</v>
      </c>
      <c r="AN13" s="111" t="n">
        <f aca="false">AM13+1</f>
        <v>44612</v>
      </c>
      <c r="AO13" s="111" t="n">
        <f aca="false">AN13+1</f>
        <v>44613</v>
      </c>
      <c r="AP13" s="111" t="n">
        <f aca="false">AO13+1</f>
        <v>44614</v>
      </c>
      <c r="AQ13" s="111" t="n">
        <f aca="false">AP13+1</f>
        <v>44615</v>
      </c>
      <c r="AR13" s="111" t="n">
        <f aca="false">AQ13+1</f>
        <v>44616</v>
      </c>
      <c r="AS13" s="111" t="n">
        <f aca="false">AR13+1</f>
        <v>44617</v>
      </c>
      <c r="AT13" s="111" t="n">
        <f aca="false">AS13+1</f>
        <v>44618</v>
      </c>
      <c r="AU13" s="111" t="n">
        <f aca="false">AT13+1</f>
        <v>44619</v>
      </c>
      <c r="AV13" s="111" t="n">
        <f aca="false">AU13+1</f>
        <v>44620</v>
      </c>
      <c r="AW13" s="111" t="n">
        <f aca="false">AV13+1</f>
        <v>44621</v>
      </c>
      <c r="AX13" s="111" t="n">
        <f aca="false">AW13+1</f>
        <v>44622</v>
      </c>
      <c r="AY13" s="111" t="n">
        <f aca="false">AX13+1</f>
        <v>44623</v>
      </c>
      <c r="AZ13" s="111" t="n">
        <f aca="false">AY13+1</f>
        <v>44624</v>
      </c>
      <c r="BA13" s="111" t="n">
        <f aca="false">AZ13+1</f>
        <v>44625</v>
      </c>
      <c r="BB13" s="111" t="n">
        <f aca="false">BA13+1</f>
        <v>44626</v>
      </c>
      <c r="BC13" s="111" t="n">
        <f aca="false">BB13+1</f>
        <v>44627</v>
      </c>
      <c r="BD13" s="111" t="n">
        <f aca="false">BC13+1</f>
        <v>44628</v>
      </c>
      <c r="BE13" s="111" t="n">
        <f aca="false">BD13+1</f>
        <v>44629</v>
      </c>
      <c r="BF13" s="111" t="n">
        <f aca="false">BE13+1</f>
        <v>44630</v>
      </c>
      <c r="BG13" s="111" t="n">
        <f aca="false">BF13+1</f>
        <v>44631</v>
      </c>
      <c r="BH13" s="111" t="n">
        <f aca="false">BG13+1</f>
        <v>44632</v>
      </c>
      <c r="BI13" s="111" t="n">
        <f aca="false">BH13+1</f>
        <v>44633</v>
      </c>
      <c r="BJ13" s="111" t="n">
        <f aca="false">BI13+1</f>
        <v>44634</v>
      </c>
      <c r="BK13" s="111" t="n">
        <f aca="false">BJ13+1</f>
        <v>44635</v>
      </c>
      <c r="BL13" s="111" t="n">
        <f aca="false">BK13+1</f>
        <v>44636</v>
      </c>
      <c r="BM13" s="111" t="n">
        <f aca="false">BL13+1</f>
        <v>44637</v>
      </c>
      <c r="BN13" s="111" t="n">
        <f aca="false">BM13+1</f>
        <v>44638</v>
      </c>
      <c r="BO13" s="111" t="n">
        <f aca="false">BN13+1</f>
        <v>44639</v>
      </c>
      <c r="BP13" s="111" t="n">
        <f aca="false">BO13+1</f>
        <v>44640</v>
      </c>
      <c r="BQ13" s="111" t="n">
        <f aca="false">BP13+1</f>
        <v>44641</v>
      </c>
      <c r="BR13" s="111" t="n">
        <f aca="false">BQ13+1</f>
        <v>44642</v>
      </c>
      <c r="BS13" s="111" t="n">
        <f aca="false">BR13+1</f>
        <v>44643</v>
      </c>
      <c r="BT13" s="111" t="n">
        <f aca="false">BS13+1</f>
        <v>44644</v>
      </c>
      <c r="BU13" s="111" t="n">
        <f aca="false">BT13+1</f>
        <v>44645</v>
      </c>
      <c r="BV13" s="111" t="n">
        <f aca="false">BU13+1</f>
        <v>44646</v>
      </c>
      <c r="BW13" s="111" t="n">
        <f aca="false">BV13+1</f>
        <v>44647</v>
      </c>
      <c r="BX13" s="111" t="n">
        <f aca="false">BW13+1</f>
        <v>44648</v>
      </c>
      <c r="BY13" s="111" t="n">
        <f aca="false">BX13+1</f>
        <v>44649</v>
      </c>
      <c r="BZ13" s="111" t="n">
        <f aca="false">BY13+1</f>
        <v>44650</v>
      </c>
      <c r="CA13" s="111" t="n">
        <f aca="false">BZ13+1</f>
        <v>44651</v>
      </c>
      <c r="CB13" s="111" t="n">
        <f aca="false">CA13+1</f>
        <v>44652</v>
      </c>
      <c r="CC13" s="111" t="n">
        <f aca="false">CB13+1</f>
        <v>44653</v>
      </c>
      <c r="CD13" s="111" t="n">
        <f aca="false">CC13+1</f>
        <v>44654</v>
      </c>
      <c r="CE13" s="111" t="n">
        <f aca="false">CD13+1</f>
        <v>44655</v>
      </c>
      <c r="CF13" s="111" t="n">
        <f aca="false">CE13+1</f>
        <v>44656</v>
      </c>
      <c r="CG13" s="111" t="n">
        <f aca="false">CF13+1</f>
        <v>44657</v>
      </c>
      <c r="CH13" s="111" t="n">
        <f aca="false">CG13+1</f>
        <v>44658</v>
      </c>
      <c r="CI13" s="111" t="n">
        <f aca="false">CH13+1</f>
        <v>44659</v>
      </c>
      <c r="CJ13" s="111" t="n">
        <f aca="false">CI13+1</f>
        <v>44660</v>
      </c>
      <c r="CK13" s="111" t="n">
        <f aca="false">CJ13+1</f>
        <v>44661</v>
      </c>
      <c r="CL13" s="111" t="n">
        <f aca="false">CK13+1</f>
        <v>44662</v>
      </c>
      <c r="CM13" s="111" t="n">
        <f aca="false">CL13+1</f>
        <v>44663</v>
      </c>
      <c r="CN13" s="111" t="n">
        <f aca="false">CM13+1</f>
        <v>44664</v>
      </c>
      <c r="CO13" s="111" t="n">
        <f aca="false">CN13+1</f>
        <v>44665</v>
      </c>
      <c r="CP13" s="111" t="n">
        <f aca="false">CO13+1</f>
        <v>44666</v>
      </c>
      <c r="CQ13" s="111" t="n">
        <f aca="false">CP13+1</f>
        <v>44667</v>
      </c>
      <c r="CR13" s="111" t="n">
        <f aca="false">CQ13+1</f>
        <v>44668</v>
      </c>
      <c r="CS13" s="111" t="n">
        <f aca="false">CR13+1</f>
        <v>44669</v>
      </c>
      <c r="CT13" s="111" t="n">
        <f aca="false">CS13+1</f>
        <v>44670</v>
      </c>
      <c r="CU13" s="111" t="n">
        <f aca="false">CT13+1</f>
        <v>44671</v>
      </c>
      <c r="CV13" s="111" t="n">
        <f aca="false">CU13+1</f>
        <v>44672</v>
      </c>
      <c r="CW13" s="111" t="n">
        <f aca="false">CV13+1</f>
        <v>44673</v>
      </c>
      <c r="CX13" s="111" t="n">
        <f aca="false">CW13+1</f>
        <v>44674</v>
      </c>
      <c r="CY13" s="111" t="n">
        <f aca="false">CX13+1</f>
        <v>44675</v>
      </c>
      <c r="CZ13" s="111" t="n">
        <f aca="false">CY13+1</f>
        <v>44676</v>
      </c>
      <c r="DA13" s="111" t="n">
        <f aca="false">CZ13+1</f>
        <v>44677</v>
      </c>
      <c r="DB13" s="111" t="n">
        <f aca="false">DA13+1</f>
        <v>44678</v>
      </c>
      <c r="DC13" s="111" t="n">
        <f aca="false">DB13+1</f>
        <v>44679</v>
      </c>
      <c r="DD13" s="111" t="n">
        <f aca="false">DC13+1</f>
        <v>44680</v>
      </c>
      <c r="DE13" s="111" t="n">
        <f aca="false">DD13+1</f>
        <v>44681</v>
      </c>
      <c r="DF13" s="111" t="n">
        <f aca="false">DE13+1</f>
        <v>44682</v>
      </c>
      <c r="DG13" s="111" t="n">
        <f aca="false">DF13+1</f>
        <v>44683</v>
      </c>
      <c r="DH13" s="111" t="n">
        <f aca="false">DG13+1</f>
        <v>44684</v>
      </c>
      <c r="DI13" s="111" t="n">
        <f aca="false">DH13+1</f>
        <v>44685</v>
      </c>
      <c r="DJ13" s="111" t="n">
        <f aca="false">DI13+1</f>
        <v>44686</v>
      </c>
      <c r="DK13" s="111" t="n">
        <f aca="false">DJ13+1</f>
        <v>44687</v>
      </c>
      <c r="DL13" s="111" t="n">
        <f aca="false">DK13+1</f>
        <v>44688</v>
      </c>
      <c r="DM13" s="111" t="n">
        <f aca="false">DL13+1</f>
        <v>44689</v>
      </c>
      <c r="DN13" s="111" t="n">
        <f aca="false">DM13+1</f>
        <v>44690</v>
      </c>
      <c r="DO13" s="111" t="n">
        <f aca="false">DN13+1</f>
        <v>44691</v>
      </c>
      <c r="DP13" s="111" t="n">
        <f aca="false">DO13+1</f>
        <v>44692</v>
      </c>
      <c r="DQ13" s="111" t="n">
        <f aca="false">DP13+1</f>
        <v>44693</v>
      </c>
      <c r="DR13" s="111" t="n">
        <f aca="false">DQ13+1</f>
        <v>44694</v>
      </c>
      <c r="DS13" s="111" t="n">
        <f aca="false">DR13+1</f>
        <v>44695</v>
      </c>
      <c r="DT13" s="111" t="n">
        <f aca="false">DS13+1</f>
        <v>44696</v>
      </c>
      <c r="DU13" s="111" t="n">
        <f aca="false">DT13+1</f>
        <v>44697</v>
      </c>
      <c r="DV13" s="111" t="n">
        <f aca="false">DU13+1</f>
        <v>44698</v>
      </c>
      <c r="DW13" s="111" t="n">
        <f aca="false">DV13+1</f>
        <v>44699</v>
      </c>
      <c r="DX13" s="111" t="n">
        <f aca="false">DW13+1</f>
        <v>44700</v>
      </c>
      <c r="DY13" s="111" t="n">
        <f aca="false">DX13+1</f>
        <v>44701</v>
      </c>
      <c r="DZ13" s="111" t="n">
        <f aca="false">DY13+1</f>
        <v>44702</v>
      </c>
      <c r="EA13" s="111" t="n">
        <f aca="false">DZ13+1</f>
        <v>44703</v>
      </c>
      <c r="EB13" s="111" t="n">
        <f aca="false">EA13+1</f>
        <v>44704</v>
      </c>
      <c r="EC13" s="111" t="n">
        <f aca="false">EB13+1</f>
        <v>44705</v>
      </c>
      <c r="ED13" s="111" t="n">
        <f aca="false">EC13+1</f>
        <v>44706</v>
      </c>
      <c r="EE13" s="111" t="n">
        <f aca="false">ED13+1</f>
        <v>44707</v>
      </c>
      <c r="EF13" s="111" t="n">
        <f aca="false">EE13+1</f>
        <v>44708</v>
      </c>
      <c r="EG13" s="111" t="n">
        <f aca="false">EF13+1</f>
        <v>44709</v>
      </c>
      <c r="EH13" s="111" t="n">
        <f aca="false">EG13+1</f>
        <v>44710</v>
      </c>
      <c r="EI13" s="111" t="n">
        <f aca="false">EH13+1</f>
        <v>44711</v>
      </c>
      <c r="EJ13" s="111" t="n">
        <f aca="false">EI13+1</f>
        <v>44712</v>
      </c>
      <c r="EK13" s="111" t="n">
        <f aca="false">EJ13+1</f>
        <v>44713</v>
      </c>
      <c r="EL13" s="111" t="n">
        <f aca="false">EK13+1</f>
        <v>44714</v>
      </c>
      <c r="EM13" s="111" t="n">
        <f aca="false">EL13+1</f>
        <v>44715</v>
      </c>
      <c r="EN13" s="111" t="n">
        <f aca="false">EM13+1</f>
        <v>44716</v>
      </c>
      <c r="EO13" s="111" t="n">
        <f aca="false">EN13+1</f>
        <v>44717</v>
      </c>
      <c r="EP13" s="111" t="n">
        <f aca="false">EO13+1</f>
        <v>44718</v>
      </c>
      <c r="EQ13" s="111" t="n">
        <f aca="false">EP13+1</f>
        <v>44719</v>
      </c>
      <c r="ER13" s="111" t="n">
        <f aca="false">EQ13+1</f>
        <v>44720</v>
      </c>
      <c r="ES13" s="111" t="n">
        <f aca="false">ER13+1</f>
        <v>44721</v>
      </c>
      <c r="ET13" s="111" t="n">
        <f aca="false">ES13+1</f>
        <v>44722</v>
      </c>
      <c r="EU13" s="111" t="n">
        <f aca="false">ET13+1</f>
        <v>44723</v>
      </c>
      <c r="EV13" s="111" t="n">
        <f aca="false">EU13+1</f>
        <v>44724</v>
      </c>
      <c r="EW13" s="111" t="n">
        <f aca="false">EV13+1</f>
        <v>44725</v>
      </c>
      <c r="EX13" s="111" t="n">
        <f aca="false">EW13+1</f>
        <v>44726</v>
      </c>
      <c r="EY13" s="111" t="n">
        <f aca="false">EX13+1</f>
        <v>44727</v>
      </c>
      <c r="EZ13" s="111" t="n">
        <f aca="false">EY13+1</f>
        <v>44728</v>
      </c>
      <c r="FA13" s="111" t="n">
        <f aca="false">EZ13+1</f>
        <v>44729</v>
      </c>
      <c r="FB13" s="111" t="n">
        <f aca="false">FA13+1</f>
        <v>44730</v>
      </c>
      <c r="FC13" s="111" t="n">
        <f aca="false">FB13+1</f>
        <v>44731</v>
      </c>
      <c r="FD13" s="111" t="n">
        <f aca="false">FC13+1</f>
        <v>44732</v>
      </c>
      <c r="FE13" s="111" t="n">
        <f aca="false">FD13+1</f>
        <v>44733</v>
      </c>
      <c r="FF13" s="111" t="n">
        <f aca="false">FE13+1</f>
        <v>44734</v>
      </c>
      <c r="FG13" s="111" t="n">
        <f aca="false">FF13+1</f>
        <v>44735</v>
      </c>
      <c r="FH13" s="111" t="n">
        <f aca="false">FG13+1</f>
        <v>44736</v>
      </c>
      <c r="FI13" s="111" t="n">
        <f aca="false">FH13+1</f>
        <v>44737</v>
      </c>
      <c r="FJ13" s="111" t="n">
        <f aca="false">FI13+1</f>
        <v>44738</v>
      </c>
      <c r="FK13" s="111" t="n">
        <f aca="false">FJ13+1</f>
        <v>44739</v>
      </c>
      <c r="FL13" s="111" t="n">
        <f aca="false">FK13+1</f>
        <v>44740</v>
      </c>
      <c r="FM13" s="111" t="n">
        <f aca="false">FL13+1</f>
        <v>44741</v>
      </c>
      <c r="FN13" s="111" t="n">
        <f aca="false">FM13+1</f>
        <v>44742</v>
      </c>
      <c r="FO13" s="111" t="n">
        <f aca="false">FN13+1</f>
        <v>44743</v>
      </c>
      <c r="FP13" s="111" t="n">
        <f aca="false">FO13+1</f>
        <v>44744</v>
      </c>
      <c r="FQ13" s="111" t="n">
        <f aca="false">FP13+1</f>
        <v>44745</v>
      </c>
      <c r="FR13" s="111" t="n">
        <f aca="false">FQ13+1</f>
        <v>44746</v>
      </c>
      <c r="FS13" s="111" t="n">
        <f aca="false">FR13+1</f>
        <v>44747</v>
      </c>
      <c r="FT13" s="111" t="n">
        <f aca="false">FS13+1</f>
        <v>44748</v>
      </c>
      <c r="FU13" s="111" t="n">
        <f aca="false">FT13+1</f>
        <v>44749</v>
      </c>
      <c r="FV13" s="111" t="n">
        <f aca="false">FU13+1</f>
        <v>44750</v>
      </c>
      <c r="FW13" s="111" t="n">
        <f aca="false">FV13+1</f>
        <v>44751</v>
      </c>
      <c r="FX13" s="111" t="n">
        <f aca="false">FW13+1</f>
        <v>44752</v>
      </c>
      <c r="FY13" s="111" t="n">
        <f aca="false">FX13+1</f>
        <v>44753</v>
      </c>
      <c r="FZ13" s="111" t="n">
        <f aca="false">FY13+1</f>
        <v>44754</v>
      </c>
      <c r="GA13" s="111" t="n">
        <f aca="false">FZ13+1</f>
        <v>44755</v>
      </c>
      <c r="GB13" s="111" t="n">
        <f aca="false">GA13+1</f>
        <v>44756</v>
      </c>
      <c r="GC13" s="111" t="n">
        <f aca="false">GB13+1</f>
        <v>44757</v>
      </c>
      <c r="GD13" s="111" t="n">
        <f aca="false">GC13+1</f>
        <v>44758</v>
      </c>
      <c r="GE13" s="111" t="n">
        <f aca="false">GD13+1</f>
        <v>44759</v>
      </c>
      <c r="GF13" s="111" t="n">
        <f aca="false">GE13+1</f>
        <v>44760</v>
      </c>
      <c r="GG13" s="111" t="n">
        <f aca="false">GF13+1</f>
        <v>44761</v>
      </c>
      <c r="GH13" s="111" t="n">
        <f aca="false">GG13+1</f>
        <v>44762</v>
      </c>
      <c r="GI13" s="111" t="n">
        <f aca="false">GH13+1</f>
        <v>44763</v>
      </c>
      <c r="AGX13" s="113"/>
      <c r="AGY13" s="113"/>
      <c r="AGZ13" s="113"/>
      <c r="AHA13" s="113"/>
      <c r="AHB13" s="113"/>
      <c r="AHC13" s="113"/>
      <c r="AHD13" s="113"/>
      <c r="AHE13" s="113"/>
      <c r="AHF13" s="113"/>
      <c r="AHG13" s="113"/>
      <c r="AHH13" s="113"/>
      <c r="AHI13" s="113"/>
      <c r="AHJ13" s="113"/>
      <c r="AHK13" s="113"/>
      <c r="AHL13" s="113"/>
      <c r="AHM13" s="113"/>
      <c r="AHN13" s="113"/>
      <c r="AHO13" s="113"/>
      <c r="AHP13" s="113"/>
      <c r="AHQ13" s="113"/>
      <c r="AHR13" s="113"/>
      <c r="AHS13" s="113"/>
      <c r="AHT13" s="113"/>
      <c r="AHU13" s="113"/>
      <c r="AHV13" s="113"/>
      <c r="AHW13" s="113"/>
      <c r="AHX13" s="113"/>
      <c r="AHY13" s="113"/>
      <c r="AHZ13" s="113"/>
      <c r="AIA13" s="113"/>
      <c r="AIB13" s="113"/>
      <c r="AIC13" s="113"/>
      <c r="AID13" s="113"/>
      <c r="AIE13" s="113"/>
      <c r="AIF13" s="113"/>
      <c r="AIG13" s="113"/>
      <c r="AIH13" s="113"/>
      <c r="AII13" s="113"/>
      <c r="AIJ13" s="113"/>
      <c r="AIK13" s="113"/>
      <c r="AIL13" s="113"/>
      <c r="AIM13" s="113"/>
      <c r="AIN13" s="113"/>
      <c r="AIO13" s="113"/>
      <c r="AIP13" s="113"/>
      <c r="AIQ13" s="113"/>
      <c r="AIR13" s="113"/>
      <c r="AIS13" s="113"/>
      <c r="AIT13" s="113"/>
      <c r="AIU13" s="113"/>
      <c r="AIV13" s="113"/>
      <c r="AIW13" s="113"/>
      <c r="AIX13" s="113"/>
      <c r="AIY13" s="113"/>
      <c r="AIZ13" s="113"/>
      <c r="AJA13" s="113"/>
      <c r="AJB13" s="113"/>
      <c r="AJC13" s="113"/>
      <c r="AJD13" s="113"/>
      <c r="AJE13" s="113"/>
      <c r="AJF13" s="113"/>
      <c r="AJG13" s="113"/>
      <c r="AJH13" s="113"/>
      <c r="AJI13" s="113"/>
      <c r="AJJ13" s="113"/>
      <c r="AJK13" s="113"/>
      <c r="AJL13" s="113"/>
      <c r="AJM13" s="113"/>
      <c r="AJN13" s="113"/>
      <c r="AJO13" s="113"/>
      <c r="AJP13" s="113"/>
      <c r="AJQ13" s="113"/>
      <c r="AJR13" s="113"/>
      <c r="AJS13" s="113"/>
      <c r="AJT13" s="113"/>
      <c r="AJU13" s="113"/>
      <c r="AJV13" s="113"/>
      <c r="AJW13" s="113"/>
      <c r="AJX13" s="113"/>
      <c r="AJY13" s="113"/>
      <c r="AJZ13" s="113"/>
      <c r="AKA13" s="113"/>
      <c r="AKB13" s="113"/>
      <c r="AKC13" s="113"/>
      <c r="AKD13" s="113"/>
      <c r="AKE13" s="113"/>
      <c r="AKF13" s="113"/>
      <c r="AKG13" s="113"/>
      <c r="AKH13" s="113"/>
      <c r="AKI13" s="113"/>
      <c r="AKJ13" s="113"/>
      <c r="AKK13" s="113"/>
      <c r="AKL13" s="113"/>
      <c r="AKM13" s="113"/>
      <c r="AKN13" s="113"/>
      <c r="AKO13" s="113"/>
      <c r="AKP13" s="113"/>
      <c r="AKQ13" s="113"/>
      <c r="AKR13" s="113"/>
      <c r="AKS13" s="113"/>
      <c r="AKT13" s="113"/>
      <c r="AKU13" s="113"/>
      <c r="AKV13" s="113"/>
      <c r="AKW13" s="113"/>
      <c r="AKX13" s="113"/>
      <c r="AKY13" s="113"/>
      <c r="AKZ13" s="113"/>
      <c r="ALA13" s="113"/>
      <c r="ALB13" s="113"/>
      <c r="ALC13" s="113"/>
      <c r="ALD13" s="113"/>
      <c r="ALE13" s="113"/>
      <c r="ALF13" s="113"/>
      <c r="ALG13" s="113"/>
      <c r="ALH13" s="113"/>
      <c r="ALI13" s="113"/>
      <c r="ALJ13" s="113"/>
      <c r="ALK13" s="113"/>
      <c r="ALL13" s="113"/>
      <c r="ALM13" s="113"/>
      <c r="ALN13" s="113"/>
      <c r="ALO13" s="113"/>
      <c r="ALP13" s="113"/>
      <c r="ALQ13" s="113"/>
      <c r="ALR13" s="113"/>
      <c r="ALS13" s="113"/>
      <c r="ALT13" s="113"/>
      <c r="ALU13" s="113"/>
      <c r="ALV13" s="113"/>
      <c r="ALW13" s="113"/>
      <c r="ALX13" s="113"/>
      <c r="ALY13" s="113"/>
      <c r="ALZ13" s="113"/>
      <c r="AMA13" s="113"/>
      <c r="AMB13" s="113"/>
      <c r="AMC13" s="113"/>
      <c r="AMD13" s="113"/>
      <c r="AME13" s="113"/>
      <c r="AMF13" s="113"/>
      <c r="AMG13" s="113"/>
      <c r="AMH13" s="113"/>
      <c r="AMI13" s="113"/>
      <c r="AMJ13" s="113"/>
    </row>
    <row r="14" s="125" customFormat="true" ht="15.4" hidden="false" customHeight="false" outlineLevel="0" collapsed="false">
      <c r="A14" s="114"/>
      <c r="B14" s="115" t="s">
        <v>2</v>
      </c>
      <c r="C14" s="115"/>
      <c r="D14" s="116" t="n">
        <f aca="false">MIN(D15:D34)</f>
        <v>44583</v>
      </c>
      <c r="E14" s="117" t="n">
        <f aca="false">F14-D14</f>
        <v>86</v>
      </c>
      <c r="F14" s="118" t="n">
        <f aca="false">MAX(F15:F28)</f>
        <v>44669</v>
      </c>
      <c r="G14" s="119" t="n">
        <f aca="false">SUMPRODUCT(G15:G28,E15:E28)/SUM(E15:E28)</f>
        <v>0.369918699186992</v>
      </c>
      <c r="H14" s="120" t="n">
        <f aca="false">F14-D14</f>
        <v>86</v>
      </c>
      <c r="I14" s="121" t="n">
        <f aca="false">SUM(I15:I34)</f>
        <v>45</v>
      </c>
      <c r="J14" s="121" t="n">
        <f aca="false">SUM(J15:J34)</f>
        <v>118</v>
      </c>
      <c r="K14" s="122"/>
      <c r="L14" s="123"/>
      <c r="M14" s="123"/>
      <c r="N14" s="123"/>
      <c r="O14" s="123"/>
      <c r="P14" s="123"/>
      <c r="Q14" s="123"/>
      <c r="R14" s="123"/>
      <c r="S14" s="123"/>
      <c r="T14" s="123"/>
      <c r="U14" s="123"/>
      <c r="V14" s="123"/>
      <c r="W14" s="123"/>
      <c r="X14" s="123"/>
      <c r="Y14" s="123"/>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4"/>
      <c r="BB14" s="124"/>
      <c r="BC14" s="124"/>
      <c r="BD14" s="124"/>
      <c r="BE14" s="124"/>
      <c r="BF14" s="124"/>
      <c r="BG14" s="124"/>
      <c r="BH14" s="124"/>
      <c r="BI14" s="124"/>
      <c r="BJ14" s="124"/>
      <c r="BK14" s="124"/>
      <c r="BL14" s="124"/>
      <c r="BM14" s="124"/>
      <c r="BN14" s="124"/>
      <c r="BO14" s="124"/>
      <c r="BP14" s="124"/>
      <c r="BQ14" s="124"/>
      <c r="BR14" s="124"/>
      <c r="BS14" s="124"/>
      <c r="BT14" s="124"/>
      <c r="BU14" s="124"/>
      <c r="BV14" s="124"/>
      <c r="BW14" s="124"/>
      <c r="BX14" s="124"/>
      <c r="BY14" s="124"/>
      <c r="BZ14" s="124"/>
      <c r="CA14" s="124"/>
      <c r="CB14" s="124"/>
      <c r="CC14" s="124"/>
      <c r="CD14" s="124"/>
      <c r="CE14" s="124"/>
      <c r="CF14" s="124"/>
      <c r="CG14" s="124"/>
      <c r="CH14" s="124"/>
      <c r="CI14" s="124"/>
      <c r="CJ14" s="124"/>
      <c r="CK14" s="124"/>
      <c r="CL14" s="124"/>
      <c r="CM14" s="124"/>
      <c r="CN14" s="124"/>
      <c r="CO14" s="124"/>
      <c r="CP14" s="124"/>
      <c r="CQ14" s="124"/>
      <c r="CR14" s="124"/>
      <c r="CS14" s="124"/>
      <c r="AGY14" s="126"/>
      <c r="AGZ14" s="126"/>
      <c r="AHA14" s="126"/>
      <c r="AHB14" s="126"/>
      <c r="AHC14" s="126"/>
      <c r="AHD14" s="126"/>
      <c r="AHE14" s="126"/>
      <c r="AHF14" s="126"/>
      <c r="AHG14" s="126"/>
      <c r="AHH14" s="126"/>
      <c r="AHI14" s="126"/>
      <c r="AHJ14" s="126"/>
      <c r="AHK14" s="126"/>
      <c r="AHL14" s="126"/>
      <c r="AHM14" s="126"/>
      <c r="AHN14" s="126"/>
      <c r="AHO14" s="126"/>
      <c r="AHP14" s="126"/>
      <c r="AHQ14" s="126"/>
      <c r="AHR14" s="126"/>
      <c r="AHS14" s="126"/>
      <c r="AHT14" s="126"/>
      <c r="AHU14" s="126"/>
      <c r="AHV14" s="126"/>
      <c r="AHW14" s="126"/>
      <c r="AHX14" s="126"/>
      <c r="AHY14" s="126"/>
      <c r="AHZ14" s="126"/>
      <c r="AIA14" s="126"/>
      <c r="AIB14" s="126"/>
      <c r="AIC14" s="126"/>
      <c r="AID14" s="126"/>
      <c r="AIE14" s="126"/>
      <c r="AIF14" s="126"/>
      <c r="AIG14" s="126"/>
      <c r="AIH14" s="126"/>
      <c r="AII14" s="126"/>
      <c r="AIJ14" s="126"/>
      <c r="AIK14" s="126"/>
      <c r="AIL14" s="126"/>
      <c r="AIM14" s="126"/>
      <c r="AIN14" s="126"/>
      <c r="AIO14" s="126"/>
      <c r="AIP14" s="126"/>
      <c r="AIQ14" s="126"/>
      <c r="AIR14" s="126"/>
      <c r="AIS14" s="126"/>
      <c r="AIT14" s="126"/>
      <c r="AIU14" s="126"/>
      <c r="AIV14" s="126"/>
      <c r="AIW14" s="126"/>
      <c r="AIX14" s="126"/>
      <c r="AIY14" s="126"/>
      <c r="AIZ14" s="126"/>
      <c r="AJA14" s="126"/>
      <c r="AJB14" s="126"/>
      <c r="AJC14" s="126"/>
      <c r="AJD14" s="126"/>
      <c r="AJE14" s="126"/>
      <c r="AJF14" s="126"/>
      <c r="AJG14" s="126"/>
      <c r="AJH14" s="126"/>
      <c r="AJI14" s="126"/>
      <c r="AJJ14" s="126"/>
      <c r="AJK14" s="126"/>
      <c r="AJL14" s="126"/>
      <c r="AJM14" s="126"/>
      <c r="AJN14" s="126"/>
      <c r="AJO14" s="126"/>
      <c r="AJP14" s="126"/>
      <c r="AJQ14" s="126"/>
      <c r="AJR14" s="126"/>
      <c r="AJS14" s="126"/>
      <c r="AJT14" s="126"/>
      <c r="AJU14" s="126"/>
      <c r="AJV14" s="126"/>
      <c r="AJW14" s="126"/>
      <c r="AJX14" s="126"/>
      <c r="AJY14" s="126"/>
      <c r="AJZ14" s="126"/>
      <c r="AKA14" s="126"/>
      <c r="AKB14" s="126"/>
      <c r="AKC14" s="126"/>
      <c r="AKD14" s="126"/>
      <c r="AKE14" s="126"/>
      <c r="AKF14" s="126"/>
      <c r="AKG14" s="126"/>
      <c r="AKH14" s="126"/>
      <c r="AKI14" s="126"/>
      <c r="AKJ14" s="126"/>
      <c r="AKK14" s="126"/>
      <c r="AKL14" s="126"/>
      <c r="AKM14" s="126"/>
      <c r="AKN14" s="126"/>
      <c r="AKO14" s="126"/>
      <c r="AKP14" s="126"/>
      <c r="AKQ14" s="126"/>
      <c r="AKR14" s="126"/>
      <c r="AKS14" s="126"/>
      <c r="AKT14" s="126"/>
      <c r="AKU14" s="126"/>
      <c r="AKV14" s="126"/>
      <c r="AKW14" s="126"/>
      <c r="AKX14" s="126"/>
      <c r="AKY14" s="126"/>
      <c r="AKZ14" s="126"/>
      <c r="ALA14" s="126"/>
      <c r="ALB14" s="126"/>
      <c r="ALC14" s="126"/>
      <c r="ALD14" s="126"/>
      <c r="ALE14" s="126"/>
      <c r="ALF14" s="126"/>
      <c r="ALG14" s="126"/>
      <c r="ALH14" s="126"/>
      <c r="ALI14" s="126"/>
      <c r="ALJ14" s="126"/>
      <c r="ALK14" s="126"/>
      <c r="ALL14" s="126"/>
      <c r="ALM14" s="126"/>
      <c r="ALN14" s="126"/>
      <c r="ALO14" s="126"/>
      <c r="ALP14" s="126"/>
      <c r="ALQ14" s="126"/>
      <c r="ALR14" s="126"/>
      <c r="ALS14" s="126"/>
      <c r="ALT14" s="126"/>
      <c r="ALU14" s="126"/>
      <c r="ALV14" s="126"/>
      <c r="ALW14" s="126"/>
      <c r="ALX14" s="126"/>
      <c r="ALY14" s="126"/>
      <c r="ALZ14" s="126"/>
      <c r="AMA14" s="126"/>
      <c r="AMB14" s="126"/>
      <c r="AMC14" s="126"/>
      <c r="AMD14" s="126"/>
      <c r="AME14" s="126"/>
      <c r="AMF14" s="126"/>
      <c r="AMG14" s="126"/>
      <c r="AMH14" s="126"/>
      <c r="AMI14" s="126"/>
      <c r="AMJ14" s="126"/>
    </row>
    <row r="15" s="139" customFormat="true" ht="12.9" hidden="false" customHeight="false" outlineLevel="0" collapsed="false">
      <c r="A15" s="127"/>
      <c r="B15" s="128" t="s">
        <v>101</v>
      </c>
      <c r="C15" s="129"/>
      <c r="D15" s="130" t="n">
        <v>44583</v>
      </c>
      <c r="E15" s="131" t="n">
        <f aca="false">9</f>
        <v>9</v>
      </c>
      <c r="F15" s="132" t="n">
        <f aca="false">D15+E15</f>
        <v>44592</v>
      </c>
      <c r="G15" s="133" t="n">
        <v>1</v>
      </c>
      <c r="H15" s="134" t="n">
        <f aca="false">IF(ISNUMBER(F15),F15-D15,"")</f>
        <v>9</v>
      </c>
      <c r="I15" s="135" t="n">
        <f aca="false">IF(ISNUMBER(E15),ROUNDDOWN(E15*G15,0),"")</f>
        <v>9</v>
      </c>
      <c r="J15" s="135" t="n">
        <f aca="false">IF(ISNUMBER(E15),E15-I15,"")</f>
        <v>0</v>
      </c>
      <c r="K15" s="136"/>
      <c r="L15" s="137"/>
      <c r="M15" s="137"/>
      <c r="N15" s="137"/>
      <c r="O15" s="137"/>
      <c r="P15" s="137"/>
      <c r="Q15" s="137"/>
      <c r="R15" s="137"/>
      <c r="S15" s="137"/>
      <c r="T15" s="137"/>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AGX15" s="140"/>
      <c r="AGY15" s="140"/>
      <c r="AGZ15" s="140"/>
      <c r="AHA15" s="140"/>
      <c r="AHB15" s="140"/>
      <c r="AHC15" s="140"/>
      <c r="AHD15" s="140"/>
      <c r="AHE15" s="140"/>
      <c r="AHF15" s="140"/>
      <c r="AHG15" s="140"/>
      <c r="AHH15" s="140"/>
      <c r="AHI15" s="140"/>
      <c r="AHJ15" s="140"/>
      <c r="AHK15" s="140"/>
      <c r="AHL15" s="140"/>
      <c r="AHM15" s="140"/>
      <c r="AHN15" s="140"/>
      <c r="AHO15" s="140"/>
      <c r="AHP15" s="140"/>
      <c r="AHQ15" s="140"/>
      <c r="AHR15" s="140"/>
      <c r="AHS15" s="140"/>
      <c r="AHT15" s="140"/>
      <c r="AHU15" s="140"/>
      <c r="AHV15" s="140"/>
      <c r="AHW15" s="140"/>
      <c r="AHX15" s="140"/>
      <c r="AHY15" s="140"/>
      <c r="AHZ15" s="140"/>
      <c r="AIA15" s="140"/>
      <c r="AIB15" s="140"/>
      <c r="AIC15" s="140"/>
      <c r="AID15" s="140"/>
      <c r="AIE15" s="140"/>
      <c r="AIF15" s="140"/>
      <c r="AIG15" s="140"/>
      <c r="AIH15" s="140"/>
      <c r="AII15" s="140"/>
      <c r="AIJ15" s="140"/>
      <c r="AIK15" s="140"/>
      <c r="AIL15" s="140"/>
      <c r="AIM15" s="140"/>
      <c r="AIN15" s="140"/>
      <c r="AIO15" s="140"/>
      <c r="AIP15" s="140"/>
      <c r="AIQ15" s="140"/>
      <c r="AIR15" s="140"/>
      <c r="AIS15" s="140"/>
      <c r="AIT15" s="140"/>
      <c r="AIU15" s="140"/>
      <c r="AIV15" s="140"/>
      <c r="AIW15" s="140"/>
      <c r="AIX15" s="140"/>
      <c r="AIY15" s="140"/>
      <c r="AIZ15" s="140"/>
      <c r="AJA15" s="140"/>
      <c r="AJB15" s="140"/>
      <c r="AJC15" s="140"/>
      <c r="AJD15" s="140"/>
      <c r="AJE15" s="140"/>
      <c r="AJF15" s="140"/>
      <c r="AJG15" s="140"/>
      <c r="AJH15" s="140"/>
      <c r="AJI15" s="140"/>
      <c r="AJJ15" s="140"/>
      <c r="AJK15" s="140"/>
      <c r="AJL15" s="140"/>
      <c r="AJM15" s="140"/>
      <c r="AJN15" s="140"/>
      <c r="AJO15" s="140"/>
      <c r="AJP15" s="140"/>
      <c r="AJQ15" s="140"/>
      <c r="AJR15" s="140"/>
      <c r="AJS15" s="140"/>
      <c r="AJT15" s="140"/>
      <c r="AJU15" s="140"/>
      <c r="AJV15" s="140"/>
      <c r="AJW15" s="140"/>
      <c r="AJX15" s="140"/>
      <c r="AJY15" s="140"/>
      <c r="AJZ15" s="140"/>
      <c r="AKA15" s="140"/>
      <c r="AKB15" s="140"/>
      <c r="AKC15" s="140"/>
      <c r="AKD15" s="140"/>
      <c r="AKE15" s="140"/>
      <c r="AKF15" s="140"/>
      <c r="AKG15" s="140"/>
      <c r="AKH15" s="140"/>
      <c r="AKI15" s="140"/>
      <c r="AKJ15" s="140"/>
      <c r="AKK15" s="140"/>
      <c r="AKL15" s="140"/>
      <c r="AKM15" s="140"/>
      <c r="AKN15" s="140"/>
      <c r="AKO15" s="140"/>
      <c r="AKP15" s="140"/>
      <c r="AKQ15" s="140"/>
      <c r="AKR15" s="140"/>
      <c r="AKS15" s="140"/>
      <c r="AKT15" s="140"/>
      <c r="AKU15" s="140"/>
      <c r="AKV15" s="140"/>
      <c r="AKW15" s="140"/>
      <c r="AKX15" s="140"/>
      <c r="AKY15" s="140"/>
      <c r="AKZ15" s="140"/>
      <c r="ALA15" s="140"/>
      <c r="ALB15" s="140"/>
      <c r="ALC15" s="140"/>
      <c r="ALD15" s="140"/>
      <c r="ALE15" s="140"/>
      <c r="ALF15" s="140"/>
      <c r="ALG15" s="140"/>
      <c r="ALH15" s="140"/>
      <c r="ALI15" s="140"/>
      <c r="ALJ15" s="140"/>
      <c r="ALK15" s="140"/>
      <c r="ALL15" s="140"/>
      <c r="ALM15" s="140"/>
      <c r="ALN15" s="140"/>
      <c r="ALO15" s="140"/>
      <c r="ALP15" s="140"/>
      <c r="ALQ15" s="140"/>
      <c r="ALR15" s="140"/>
      <c r="ALS15" s="140"/>
      <c r="ALT15" s="140"/>
      <c r="ALU15" s="140"/>
      <c r="ALV15" s="140"/>
      <c r="ALW15" s="140"/>
      <c r="ALX15" s="140"/>
      <c r="ALY15" s="140"/>
      <c r="ALZ15" s="140"/>
      <c r="AMA15" s="140"/>
      <c r="AMB15" s="140"/>
      <c r="AMC15" s="140"/>
      <c r="AMD15" s="140"/>
      <c r="AME15" s="140"/>
      <c r="AMF15" s="140"/>
      <c r="AMG15" s="140"/>
      <c r="AMH15" s="140"/>
      <c r="AMI15" s="140"/>
      <c r="AMJ15" s="140"/>
    </row>
    <row r="16" s="140" customFormat="true" ht="12.9" hidden="false" customHeight="false" outlineLevel="0" collapsed="false">
      <c r="A16" s="141"/>
      <c r="B16" s="128" t="s">
        <v>76</v>
      </c>
      <c r="C16" s="142"/>
      <c r="D16" s="143" t="n">
        <v>44583</v>
      </c>
      <c r="E16" s="144" t="n">
        <v>18</v>
      </c>
      <c r="F16" s="132" t="n">
        <f aca="false">D16+E16</f>
        <v>44601</v>
      </c>
      <c r="G16" s="145" t="n">
        <v>1</v>
      </c>
      <c r="H16" s="134" t="n">
        <f aca="false">IF(ISNUMBER(F16),F16-D16+1,"")</f>
        <v>19</v>
      </c>
      <c r="I16" s="135" t="n">
        <f aca="false">IF(ISNUMBER(E16),ROUNDDOWN(E16*G16,0),"")</f>
        <v>18</v>
      </c>
      <c r="J16" s="135" t="n">
        <f aca="false">IF(ISNUMBER(E16),E16-I16,"")</f>
        <v>0</v>
      </c>
      <c r="K16" s="136"/>
      <c r="L16" s="137"/>
      <c r="M16" s="137"/>
      <c r="N16" s="137"/>
      <c r="O16" s="137"/>
      <c r="P16" s="137"/>
      <c r="Q16" s="137"/>
      <c r="R16" s="137"/>
      <c r="S16" s="137"/>
      <c r="T16" s="137"/>
      <c r="U16" s="137"/>
      <c r="V16" s="137"/>
      <c r="W16" s="137"/>
      <c r="X16" s="137"/>
      <c r="Y16" s="137"/>
      <c r="Z16" s="137"/>
      <c r="AA16" s="137"/>
      <c r="AB16" s="137"/>
      <c r="AC16" s="137"/>
      <c r="AD16" s="146"/>
      <c r="AE16" s="138"/>
      <c r="AF16" s="138"/>
      <c r="AG16" s="138"/>
      <c r="AH16" s="138"/>
      <c r="AI16" s="138"/>
      <c r="AJ16" s="138"/>
      <c r="AK16" s="138"/>
      <c r="AL16" s="138"/>
      <c r="AM16" s="138"/>
      <c r="AN16" s="138"/>
      <c r="AO16" s="138"/>
      <c r="AP16" s="138"/>
      <c r="AQ16" s="138"/>
      <c r="AR16" s="138"/>
      <c r="AS16" s="138"/>
      <c r="AT16" s="138"/>
      <c r="AU16" s="138"/>
      <c r="AV16" s="138"/>
      <c r="AW16" s="138"/>
      <c r="AX16" s="138"/>
      <c r="AY16" s="138"/>
      <c r="AZ16" s="138"/>
    </row>
    <row r="17" s="149" customFormat="true" ht="12.9" hidden="false" customHeight="false" outlineLevel="0" collapsed="false">
      <c r="A17" s="141"/>
      <c r="B17" s="128" t="s">
        <v>102</v>
      </c>
      <c r="C17" s="142"/>
      <c r="D17" s="130" t="n">
        <v>44602</v>
      </c>
      <c r="E17" s="131" t="n">
        <v>33</v>
      </c>
      <c r="F17" s="132" t="n">
        <f aca="false">D17+E17</f>
        <v>44635</v>
      </c>
      <c r="G17" s="133" t="n">
        <v>0.5</v>
      </c>
      <c r="H17" s="134" t="n">
        <f aca="false">IF(ISNUMBER(F17),F17-D17+1,"")</f>
        <v>34</v>
      </c>
      <c r="I17" s="135" t="n">
        <f aca="false">IF(ISNUMBER(E17),ROUNDDOWN(E17*G17,0),"")</f>
        <v>16</v>
      </c>
      <c r="J17" s="135" t="n">
        <f aca="false">IF(ISNUMBER(E17),E17-I17,"")</f>
        <v>17</v>
      </c>
      <c r="K17" s="147"/>
      <c r="L17" s="138"/>
      <c r="M17" s="138"/>
      <c r="N17" s="138"/>
      <c r="O17" s="138"/>
      <c r="P17" s="138"/>
      <c r="Q17" s="138"/>
      <c r="R17" s="138"/>
      <c r="S17" s="138"/>
      <c r="T17" s="138"/>
      <c r="U17" s="138"/>
      <c r="V17" s="138"/>
      <c r="W17" s="138"/>
      <c r="X17" s="138"/>
      <c r="Y17" s="138"/>
      <c r="Z17" s="138"/>
      <c r="AA17" s="138"/>
      <c r="AB17" s="138"/>
      <c r="AC17" s="138"/>
      <c r="AD17" s="137"/>
      <c r="AE17" s="137"/>
      <c r="AF17" s="137"/>
      <c r="AG17" s="137"/>
      <c r="AH17" s="137"/>
      <c r="AI17" s="137"/>
      <c r="AJ17" s="137"/>
      <c r="AK17" s="137"/>
      <c r="AL17" s="137"/>
      <c r="AM17" s="137"/>
      <c r="AN17" s="137"/>
      <c r="AO17" s="137"/>
      <c r="AP17" s="137"/>
      <c r="AQ17" s="137"/>
      <c r="AR17" s="137"/>
      <c r="AS17" s="137"/>
      <c r="AT17" s="137"/>
      <c r="AU17" s="137"/>
      <c r="AV17" s="137"/>
      <c r="AW17" s="137"/>
      <c r="AX17" s="137"/>
      <c r="AY17" s="137"/>
      <c r="AZ17" s="137"/>
      <c r="BA17" s="148"/>
      <c r="BB17" s="148"/>
      <c r="BC17" s="148"/>
      <c r="BD17" s="148"/>
      <c r="BE17" s="148"/>
      <c r="BF17" s="148"/>
      <c r="BG17" s="148"/>
      <c r="BH17" s="148"/>
      <c r="BI17" s="148"/>
      <c r="BJ17" s="148"/>
      <c r="BK17" s="148"/>
    </row>
    <row r="18" s="149" customFormat="true" ht="12.9" hidden="false" customHeight="false" outlineLevel="0" collapsed="false">
      <c r="A18" s="141"/>
      <c r="B18" s="128" t="s">
        <v>103</v>
      </c>
      <c r="C18" s="142"/>
      <c r="D18" s="130" t="n">
        <v>44636</v>
      </c>
      <c r="E18" s="131" t="n">
        <v>33</v>
      </c>
      <c r="F18" s="132" t="n">
        <f aca="false">D18+E18</f>
        <v>44669</v>
      </c>
      <c r="G18" s="133" t="n">
        <v>0</v>
      </c>
      <c r="H18" s="134" t="n">
        <f aca="false">IF(ISNUMBER(F18),F18-D18+1,"")</f>
        <v>34</v>
      </c>
      <c r="I18" s="135" t="n">
        <f aca="false">IF(ISNUMBER(E18),ROUNDDOWN(E18*G18,0),"")</f>
        <v>0</v>
      </c>
      <c r="J18" s="135" t="n">
        <f aca="false">IF(ISNUMBER(E18),E18-I18,"")</f>
        <v>33</v>
      </c>
      <c r="K18" s="147"/>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L18" s="148"/>
      <c r="BM18" s="148"/>
      <c r="BN18" s="148"/>
      <c r="BO18" s="148"/>
      <c r="BP18" s="148"/>
      <c r="BQ18" s="148"/>
      <c r="BR18" s="148"/>
      <c r="BS18" s="148"/>
      <c r="BT18" s="148"/>
      <c r="BU18" s="148"/>
      <c r="BV18" s="148"/>
      <c r="BW18" s="148"/>
      <c r="BX18" s="148"/>
      <c r="BY18" s="148"/>
      <c r="BZ18" s="148"/>
      <c r="CA18" s="148"/>
      <c r="CB18" s="148"/>
      <c r="CC18" s="148"/>
      <c r="CD18" s="148"/>
      <c r="CE18" s="148"/>
      <c r="CF18" s="148"/>
      <c r="CG18" s="148"/>
      <c r="CH18" s="148"/>
      <c r="CI18" s="148"/>
      <c r="CJ18" s="148"/>
      <c r="CK18" s="148"/>
      <c r="CL18" s="148"/>
      <c r="CM18" s="148"/>
      <c r="CN18" s="148"/>
      <c r="CO18" s="148"/>
      <c r="CP18" s="148"/>
      <c r="CQ18" s="148"/>
      <c r="CR18" s="148"/>
      <c r="CS18" s="148"/>
    </row>
    <row r="19" s="149" customFormat="true" ht="12.9" hidden="false" customHeight="false" outlineLevel="0" collapsed="false">
      <c r="A19" s="141"/>
      <c r="B19" s="128" t="s">
        <v>104</v>
      </c>
      <c r="C19" s="142"/>
      <c r="D19" s="130" t="n">
        <v>44664</v>
      </c>
      <c r="E19" s="131" t="n">
        <v>5</v>
      </c>
      <c r="F19" s="132" t="n">
        <f aca="false">D19+E19</f>
        <v>44669</v>
      </c>
      <c r="G19" s="133"/>
      <c r="H19" s="134" t="n">
        <f aca="false">IF(ISNUMBER(F19),F19-D19+1,"")</f>
        <v>6</v>
      </c>
      <c r="I19" s="135" t="n">
        <f aca="false">IF(ISNUMBER(E19),ROUNDDOWN(E19*G19,0),"")</f>
        <v>0</v>
      </c>
      <c r="J19" s="135" t="n">
        <f aca="false">IF(ISNUMBER(E19),E19-I19,"")</f>
        <v>5</v>
      </c>
      <c r="K19" s="147"/>
      <c r="L19" s="138"/>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CN19" s="148"/>
      <c r="CO19" s="148"/>
      <c r="CP19" s="148"/>
      <c r="CQ19" s="148"/>
      <c r="CR19" s="148"/>
      <c r="CS19" s="148"/>
    </row>
    <row r="20" s="139" customFormat="true" ht="12.8" hidden="false" customHeight="false" outlineLevel="0" collapsed="false">
      <c r="A20" s="127"/>
      <c r="B20" s="128"/>
      <c r="C20" s="150"/>
      <c r="D20" s="151"/>
      <c r="E20" s="152"/>
      <c r="F20" s="132"/>
      <c r="G20" s="153"/>
      <c r="H20" s="134" t="str">
        <f aca="false">IF(ISNUMBER(F20),F20-D20+1,"")</f>
        <v/>
      </c>
      <c r="I20" s="135" t="str">
        <f aca="false">IF(ISNUMBER(E20),ROUNDDOWN(E20*G20,0),"")</f>
        <v/>
      </c>
      <c r="J20" s="135" t="str">
        <f aca="false">IF(ISNUMBER(E20),E20-I20,"")</f>
        <v/>
      </c>
      <c r="K20" s="154"/>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5"/>
      <c r="AJ20" s="155"/>
      <c r="AK20" s="155"/>
      <c r="AL20" s="155"/>
      <c r="AM20" s="155"/>
      <c r="AN20" s="155"/>
      <c r="AO20" s="155"/>
      <c r="AP20" s="155"/>
      <c r="AQ20" s="155"/>
      <c r="AR20" s="155"/>
      <c r="AS20" s="155"/>
      <c r="AT20" s="155"/>
      <c r="AU20" s="155"/>
      <c r="AV20" s="155"/>
      <c r="AW20" s="155"/>
      <c r="AX20" s="155"/>
      <c r="AY20" s="155"/>
      <c r="AZ20" s="155"/>
    </row>
    <row r="21" s="139" customFormat="true" ht="12.8" hidden="false" customHeight="false" outlineLevel="0" collapsed="false">
      <c r="A21" s="127"/>
      <c r="B21" s="128" t="s">
        <v>105</v>
      </c>
      <c r="C21" s="150"/>
      <c r="D21" s="151"/>
      <c r="E21" s="152"/>
      <c r="F21" s="132"/>
      <c r="G21" s="153"/>
      <c r="H21" s="134" t="str">
        <f aca="false">IF(ISNUMBER(F21),F21-D21+1,"")</f>
        <v/>
      </c>
      <c r="I21" s="135" t="str">
        <f aca="false">IF(ISNUMBER(E21),ROUNDDOWN(E21*G21,0),"")</f>
        <v/>
      </c>
      <c r="J21" s="135" t="str">
        <f aca="false">IF(ISNUMBER(E21),E21-I21,"")</f>
        <v/>
      </c>
      <c r="K21" s="154"/>
      <c r="L21" s="155"/>
      <c r="M21" s="155"/>
      <c r="N21" s="155"/>
      <c r="O21" s="155"/>
      <c r="P21" s="155"/>
      <c r="Q21" s="155"/>
      <c r="R21" s="155"/>
      <c r="S21" s="155"/>
      <c r="T21" s="155"/>
      <c r="U21" s="155"/>
      <c r="V21" s="155"/>
      <c r="W21" s="155"/>
      <c r="X21" s="155"/>
      <c r="Y21" s="155"/>
      <c r="Z21" s="155"/>
      <c r="AA21" s="155"/>
      <c r="AB21" s="155"/>
      <c r="AC21" s="155"/>
      <c r="AD21" s="155"/>
      <c r="AE21" s="155"/>
      <c r="AF21" s="155"/>
      <c r="AG21" s="155"/>
      <c r="AH21" s="155"/>
      <c r="AI21" s="155"/>
      <c r="AJ21" s="155"/>
      <c r="AK21" s="155"/>
      <c r="AL21" s="155"/>
      <c r="AM21" s="155"/>
      <c r="AN21" s="155"/>
      <c r="AO21" s="155"/>
      <c r="AP21" s="155"/>
      <c r="AQ21" s="155"/>
      <c r="AR21" s="155"/>
      <c r="AS21" s="155"/>
      <c r="AT21" s="155"/>
      <c r="AU21" s="155"/>
      <c r="AV21" s="155"/>
      <c r="AW21" s="155"/>
      <c r="AX21" s="155"/>
      <c r="AY21" s="155"/>
      <c r="AZ21" s="155"/>
    </row>
    <row r="22" s="140" customFormat="true" ht="15" hidden="false" customHeight="false" outlineLevel="0" collapsed="false">
      <c r="A22" s="141"/>
      <c r="B22" s="156" t="s">
        <v>106</v>
      </c>
      <c r="C22" s="142"/>
      <c r="D22" s="143" t="n">
        <v>44631</v>
      </c>
      <c r="E22" s="157" t="n">
        <v>5</v>
      </c>
      <c r="F22" s="132" t="n">
        <f aca="false">D22+E22</f>
        <v>44636</v>
      </c>
      <c r="G22" s="145" t="n">
        <v>0.4</v>
      </c>
      <c r="H22" s="134" t="n">
        <f aca="false">IF(ISNUMBER(F22),F22-D22+1,"")</f>
        <v>6</v>
      </c>
      <c r="I22" s="135" t="n">
        <f aca="false">IF(ISNUMBER(E22),ROUNDDOWN(E22*G22,0),"")</f>
        <v>2</v>
      </c>
      <c r="J22" s="135" t="n">
        <f aca="false">IF(ISNUMBER(E22),E22-I22,"")</f>
        <v>3</v>
      </c>
      <c r="K22" s="158"/>
      <c r="L22" s="138"/>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G22" s="159"/>
      <c r="BH22" s="159"/>
      <c r="BI22" s="159"/>
      <c r="BJ22" s="159"/>
      <c r="BK22" s="159"/>
      <c r="BL22" s="159"/>
    </row>
    <row r="23" s="140" customFormat="true" ht="12.8" hidden="false" customHeight="false" outlineLevel="0" collapsed="false">
      <c r="A23" s="141"/>
      <c r="B23" s="156" t="s">
        <v>107</v>
      </c>
      <c r="C23" s="142"/>
      <c r="D23" s="143" t="n">
        <v>44637</v>
      </c>
      <c r="E23" s="144" t="n">
        <v>5</v>
      </c>
      <c r="F23" s="132" t="n">
        <f aca="false">D23+E23</f>
        <v>44642</v>
      </c>
      <c r="G23" s="145" t="n">
        <v>0</v>
      </c>
      <c r="H23" s="134" t="n">
        <f aca="false">IF(ISNUMBER(F23),F23-D23+1,"")</f>
        <v>6</v>
      </c>
      <c r="I23" s="135" t="n">
        <f aca="false">IF(ISNUMBER(E23),ROUNDDOWN(E23*G23,0),"")</f>
        <v>0</v>
      </c>
      <c r="J23" s="135" t="n">
        <f aca="false">IF(ISNUMBER(E23),E23-I23,"")</f>
        <v>5</v>
      </c>
      <c r="K23" s="15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M23" s="159"/>
      <c r="BN23" s="159"/>
      <c r="BO23" s="159"/>
      <c r="BP23" s="159"/>
      <c r="BQ23" s="159"/>
      <c r="BR23" s="159"/>
    </row>
    <row r="24" s="140" customFormat="true" ht="12.8" hidden="false" customHeight="false" outlineLevel="0" collapsed="false">
      <c r="A24" s="127"/>
      <c r="B24" s="156" t="s">
        <v>108</v>
      </c>
      <c r="C24" s="129"/>
      <c r="D24" s="143" t="n">
        <v>44643</v>
      </c>
      <c r="E24" s="144" t="n">
        <v>5</v>
      </c>
      <c r="F24" s="132" t="n">
        <f aca="false">D24+E24</f>
        <v>44648</v>
      </c>
      <c r="G24" s="145" t="n">
        <v>0</v>
      </c>
      <c r="H24" s="134" t="n">
        <f aca="false">IF(ISNUMBER(F24),F24-D24+1,"")</f>
        <v>6</v>
      </c>
      <c r="I24" s="135" t="n">
        <f aca="false">IF(ISNUMBER(E24),ROUNDDOWN(E24*G24,0),"")</f>
        <v>0</v>
      </c>
      <c r="J24" s="135" t="n">
        <f aca="false">IF(ISNUMBER(E24),E24-I24,"")</f>
        <v>5</v>
      </c>
      <c r="K24" s="158"/>
      <c r="L24" s="138"/>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S24" s="159"/>
      <c r="BT24" s="159"/>
      <c r="BU24" s="159"/>
      <c r="BV24" s="159"/>
      <c r="BW24" s="159"/>
      <c r="BX24" s="159"/>
    </row>
    <row r="25" s="140" customFormat="true" ht="12.8" hidden="false" customHeight="false" outlineLevel="0" collapsed="false">
      <c r="A25" s="160"/>
      <c r="B25" s="156" t="s">
        <v>109</v>
      </c>
      <c r="C25" s="150"/>
      <c r="D25" s="143" t="n">
        <v>44649</v>
      </c>
      <c r="E25" s="144" t="n">
        <v>5</v>
      </c>
      <c r="F25" s="132" t="n">
        <f aca="false">D25+E25</f>
        <v>44654</v>
      </c>
      <c r="G25" s="145" t="n">
        <v>0</v>
      </c>
      <c r="H25" s="134" t="n">
        <f aca="false">IF(ISNUMBER(F25),F25-D25+1,"")</f>
        <v>6</v>
      </c>
      <c r="I25" s="135" t="n">
        <f aca="false">IF(ISNUMBER(E25),ROUNDDOWN(E25*G25,0),"")</f>
        <v>0</v>
      </c>
      <c r="J25" s="135" t="n">
        <f aca="false">IF(ISNUMBER(E25),E25-I25,"")</f>
        <v>5</v>
      </c>
      <c r="K25" s="138"/>
      <c r="L25" s="138"/>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Y25" s="159"/>
      <c r="BZ25" s="159"/>
      <c r="CA25" s="159"/>
      <c r="CB25" s="159"/>
      <c r="CC25" s="159"/>
      <c r="CD25" s="159"/>
    </row>
    <row r="26" s="140" customFormat="true" ht="12.8" hidden="false" customHeight="false" outlineLevel="0" collapsed="false">
      <c r="A26" s="160"/>
      <c r="B26" s="156" t="s">
        <v>110</v>
      </c>
      <c r="C26" s="150"/>
      <c r="D26" s="143" t="n">
        <v>44655</v>
      </c>
      <c r="E26" s="144" t="n">
        <v>5</v>
      </c>
      <c r="F26" s="132" t="n">
        <f aca="false">D26+E26</f>
        <v>44660</v>
      </c>
      <c r="G26" s="145" t="n">
        <v>0</v>
      </c>
      <c r="H26" s="134" t="n">
        <f aca="false">IF(ISNUMBER(F26),F26-D26+1,"")</f>
        <v>6</v>
      </c>
      <c r="I26" s="135" t="n">
        <f aca="false">IF(ISNUMBER(E26),ROUNDDOWN(E26*G26,0),"")</f>
        <v>0</v>
      </c>
      <c r="J26" s="135" t="n">
        <f aca="false">IF(ISNUMBER(E26),E26-I26,"")</f>
        <v>5</v>
      </c>
      <c r="K26" s="138"/>
      <c r="L26" s="138"/>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CE26" s="159"/>
      <c r="CF26" s="159"/>
      <c r="CG26" s="159"/>
      <c r="CH26" s="159"/>
      <c r="CI26" s="159"/>
      <c r="CJ26" s="159"/>
    </row>
    <row r="27" s="139" customFormat="true" ht="12.8" hidden="false" customHeight="false" outlineLevel="0" collapsed="false">
      <c r="A27" s="127"/>
      <c r="B27" s="128"/>
      <c r="C27" s="150"/>
      <c r="D27" s="161"/>
      <c r="E27" s="152"/>
      <c r="F27" s="132"/>
      <c r="G27" s="153"/>
      <c r="H27" s="134" t="str">
        <f aca="false">IF(ISNUMBER(F27),F27-D27+1,"")</f>
        <v/>
      </c>
      <c r="I27" s="135" t="str">
        <f aca="false">IF(ISNUMBER(E27),ROUNDDOWN(E27*G27,0),"")</f>
        <v/>
      </c>
      <c r="J27" s="135" t="str">
        <f aca="false">IF(ISNUMBER(E27),E27-I27,"")</f>
        <v/>
      </c>
      <c r="K27" s="154"/>
      <c r="L27" s="155"/>
      <c r="M27" s="155"/>
      <c r="N27" s="155"/>
      <c r="O27" s="155"/>
      <c r="P27" s="155"/>
      <c r="Q27" s="155"/>
      <c r="R27" s="155"/>
      <c r="S27" s="155"/>
      <c r="T27" s="155"/>
      <c r="U27" s="155"/>
      <c r="V27" s="155"/>
      <c r="W27" s="155"/>
      <c r="X27" s="155"/>
      <c r="Y27" s="155"/>
      <c r="Z27" s="155"/>
      <c r="AA27" s="155"/>
      <c r="AB27" s="155"/>
      <c r="AC27" s="155"/>
      <c r="AD27" s="155"/>
      <c r="AE27" s="155"/>
      <c r="AF27" s="155"/>
      <c r="AG27" s="155"/>
      <c r="AH27" s="155"/>
      <c r="AI27" s="155"/>
      <c r="AJ27" s="155"/>
      <c r="AK27" s="155"/>
      <c r="AL27" s="155"/>
      <c r="AM27" s="155"/>
      <c r="AN27" s="155"/>
      <c r="AO27" s="155"/>
      <c r="AP27" s="155"/>
      <c r="AQ27" s="155"/>
      <c r="AR27" s="155"/>
      <c r="AS27" s="155"/>
      <c r="AT27" s="155"/>
      <c r="AU27" s="155"/>
      <c r="AV27" s="155"/>
      <c r="AW27" s="155"/>
      <c r="AX27" s="155"/>
      <c r="AY27" s="155"/>
      <c r="AZ27" s="155"/>
      <c r="CK27" s="162"/>
      <c r="CL27" s="162"/>
      <c r="CM27" s="162"/>
    </row>
    <row r="28" s="139" customFormat="true" ht="12.8" hidden="false" customHeight="false" outlineLevel="0" collapsed="false">
      <c r="A28" s="127"/>
      <c r="B28" s="128" t="s">
        <v>111</v>
      </c>
      <c r="C28" s="150"/>
      <c r="D28" s="161"/>
      <c r="E28" s="152"/>
      <c r="F28" s="132"/>
      <c r="G28" s="153"/>
      <c r="H28" s="134" t="str">
        <f aca="false">IF(ISNUMBER(F28),F28-D28+1,"")</f>
        <v/>
      </c>
      <c r="I28" s="135" t="str">
        <f aca="false">IF(ISNUMBER(E28),ROUNDDOWN(E28*G28,0),"")</f>
        <v/>
      </c>
      <c r="J28" s="135" t="str">
        <f aca="false">IF(ISNUMBER(E28),E28-I28,"")</f>
        <v/>
      </c>
      <c r="K28" s="154"/>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55"/>
      <c r="AK28" s="155"/>
      <c r="AL28" s="155"/>
      <c r="AM28" s="155"/>
      <c r="AN28" s="155"/>
      <c r="AO28" s="155"/>
      <c r="AP28" s="155"/>
      <c r="AQ28" s="155"/>
      <c r="AR28" s="155"/>
      <c r="AS28" s="155"/>
      <c r="AT28" s="155"/>
      <c r="AU28" s="155"/>
      <c r="AV28" s="155"/>
      <c r="AW28" s="155"/>
      <c r="AX28" s="155"/>
      <c r="AY28" s="155"/>
      <c r="AZ28" s="155"/>
      <c r="CN28" s="162"/>
      <c r="CO28" s="162"/>
      <c r="CP28" s="162"/>
    </row>
    <row r="29" s="139" customFormat="true" ht="12.8" hidden="false" customHeight="false" outlineLevel="0" collapsed="false">
      <c r="A29" s="127"/>
      <c r="B29" s="156" t="s">
        <v>112</v>
      </c>
      <c r="C29" s="129"/>
      <c r="D29" s="143" t="n">
        <v>44661</v>
      </c>
      <c r="E29" s="131" t="n">
        <v>2</v>
      </c>
      <c r="F29" s="132" t="n">
        <f aca="false">D29+E29</f>
        <v>44663</v>
      </c>
      <c r="G29" s="145" t="n">
        <v>0</v>
      </c>
      <c r="H29" s="134" t="n">
        <f aca="false">IF(ISNUMBER(F29),F29-D29+1,"")</f>
        <v>3</v>
      </c>
      <c r="I29" s="135" t="n">
        <f aca="false">IF(ISNUMBER(E29),ROUNDDOWN(E29*G29,0),"")</f>
        <v>0</v>
      </c>
      <c r="J29" s="135" t="n">
        <f aca="false">IF(ISNUMBER(E29),E29-I29,"")</f>
        <v>2</v>
      </c>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8"/>
      <c r="AM29" s="138"/>
      <c r="AN29" s="138"/>
      <c r="AO29" s="138"/>
      <c r="AP29" s="138"/>
      <c r="AQ29" s="138"/>
      <c r="AR29" s="138"/>
      <c r="AS29" s="138"/>
      <c r="AT29" s="138"/>
      <c r="AU29" s="138"/>
      <c r="AV29" s="138"/>
      <c r="AW29" s="138"/>
      <c r="AX29" s="138"/>
      <c r="AY29" s="138"/>
      <c r="AZ29" s="138"/>
      <c r="CQ29" s="162"/>
      <c r="CR29" s="162"/>
      <c r="CS29" s="162"/>
      <c r="AGX29" s="140"/>
      <c r="AGY29" s="140"/>
      <c r="AGZ29" s="140"/>
      <c r="AHA29" s="140"/>
      <c r="AHB29" s="140"/>
      <c r="AHC29" s="140"/>
      <c r="AHD29" s="140"/>
      <c r="AHE29" s="140"/>
      <c r="AHF29" s="140"/>
      <c r="AHG29" s="140"/>
      <c r="AHH29" s="140"/>
      <c r="AHI29" s="140"/>
      <c r="AHJ29" s="140"/>
      <c r="AHK29" s="140"/>
      <c r="AHL29" s="140"/>
      <c r="AHM29" s="140"/>
      <c r="AHN29" s="140"/>
      <c r="AHO29" s="140"/>
      <c r="AHP29" s="140"/>
      <c r="AHQ29" s="140"/>
      <c r="AHR29" s="140"/>
      <c r="AHS29" s="140"/>
      <c r="AHT29" s="140"/>
      <c r="AHU29" s="140"/>
      <c r="AHV29" s="140"/>
      <c r="AHW29" s="140"/>
      <c r="AHX29" s="140"/>
      <c r="AHY29" s="140"/>
      <c r="AHZ29" s="140"/>
      <c r="AIA29" s="140"/>
      <c r="AIB29" s="140"/>
      <c r="AIC29" s="140"/>
      <c r="AID29" s="140"/>
      <c r="AIE29" s="140"/>
      <c r="AIF29" s="140"/>
      <c r="AIG29" s="140"/>
      <c r="AIH29" s="140"/>
      <c r="AII29" s="140"/>
      <c r="AIJ29" s="140"/>
      <c r="AIK29" s="140"/>
      <c r="AIL29" s="140"/>
      <c r="AIM29" s="140"/>
      <c r="AIN29" s="140"/>
      <c r="AIO29" s="140"/>
      <c r="AIP29" s="140"/>
      <c r="AIQ29" s="140"/>
      <c r="AIR29" s="140"/>
      <c r="AIS29" s="140"/>
      <c r="AIT29" s="140"/>
      <c r="AIU29" s="140"/>
      <c r="AIV29" s="140"/>
      <c r="AIW29" s="140"/>
      <c r="AIX29" s="140"/>
      <c r="AIY29" s="140"/>
      <c r="AIZ29" s="140"/>
      <c r="AJA29" s="140"/>
      <c r="AJB29" s="140"/>
      <c r="AJC29" s="140"/>
      <c r="AJD29" s="140"/>
      <c r="AJE29" s="140"/>
      <c r="AJF29" s="140"/>
      <c r="AJG29" s="140"/>
      <c r="AJH29" s="140"/>
      <c r="AJI29" s="140"/>
      <c r="AJJ29" s="140"/>
      <c r="AJK29" s="140"/>
      <c r="AJL29" s="140"/>
      <c r="AJM29" s="140"/>
      <c r="AJN29" s="140"/>
      <c r="AJO29" s="140"/>
      <c r="AJP29" s="140"/>
      <c r="AJQ29" s="140"/>
      <c r="AJR29" s="140"/>
      <c r="AJS29" s="140"/>
      <c r="AJT29" s="140"/>
      <c r="AJU29" s="140"/>
      <c r="AJV29" s="140"/>
      <c r="AJW29" s="140"/>
      <c r="AJX29" s="140"/>
      <c r="AJY29" s="140"/>
      <c r="AJZ29" s="140"/>
      <c r="AKA29" s="140"/>
      <c r="AKB29" s="140"/>
      <c r="AKC29" s="140"/>
      <c r="AKD29" s="140"/>
      <c r="AKE29" s="140"/>
      <c r="AKF29" s="140"/>
      <c r="AKG29" s="140"/>
      <c r="AKH29" s="140"/>
      <c r="AKI29" s="140"/>
      <c r="AKJ29" s="140"/>
      <c r="AKK29" s="140"/>
      <c r="AKL29" s="140"/>
      <c r="AKM29" s="140"/>
      <c r="AKN29" s="140"/>
      <c r="AKO29" s="140"/>
      <c r="AKP29" s="140"/>
      <c r="AKQ29" s="140"/>
      <c r="AKR29" s="140"/>
      <c r="AKS29" s="140"/>
      <c r="AKT29" s="140"/>
      <c r="AKU29" s="140"/>
      <c r="AKV29" s="140"/>
      <c r="AKW29" s="140"/>
      <c r="AKX29" s="140"/>
      <c r="AKY29" s="140"/>
      <c r="AKZ29" s="140"/>
      <c r="ALA29" s="140"/>
      <c r="ALB29" s="140"/>
      <c r="ALC29" s="140"/>
      <c r="ALD29" s="140"/>
      <c r="ALE29" s="140"/>
      <c r="ALF29" s="140"/>
      <c r="ALG29" s="140"/>
      <c r="ALH29" s="140"/>
      <c r="ALI29" s="140"/>
      <c r="ALJ29" s="140"/>
      <c r="ALK29" s="140"/>
      <c r="ALL29" s="140"/>
      <c r="ALM29" s="140"/>
      <c r="ALN29" s="140"/>
      <c r="ALO29" s="140"/>
      <c r="ALP29" s="140"/>
      <c r="ALQ29" s="140"/>
      <c r="ALR29" s="140"/>
      <c r="ALS29" s="140"/>
      <c r="ALT29" s="140"/>
      <c r="ALU29" s="140"/>
      <c r="ALV29" s="140"/>
      <c r="ALW29" s="140"/>
      <c r="ALX29" s="140"/>
      <c r="ALY29" s="140"/>
      <c r="ALZ29" s="140"/>
      <c r="AMA29" s="140"/>
      <c r="AMB29" s="140"/>
      <c r="AMC29" s="140"/>
      <c r="AMD29" s="140"/>
      <c r="AME29" s="140"/>
      <c r="AMF29" s="140"/>
      <c r="AMG29" s="140"/>
      <c r="AMH29" s="140"/>
      <c r="AMI29" s="140"/>
      <c r="AMJ29" s="140"/>
    </row>
    <row r="30" s="140" customFormat="true" ht="12.8" hidden="false" customHeight="false" outlineLevel="0" collapsed="false">
      <c r="A30" s="127"/>
      <c r="B30" s="156" t="s">
        <v>113</v>
      </c>
      <c r="C30" s="129"/>
      <c r="D30" s="130" t="n">
        <v>44664</v>
      </c>
      <c r="E30" s="131" t="n">
        <v>2</v>
      </c>
      <c r="F30" s="132" t="n">
        <f aca="false">D30+E30</f>
        <v>44666</v>
      </c>
      <c r="G30" s="145" t="n">
        <v>0</v>
      </c>
      <c r="H30" s="134" t="n">
        <f aca="false">IF(ISNUMBER(F30),F30-D30+1,"")</f>
        <v>3</v>
      </c>
      <c r="I30" s="135" t="n">
        <f aca="false">IF(ISNUMBER(E30),ROUNDDOWN(E30*G30,0),"")</f>
        <v>0</v>
      </c>
      <c r="J30" s="135" t="n">
        <f aca="false">IF(ISNUMBER(E30),E30-I30,"")</f>
        <v>2</v>
      </c>
      <c r="K30" s="138"/>
      <c r="L30" s="138"/>
      <c r="M30" s="138"/>
      <c r="N30" s="138"/>
      <c r="O30" s="138"/>
      <c r="P30" s="138"/>
      <c r="Q30" s="138"/>
      <c r="R30" s="138"/>
      <c r="S30" s="138"/>
      <c r="T30" s="138"/>
      <c r="U30" s="138"/>
      <c r="V30" s="138"/>
      <c r="W30" s="138"/>
      <c r="X30" s="138"/>
      <c r="Y30" s="138"/>
      <c r="Z30" s="138"/>
      <c r="AA30" s="138"/>
      <c r="AB30" s="138"/>
      <c r="AC30" s="138"/>
      <c r="AD30" s="138"/>
      <c r="AE30" s="138"/>
      <c r="AF30" s="138"/>
      <c r="AG30" s="138"/>
      <c r="AH30" s="138"/>
      <c r="AI30" s="138"/>
      <c r="AJ30" s="138"/>
      <c r="AK30" s="138"/>
      <c r="AL30" s="138"/>
      <c r="AM30" s="138"/>
      <c r="AN30" s="138"/>
      <c r="AO30" s="138"/>
      <c r="AP30" s="138"/>
      <c r="AQ30" s="138"/>
      <c r="AR30" s="138"/>
      <c r="AS30" s="138"/>
      <c r="AT30" s="138"/>
      <c r="AU30" s="138"/>
      <c r="AV30" s="138"/>
      <c r="AW30" s="138"/>
      <c r="AX30" s="138"/>
      <c r="AY30" s="138"/>
      <c r="AZ30" s="138"/>
    </row>
    <row r="31" s="140" customFormat="true" ht="12.8" hidden="false" customHeight="false" outlineLevel="0" collapsed="false">
      <c r="A31" s="127"/>
      <c r="B31" s="156" t="s">
        <v>114</v>
      </c>
      <c r="C31" s="129"/>
      <c r="D31" s="130" t="n">
        <v>44667</v>
      </c>
      <c r="E31" s="131" t="n">
        <v>2</v>
      </c>
      <c r="F31" s="132" t="n">
        <f aca="false">D31+E31</f>
        <v>44669</v>
      </c>
      <c r="G31" s="145" t="n">
        <v>0</v>
      </c>
      <c r="H31" s="134" t="n">
        <f aca="false">IF(ISNUMBER(F31),F31-D31+1,"")</f>
        <v>3</v>
      </c>
      <c r="I31" s="135" t="n">
        <f aca="false">IF(ISNUMBER(E31),ROUNDDOWN(E31*G31,0),"")</f>
        <v>0</v>
      </c>
      <c r="J31" s="135" t="n">
        <f aca="false">IF(ISNUMBER(E31),E31-I31,"")</f>
        <v>2</v>
      </c>
      <c r="K31" s="138"/>
      <c r="L31" s="138"/>
      <c r="M31" s="138"/>
      <c r="N31" s="138"/>
      <c r="O31" s="138"/>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row>
    <row r="32" s="139" customFormat="true" ht="12.8" hidden="false" customHeight="false" outlineLevel="0" collapsed="false">
      <c r="A32" s="127"/>
      <c r="B32" s="128"/>
      <c r="C32" s="150"/>
      <c r="D32" s="161"/>
      <c r="E32" s="152"/>
      <c r="F32" s="132"/>
      <c r="G32" s="153"/>
      <c r="H32" s="134" t="str">
        <f aca="false">IF(ISNUMBER(F32),F32-D32+1,"")</f>
        <v/>
      </c>
      <c r="I32" s="135" t="str">
        <f aca="false">IF(ISNUMBER(E32),ROUNDDOWN(E32*G32,0),"")</f>
        <v/>
      </c>
      <c r="J32" s="135" t="str">
        <f aca="false">IF(ISNUMBER(E32),E32-I32,"")</f>
        <v/>
      </c>
      <c r="K32" s="154"/>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c r="AR32" s="155"/>
      <c r="AS32" s="155"/>
      <c r="AT32" s="155"/>
      <c r="AU32" s="155"/>
      <c r="AV32" s="155"/>
      <c r="AW32" s="155"/>
      <c r="AX32" s="155"/>
      <c r="AY32" s="155"/>
      <c r="AZ32" s="155"/>
    </row>
    <row r="33" s="139" customFormat="true" ht="12.8" hidden="false" customHeight="false" outlineLevel="0" collapsed="false">
      <c r="A33" s="127"/>
      <c r="B33" s="128" t="s">
        <v>88</v>
      </c>
      <c r="C33" s="129"/>
      <c r="D33" s="130" t="n">
        <v>44636</v>
      </c>
      <c r="E33" s="131" t="n">
        <v>32</v>
      </c>
      <c r="F33" s="132" t="n">
        <f aca="false">D33+E33</f>
        <v>44668</v>
      </c>
      <c r="G33" s="145" t="n">
        <v>0</v>
      </c>
      <c r="H33" s="134" t="n">
        <f aca="false">IF(ISNUMBER(F33),F33-D33+1,"")</f>
        <v>33</v>
      </c>
      <c r="I33" s="135" t="n">
        <f aca="false">IF(ISNUMBER(E33),ROUNDDOWN(E33*G33,0),"")</f>
        <v>0</v>
      </c>
      <c r="J33" s="135" t="n">
        <f aca="false">IF(ISNUMBER(E33),E33-I33,"")</f>
        <v>32</v>
      </c>
      <c r="K33" s="155"/>
      <c r="L33" s="155"/>
      <c r="M33" s="155"/>
      <c r="N33" s="155"/>
      <c r="O33" s="155"/>
      <c r="P33" s="155"/>
      <c r="Q33" s="155"/>
      <c r="R33" s="155"/>
      <c r="S33" s="155"/>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c r="AP33" s="155"/>
      <c r="AQ33" s="155"/>
      <c r="AR33" s="155"/>
      <c r="AS33" s="155"/>
      <c r="AT33" s="155"/>
      <c r="AU33" s="155"/>
      <c r="AV33" s="155"/>
      <c r="AW33" s="155"/>
      <c r="AX33" s="155"/>
      <c r="AY33" s="155"/>
      <c r="AZ33" s="155"/>
      <c r="BL33" s="162"/>
      <c r="BM33" s="162"/>
      <c r="BN33" s="162"/>
      <c r="BO33" s="162"/>
      <c r="BP33" s="162"/>
      <c r="BQ33" s="162"/>
      <c r="BR33" s="162"/>
      <c r="BS33" s="162"/>
      <c r="BT33" s="162"/>
      <c r="BU33" s="162"/>
      <c r="BV33" s="162"/>
      <c r="BW33" s="162"/>
      <c r="BX33" s="162"/>
      <c r="BY33" s="162"/>
      <c r="BZ33" s="162"/>
      <c r="CA33" s="162"/>
      <c r="CB33" s="162"/>
      <c r="CC33" s="162"/>
      <c r="CD33" s="162"/>
      <c r="CE33" s="162"/>
      <c r="CF33" s="162"/>
      <c r="CG33" s="162"/>
      <c r="CH33" s="162"/>
      <c r="CI33" s="162"/>
      <c r="CJ33" s="162"/>
      <c r="CK33" s="162"/>
      <c r="CL33" s="162"/>
      <c r="CM33" s="162"/>
      <c r="CN33" s="162"/>
      <c r="CO33" s="162"/>
      <c r="CP33" s="162"/>
      <c r="CQ33" s="162"/>
      <c r="CR33" s="162"/>
    </row>
    <row r="34" s="173" customFormat="true" ht="12.8" hidden="false" customHeight="false" outlineLevel="0" collapsed="false">
      <c r="A34" s="163"/>
      <c r="B34" s="164" t="s">
        <v>115</v>
      </c>
      <c r="C34" s="165"/>
      <c r="D34" s="166" t="n">
        <v>44668</v>
      </c>
      <c r="E34" s="167" t="n">
        <v>2</v>
      </c>
      <c r="F34" s="168" t="n">
        <v>44669</v>
      </c>
      <c r="G34" s="169" t="n">
        <v>0</v>
      </c>
      <c r="H34" s="170" t="n">
        <f aca="false">IF(ISNUMBER(F34),F34-D34+1,"")</f>
        <v>2</v>
      </c>
      <c r="I34" s="171" t="n">
        <f aca="false">IF(ISNUMBER(E34),ROUNDDOWN(E34*G34,0),"")</f>
        <v>0</v>
      </c>
      <c r="J34" s="171" t="n">
        <f aca="false">IF(ISNUMBER(E34),E34-I34,"")</f>
        <v>2</v>
      </c>
      <c r="K34" s="172"/>
      <c r="L34" s="172"/>
      <c r="M34" s="172"/>
      <c r="N34" s="172"/>
      <c r="O34" s="172"/>
      <c r="P34" s="172"/>
      <c r="Q34" s="172"/>
      <c r="R34" s="172"/>
      <c r="S34" s="172"/>
      <c r="T34" s="172"/>
      <c r="U34" s="172"/>
      <c r="V34" s="172"/>
      <c r="W34" s="172"/>
      <c r="X34" s="172"/>
      <c r="Y34" s="172"/>
      <c r="Z34" s="172"/>
      <c r="AA34" s="172"/>
      <c r="AB34" s="172"/>
      <c r="AC34" s="172"/>
      <c r="AD34" s="172"/>
      <c r="AE34" s="172"/>
      <c r="AF34" s="172"/>
      <c r="AG34" s="172"/>
      <c r="AH34" s="172"/>
      <c r="AI34" s="172"/>
      <c r="AJ34" s="172"/>
      <c r="AK34" s="172"/>
      <c r="AL34" s="172"/>
      <c r="AM34" s="172"/>
      <c r="AN34" s="172"/>
      <c r="AO34" s="172"/>
      <c r="AP34" s="172"/>
      <c r="AQ34" s="172"/>
      <c r="AR34" s="172"/>
      <c r="AS34" s="172"/>
      <c r="AT34" s="172"/>
      <c r="AU34" s="172"/>
      <c r="AV34" s="172"/>
      <c r="AW34" s="172"/>
      <c r="AX34" s="172"/>
      <c r="AY34" s="172"/>
      <c r="AZ34" s="172"/>
      <c r="CQ34" s="174"/>
      <c r="CR34" s="174"/>
      <c r="CS34" s="174"/>
      <c r="AGX34" s="175"/>
      <c r="AGY34" s="175"/>
      <c r="AGZ34" s="175"/>
      <c r="AHA34" s="175"/>
      <c r="AHB34" s="175"/>
      <c r="AHC34" s="175"/>
      <c r="AHD34" s="175"/>
      <c r="AHE34" s="175"/>
      <c r="AHF34" s="175"/>
      <c r="AHG34" s="175"/>
      <c r="AHH34" s="175"/>
      <c r="AHI34" s="175"/>
      <c r="AHJ34" s="175"/>
      <c r="AHK34" s="175"/>
      <c r="AHL34" s="175"/>
      <c r="AHM34" s="175"/>
      <c r="AHN34" s="175"/>
      <c r="AHO34" s="175"/>
      <c r="AHP34" s="175"/>
      <c r="AHQ34" s="175"/>
      <c r="AHR34" s="175"/>
      <c r="AHS34" s="175"/>
      <c r="AHT34" s="175"/>
      <c r="AHU34" s="175"/>
      <c r="AHV34" s="175"/>
      <c r="AHW34" s="175"/>
      <c r="AHX34" s="175"/>
      <c r="AHY34" s="175"/>
      <c r="AHZ34" s="175"/>
      <c r="AIA34" s="175"/>
      <c r="AIB34" s="175"/>
      <c r="AIC34" s="175"/>
      <c r="AID34" s="175"/>
      <c r="AIE34" s="175"/>
      <c r="AIF34" s="175"/>
      <c r="AIG34" s="175"/>
      <c r="AIH34" s="175"/>
      <c r="AII34" s="175"/>
      <c r="AIJ34" s="175"/>
      <c r="AIK34" s="175"/>
      <c r="AIL34" s="175"/>
      <c r="AIM34" s="175"/>
      <c r="AIN34" s="175"/>
      <c r="AIO34" s="175"/>
      <c r="AIP34" s="175"/>
      <c r="AIQ34" s="175"/>
      <c r="AIR34" s="175"/>
      <c r="AIS34" s="175"/>
      <c r="AIT34" s="175"/>
      <c r="AIU34" s="175"/>
      <c r="AIV34" s="175"/>
      <c r="AIW34" s="175"/>
      <c r="AIX34" s="175"/>
      <c r="AIY34" s="175"/>
      <c r="AIZ34" s="175"/>
      <c r="AJA34" s="175"/>
      <c r="AJB34" s="175"/>
      <c r="AJC34" s="175"/>
      <c r="AJD34" s="175"/>
      <c r="AJE34" s="175"/>
      <c r="AJF34" s="175"/>
      <c r="AJG34" s="175"/>
      <c r="AJH34" s="175"/>
      <c r="AJI34" s="175"/>
      <c r="AJJ34" s="175"/>
      <c r="AJK34" s="175"/>
      <c r="AJL34" s="175"/>
      <c r="AJM34" s="175"/>
      <c r="AJN34" s="175"/>
      <c r="AJO34" s="175"/>
      <c r="AJP34" s="175"/>
      <c r="AJQ34" s="175"/>
      <c r="AJR34" s="175"/>
      <c r="AJS34" s="175"/>
      <c r="AJT34" s="175"/>
      <c r="AJU34" s="175"/>
      <c r="AJV34" s="175"/>
      <c r="AJW34" s="175"/>
      <c r="AJX34" s="175"/>
      <c r="AJY34" s="175"/>
      <c r="AJZ34" s="175"/>
      <c r="AKA34" s="175"/>
      <c r="AKB34" s="175"/>
      <c r="AKC34" s="175"/>
      <c r="AKD34" s="175"/>
      <c r="AKE34" s="175"/>
      <c r="AKF34" s="175"/>
      <c r="AKG34" s="175"/>
      <c r="AKH34" s="175"/>
      <c r="AKI34" s="175"/>
      <c r="AKJ34" s="175"/>
      <c r="AKK34" s="175"/>
      <c r="AKL34" s="175"/>
      <c r="AKM34" s="175"/>
      <c r="AKN34" s="175"/>
      <c r="AKO34" s="175"/>
      <c r="AKP34" s="175"/>
      <c r="AKQ34" s="175"/>
      <c r="AKR34" s="175"/>
      <c r="AKS34" s="175"/>
      <c r="AKT34" s="175"/>
      <c r="AKU34" s="175"/>
      <c r="AKV34" s="175"/>
      <c r="AKW34" s="175"/>
      <c r="AKX34" s="175"/>
      <c r="AKY34" s="175"/>
      <c r="AKZ34" s="175"/>
      <c r="ALA34" s="175"/>
      <c r="ALB34" s="175"/>
      <c r="ALC34" s="175"/>
      <c r="ALD34" s="175"/>
      <c r="ALE34" s="175"/>
      <c r="ALF34" s="175"/>
      <c r="ALG34" s="175"/>
      <c r="ALH34" s="175"/>
      <c r="ALI34" s="175"/>
      <c r="ALJ34" s="175"/>
      <c r="ALK34" s="175"/>
      <c r="ALL34" s="175"/>
      <c r="ALM34" s="175"/>
      <c r="ALN34" s="175"/>
      <c r="ALO34" s="175"/>
      <c r="ALP34" s="175"/>
      <c r="ALQ34" s="175"/>
      <c r="ALR34" s="175"/>
      <c r="ALS34" s="175"/>
      <c r="ALT34" s="175"/>
      <c r="ALU34" s="175"/>
      <c r="ALV34" s="175"/>
      <c r="ALW34" s="175"/>
      <c r="ALX34" s="175"/>
      <c r="ALY34" s="175"/>
      <c r="ALZ34" s="175"/>
      <c r="AMA34" s="175"/>
      <c r="AMB34" s="175"/>
      <c r="AMC34" s="175"/>
      <c r="AMD34" s="175"/>
      <c r="AME34" s="175"/>
      <c r="AMF34" s="175"/>
      <c r="AMG34" s="175"/>
      <c r="AMH34" s="175"/>
      <c r="AMI34" s="175"/>
      <c r="AMJ34" s="175"/>
    </row>
    <row r="35" s="176" customFormat="true" ht="12.8" hidden="false" customHeight="false" outlineLevel="0" collapsed="false">
      <c r="B35" s="177"/>
      <c r="D35" s="178"/>
      <c r="E35" s="179"/>
      <c r="F35" s="178"/>
      <c r="G35" s="180"/>
      <c r="H35" s="181"/>
      <c r="I35" s="181"/>
      <c r="J35" s="179"/>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2.8" hidden="false" customHeight="false" outlineLevel="0" collapsed="false">
      <c r="A36" s="75"/>
      <c r="B36" s="182"/>
      <c r="G36" s="183"/>
    </row>
    <row r="37" customFormat="false" ht="12.8" hidden="false" customHeight="false" outlineLevel="0" collapsed="false">
      <c r="A37" s="75"/>
      <c r="B37" s="182"/>
    </row>
    <row r="38" customFormat="false" ht="12.8" hidden="false" customHeight="false" outlineLevel="0" collapsed="false">
      <c r="B38" s="182"/>
    </row>
    <row r="39" customFormat="false" ht="12.8" hidden="false" customHeight="false" outlineLevel="0" collapsed="false">
      <c r="B39" s="182"/>
    </row>
    <row r="40" customFormat="false" ht="12.8" hidden="false" customHeight="false" outlineLevel="0" collapsed="false">
      <c r="B40" s="182"/>
    </row>
    <row r="41" s="185" customFormat="true" ht="15" hidden="false" customHeight="false" outlineLevel="0" collapsed="false">
      <c r="A41" s="184"/>
      <c r="B41" s="184"/>
      <c r="D41" s="186"/>
      <c r="E41" s="187"/>
      <c r="F41" s="186"/>
      <c r="G41" s="188"/>
      <c r="H41" s="189"/>
      <c r="I41" s="189"/>
      <c r="J41" s="187"/>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191" customFormat="true" ht="12.8" hidden="false" customHeight="false" outlineLevel="0" collapsed="false">
      <c r="A42" s="190"/>
      <c r="B42" s="190" t="s">
        <v>116</v>
      </c>
      <c r="D42" s="192"/>
      <c r="E42" s="193"/>
      <c r="F42" s="192"/>
      <c r="G42" s="194"/>
      <c r="H42" s="195"/>
      <c r="I42" s="195"/>
      <c r="J42" s="193"/>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2.8" hidden="false" customHeight="false" outlineLevel="0" collapsed="false">
      <c r="A43" s="182"/>
      <c r="B43" s="196" t="s">
        <v>117</v>
      </c>
    </row>
    <row r="44" customFormat="false" ht="12.8" hidden="false" customHeight="false" outlineLevel="0" collapsed="false">
      <c r="A44" s="182"/>
      <c r="B44" s="182"/>
    </row>
    <row r="45" customFormat="false" ht="15" hidden="false" customHeight="false" outlineLevel="0" collapsed="false">
      <c r="A45" s="182"/>
      <c r="B45" s="184"/>
    </row>
    <row r="46" customFormat="false" ht="12.8" hidden="false" customHeight="false" outlineLevel="0" collapsed="false">
      <c r="A46" s="182"/>
      <c r="B46" s="197"/>
    </row>
    <row r="47" customFormat="false" ht="12.8" hidden="false" customHeight="false" outlineLevel="0" collapsed="false">
      <c r="A47" s="182"/>
      <c r="B47" s="198"/>
    </row>
    <row r="48" customFormat="false" ht="12.8" hidden="false" customHeight="false" outlineLevel="0" collapsed="false">
      <c r="A48" s="182"/>
      <c r="B48" s="198"/>
    </row>
    <row r="49" customFormat="false" ht="12.8" hidden="false" customHeight="false" outlineLevel="0" collapsed="false">
      <c r="B49" s="197"/>
    </row>
    <row r="50" customFormat="false" ht="12.8" hidden="false" customHeight="false" outlineLevel="0" collapsed="false">
      <c r="B50" s="198"/>
    </row>
    <row r="51" customFormat="false" ht="12.8" hidden="false" customHeight="false" outlineLevel="0" collapsed="false">
      <c r="B51" s="198"/>
    </row>
    <row r="52" customFormat="false" ht="12.8" hidden="false" customHeight="false" outlineLevel="0" collapsed="false">
      <c r="B52" s="198"/>
    </row>
    <row r="53" customFormat="false" ht="12.8" hidden="false" customHeight="false" outlineLevel="0" collapsed="false">
      <c r="B53" s="198"/>
    </row>
    <row r="54" customFormat="false" ht="12.8" hidden="false" customHeight="false" outlineLevel="0" collapsed="false">
      <c r="B54" s="198"/>
    </row>
    <row r="55" customFormat="false" ht="12.8" hidden="false" customHeight="false" outlineLevel="0" collapsed="false">
      <c r="B55" s="198"/>
    </row>
    <row r="56" customFormat="false" ht="12.8" hidden="false" customHeight="false" outlineLevel="0" collapsed="false">
      <c r="B56" s="199"/>
    </row>
    <row r="57" customFormat="false" ht="12.8" hidden="false" customHeight="false" outlineLevel="0" collapsed="false">
      <c r="B57" s="182"/>
    </row>
    <row r="58" customFormat="false" ht="12.8" hidden="false" customHeight="false" outlineLevel="0" collapsed="false">
      <c r="C58" s="200"/>
      <c r="D58" s="0"/>
      <c r="E58" s="74"/>
      <c r="F58" s="75"/>
      <c r="G58" s="74"/>
      <c r="H58" s="76"/>
      <c r="J58" s="77"/>
      <c r="K58" s="75"/>
    </row>
    <row r="59" customFormat="false" ht="12.8" hidden="false" customHeight="false" outlineLevel="0" collapsed="false">
      <c r="C59" s="201"/>
      <c r="D59" s="0"/>
      <c r="E59" s="74"/>
      <c r="F59" s="75"/>
      <c r="G59" s="74"/>
      <c r="H59" s="76"/>
      <c r="J59" s="77"/>
      <c r="K59" s="75"/>
    </row>
    <row r="60" customFormat="false" ht="12.8" hidden="false" customHeight="false" outlineLevel="0" collapsed="false">
      <c r="C60" s="202"/>
      <c r="D60" s="0"/>
      <c r="E60" s="74"/>
      <c r="F60" s="75"/>
      <c r="G60" s="74"/>
      <c r="H60" s="76"/>
      <c r="J60" s="77"/>
      <c r="K60" s="75"/>
    </row>
    <row r="61" customFormat="false" ht="12.8" hidden="false" customHeight="false" outlineLevel="0" collapsed="false">
      <c r="C61" s="202"/>
      <c r="D61" s="0"/>
      <c r="E61" s="74"/>
      <c r="F61" s="75"/>
      <c r="G61" s="74"/>
      <c r="H61" s="76"/>
      <c r="J61" s="77"/>
      <c r="K61" s="75"/>
    </row>
    <row r="62" customFormat="false" ht="12.8" hidden="false" customHeight="false" outlineLevel="0" collapsed="false">
      <c r="C62" s="202"/>
      <c r="D62" s="0"/>
      <c r="E62" s="74"/>
      <c r="F62" s="75"/>
      <c r="G62" s="74"/>
      <c r="H62" s="76"/>
      <c r="J62" s="77"/>
      <c r="K62" s="75"/>
    </row>
    <row r="63" customFormat="false" ht="12.8" hidden="false" customHeight="false" outlineLevel="0" collapsed="false">
      <c r="C63" s="202"/>
      <c r="D63" s="0"/>
      <c r="E63" s="74"/>
      <c r="F63" s="75"/>
      <c r="G63" s="74"/>
      <c r="H63" s="76"/>
      <c r="J63" s="77"/>
      <c r="K63" s="75"/>
    </row>
    <row r="64" customFormat="false" ht="12.8" hidden="false" customHeight="false" outlineLevel="0" collapsed="false">
      <c r="C64" s="202"/>
      <c r="D64" s="0"/>
      <c r="E64" s="74"/>
      <c r="F64" s="75"/>
      <c r="G64" s="74"/>
      <c r="H64" s="76"/>
      <c r="J64" s="77"/>
      <c r="K64" s="75"/>
    </row>
    <row r="65" customFormat="false" ht="12.8" hidden="false" customHeight="false" outlineLevel="0" collapsed="false">
      <c r="C65" s="202"/>
      <c r="D65" s="0"/>
      <c r="E65" s="74"/>
      <c r="F65" s="75"/>
      <c r="G65" s="74"/>
      <c r="H65" s="76"/>
      <c r="J65" s="77"/>
      <c r="K65" s="75"/>
    </row>
    <row r="66" customFormat="false" ht="12.8" hidden="false" customHeight="false" outlineLevel="0" collapsed="false">
      <c r="C66" s="202"/>
      <c r="D66" s="0"/>
      <c r="E66" s="74"/>
      <c r="F66" s="75"/>
      <c r="G66" s="74"/>
      <c r="H66" s="76"/>
      <c r="J66" s="77"/>
      <c r="K66" s="75"/>
    </row>
    <row r="67" customFormat="false" ht="12.8" hidden="false" customHeight="false" outlineLevel="0" collapsed="false">
      <c r="C67" s="202"/>
      <c r="D67" s="0"/>
      <c r="E67" s="74"/>
      <c r="F67" s="75"/>
      <c r="G67" s="74"/>
      <c r="H67" s="76"/>
      <c r="J67" s="77"/>
      <c r="K67" s="75"/>
    </row>
    <row r="68" customFormat="false" ht="12.8" hidden="false" customHeight="false" outlineLevel="0" collapsed="false">
      <c r="C68" s="202"/>
      <c r="D68" s="0"/>
      <c r="E68" s="74"/>
      <c r="F68" s="75"/>
      <c r="G68" s="74"/>
      <c r="H68" s="76"/>
      <c r="J68" s="77"/>
      <c r="K68" s="75"/>
    </row>
    <row r="69" customFormat="false" ht="12.8" hidden="false" customHeight="false" outlineLevel="0" collapsed="false">
      <c r="C69" s="202"/>
      <c r="D69" s="0"/>
      <c r="E69" s="74"/>
      <c r="F69" s="75"/>
      <c r="G69" s="74"/>
      <c r="H69" s="76"/>
      <c r="J69" s="77"/>
      <c r="K69" s="75"/>
    </row>
    <row r="70" customFormat="false" ht="12.8" hidden="false" customHeight="false" outlineLevel="0" collapsed="false">
      <c r="C70" s="202"/>
      <c r="D70" s="0"/>
      <c r="E70" s="74"/>
      <c r="F70" s="75"/>
      <c r="G70" s="74"/>
      <c r="H70" s="76"/>
      <c r="J70" s="77"/>
      <c r="K70" s="75"/>
    </row>
    <row r="71" customFormat="false" ht="12.8" hidden="false" customHeight="false" outlineLevel="0" collapsed="false">
      <c r="C71" s="202"/>
      <c r="D71" s="0"/>
      <c r="E71" s="74"/>
      <c r="F71" s="75"/>
      <c r="G71" s="74"/>
      <c r="H71" s="76"/>
      <c r="J71" s="77"/>
      <c r="K71" s="75"/>
    </row>
    <row r="72" customFormat="false" ht="12.8" hidden="false" customHeight="false" outlineLevel="0" collapsed="false">
      <c r="C72" s="202"/>
      <c r="D72" s="0"/>
      <c r="E72" s="74"/>
      <c r="F72" s="75"/>
      <c r="G72" s="74"/>
      <c r="H72" s="76"/>
      <c r="J72" s="77"/>
      <c r="K72" s="75"/>
    </row>
    <row r="73" customFormat="false" ht="12.8" hidden="false" customHeight="false" outlineLevel="0" collapsed="false">
      <c r="C73" s="202"/>
      <c r="D73" s="0"/>
      <c r="E73" s="74"/>
      <c r="F73" s="75"/>
      <c r="G73" s="74"/>
      <c r="H73" s="76"/>
      <c r="J73" s="77"/>
      <c r="K73" s="75"/>
    </row>
    <row r="74" customFormat="false" ht="12.8" hidden="false" customHeight="false" outlineLevel="0" collapsed="false">
      <c r="C74" s="202"/>
      <c r="D74" s="0"/>
      <c r="E74" s="74"/>
      <c r="F74" s="75"/>
      <c r="G74" s="74"/>
      <c r="H74" s="76"/>
      <c r="J74" s="77"/>
      <c r="K74" s="75"/>
    </row>
    <row r="75" customFormat="false" ht="12.8" hidden="false" customHeight="false" outlineLevel="0" collapsed="false">
      <c r="C75" s="202"/>
      <c r="D75" s="0"/>
      <c r="E75" s="74"/>
      <c r="F75" s="75"/>
      <c r="G75" s="74"/>
      <c r="H75" s="76"/>
      <c r="J75" s="77"/>
      <c r="K75" s="75"/>
    </row>
    <row r="76" customFormat="false" ht="12.8" hidden="false" customHeight="false" outlineLevel="0" collapsed="false">
      <c r="C76" s="202"/>
      <c r="D76" s="0"/>
      <c r="E76" s="74"/>
      <c r="F76" s="75"/>
      <c r="G76" s="74"/>
      <c r="H76" s="76"/>
      <c r="J76" s="77"/>
      <c r="K76" s="75"/>
    </row>
    <row r="77" customFormat="false" ht="12.8" hidden="false" customHeight="false" outlineLevel="0" collapsed="false">
      <c r="C77" s="202"/>
      <c r="D77" s="0"/>
      <c r="E77" s="74"/>
      <c r="F77" s="75"/>
      <c r="G77" s="74"/>
      <c r="H77" s="76"/>
      <c r="J77" s="77"/>
      <c r="K77" s="75"/>
    </row>
    <row r="78" customFormat="false" ht="12.8" hidden="false" customHeight="false" outlineLevel="0" collapsed="false">
      <c r="C78" s="202"/>
      <c r="D78" s="0"/>
      <c r="E78" s="74"/>
      <c r="F78" s="75"/>
      <c r="G78" s="74"/>
      <c r="H78" s="76"/>
      <c r="J78" s="77"/>
      <c r="K78" s="75"/>
    </row>
    <row r="79" customFormat="false" ht="12.8" hidden="false" customHeight="false" outlineLevel="0" collapsed="false">
      <c r="C79" s="203"/>
      <c r="D79" s="0"/>
      <c r="E79" s="74"/>
      <c r="F79" s="75"/>
      <c r="G79" s="74"/>
      <c r="H79" s="76"/>
      <c r="J79" s="77"/>
      <c r="K79" s="75"/>
    </row>
    <row r="80" customFormat="false" ht="12.8" hidden="false" customHeight="false" outlineLevel="0" collapsed="false">
      <c r="D80" s="0"/>
      <c r="E80" s="74"/>
      <c r="F80" s="75"/>
      <c r="G80" s="74"/>
      <c r="H80" s="76"/>
      <c r="J80" s="77"/>
      <c r="K80" s="75"/>
    </row>
  </sheetData>
  <mergeCells count="9">
    <mergeCell ref="K1:N1"/>
    <mergeCell ref="K2:N2"/>
    <mergeCell ref="K3:N3"/>
    <mergeCell ref="B6:C6"/>
    <mergeCell ref="B7:C7"/>
    <mergeCell ref="B8:C8"/>
    <mergeCell ref="D8:G8"/>
    <mergeCell ref="B9:C9"/>
    <mergeCell ref="B10:C10"/>
  </mergeCells>
  <conditionalFormatting sqref="K11:GI22 K24:GI34 K23:AY23 BA23:GI23">
    <cfRule type="expression" priority="2" aboveAverage="0" equalAverage="0" bottom="0" percent="0" rank="0" text="" dxfId="0">
      <formula>K$13=TODAY()</formula>
    </cfRule>
    <cfRule type="expression" priority="3" aboveAverage="0" equalAverage="0" bottom="0" percent="0" rank="0" text="" dxfId="1">
      <formula>OR(WEEKDAY(K$13)=1,WEEKDAY(K$13)=7)</formula>
    </cfRule>
    <cfRule type="expression" priority="4" aboveAverage="0" equalAverage="0" bottom="0" percent="0" rank="0" text="" dxfId="2">
      <formula>ISNUMBER(MATCH(K$13,__TBD6,0))</formula>
    </cfRule>
  </conditionalFormatting>
  <conditionalFormatting sqref="K14:GI22 K24:GI34 K23:AY23 BA23:GI23">
    <cfRule type="expression" priority="5" aboveAverage="0" equalAverage="0" bottom="0" percent="0" rank="0" text="" dxfId="3">
      <formula>AND($E11&gt;0,K$10&gt;=$D11,K$10&lt;=$F11,WORKDAY($D11,$E11*$G11,#name?)&gt;K$10)</formula>
    </cfRule>
    <cfRule type="expression" priority="6" aboveAverage="0" equalAverage="0" bottom="0" percent="0" rank="0" text="" dxfId="4">
      <formula>AND($E14&gt;0,K$13&gt;=$D14,K$13&lt;=$F14,WORKDAY($D14,$E14*$G14,__TBD6)&lt;=K$13)</formula>
    </cfRule>
    <cfRule type="expression" priority="7" aboveAverage="0" equalAverage="0" bottom="0" percent="0" rank="0" text="" dxfId="5">
      <formula>AND($D14&gt;0,$F14="",$D14=K$13)</formula>
    </cfRule>
  </conditionalFormatting>
  <conditionalFormatting sqref="G13:G19 G22:G23">
    <cfRule type="dataBar" priority="8">
      <dataBar showValue="1" minLength="0" maxLength="100">
        <cfvo type="num" val="0"/>
        <cfvo type="num" val="1"/>
        <color rgb="FFFFBF7F"/>
      </dataBar>
      <extLst>
        <ext xmlns:x14="http://schemas.microsoft.com/office/spreadsheetml/2009/9/main" uri="{B025F937-C7B1-47D3-B67F-A62EFF666E3E}">
          <x14:id>{5FD023ED-9D17-44C7-9CDE-7D40CE9852A1}</x14:id>
        </ext>
      </extLst>
    </cfRule>
  </conditionalFormatting>
  <conditionalFormatting sqref="G20">
    <cfRule type="dataBar" priority="9">
      <dataBar showValue="1" minLength="0" maxLength="100">
        <cfvo type="num" val="0"/>
        <cfvo type="num" val="1"/>
        <color rgb="FFFFBF7F"/>
      </dataBar>
      <extLst>
        <ext xmlns:x14="http://schemas.microsoft.com/office/spreadsheetml/2009/9/main" uri="{B025F937-C7B1-47D3-B67F-A62EFF666E3E}">
          <x14:id>{80FD3260-F02F-49CD-95F1-242D73396AB5}</x14:id>
        </ext>
      </extLst>
    </cfRule>
  </conditionalFormatting>
  <conditionalFormatting sqref="G24">
    <cfRule type="dataBar" priority="10">
      <dataBar showValue="1" minLength="0" maxLength="100">
        <cfvo type="num" val="0"/>
        <cfvo type="num" val="1"/>
        <color rgb="FFFFBF7F"/>
      </dataBar>
      <extLst>
        <ext xmlns:x14="http://schemas.microsoft.com/office/spreadsheetml/2009/9/main" uri="{B025F937-C7B1-47D3-B67F-A62EFF666E3E}">
          <x14:id>{9D8DD76A-824A-46C4-BFE0-D0D6BDA55A19}</x14:id>
        </ext>
      </extLst>
    </cfRule>
  </conditionalFormatting>
  <conditionalFormatting sqref="G25">
    <cfRule type="dataBar" priority="11">
      <dataBar showValue="1" minLength="0" maxLength="100">
        <cfvo type="num" val="0"/>
        <cfvo type="num" val="1"/>
        <color rgb="FFFFBF7F"/>
      </dataBar>
      <extLst>
        <ext xmlns:x14="http://schemas.microsoft.com/office/spreadsheetml/2009/9/main" uri="{B025F937-C7B1-47D3-B67F-A62EFF666E3E}">
          <x14:id>{3089493B-F6B0-4673-A4D0-E67948A5264A}</x14:id>
        </ext>
      </extLst>
    </cfRule>
  </conditionalFormatting>
  <conditionalFormatting sqref="F6">
    <cfRule type="dataBar" priority="12">
      <dataBar showValue="1" minLength="0" maxLength="100">
        <cfvo type="num" val="0"/>
        <cfvo type="num" val="1"/>
        <color rgb="FFFFBF7F"/>
      </dataBar>
      <extLst>
        <ext xmlns:x14="http://schemas.microsoft.com/office/spreadsheetml/2009/9/main" uri="{B025F937-C7B1-47D3-B67F-A62EFF666E3E}">
          <x14:id>{9E97C98F-484B-4580-95C6-A110FED337C9}</x14:id>
        </ext>
      </extLst>
    </cfRule>
  </conditionalFormatting>
  <conditionalFormatting sqref="G21">
    <cfRule type="dataBar" priority="13">
      <dataBar showValue="1" minLength="0" maxLength="100">
        <cfvo type="num" val="0"/>
        <cfvo type="num" val="1"/>
        <color rgb="FFFFBF7F"/>
      </dataBar>
      <extLst>
        <ext xmlns:x14="http://schemas.microsoft.com/office/spreadsheetml/2009/9/main" uri="{B025F937-C7B1-47D3-B67F-A62EFF666E3E}">
          <x14:id>{35245190-F8DA-4DC7-8372-8FC2ACE87F99}</x14:id>
        </ext>
      </extLst>
    </cfRule>
  </conditionalFormatting>
  <conditionalFormatting sqref="G26">
    <cfRule type="dataBar" priority="14">
      <dataBar showValue="1" minLength="0" maxLength="100">
        <cfvo type="num" val="0"/>
        <cfvo type="num" val="1"/>
        <color rgb="FFFFBF7F"/>
      </dataBar>
      <extLst>
        <ext xmlns:x14="http://schemas.microsoft.com/office/spreadsheetml/2009/9/main" uri="{B025F937-C7B1-47D3-B67F-A62EFF666E3E}">
          <x14:id>{D2503A81-C0A5-44B5-BE24-22AD4096B854}</x14:id>
        </ext>
      </extLst>
    </cfRule>
  </conditionalFormatting>
  <conditionalFormatting sqref="G34">
    <cfRule type="dataBar" priority="15">
      <dataBar showValue="1" minLength="0" maxLength="100">
        <cfvo type="num" val="0"/>
        <cfvo type="num" val="1"/>
        <color rgb="FFFFBF7F"/>
      </dataBar>
      <extLst>
        <ext xmlns:x14="http://schemas.microsoft.com/office/spreadsheetml/2009/9/main" uri="{B025F937-C7B1-47D3-B67F-A62EFF666E3E}">
          <x14:id>{3050EEFA-AB83-4655-8FC7-971F92AF92D0}</x14:id>
        </ext>
      </extLst>
    </cfRule>
  </conditionalFormatting>
  <conditionalFormatting sqref="G29">
    <cfRule type="dataBar" priority="16">
      <dataBar showValue="1" minLength="0" maxLength="100">
        <cfvo type="num" val="0"/>
        <cfvo type="num" val="1"/>
        <color rgb="FFFFBF7F"/>
      </dataBar>
      <extLst>
        <ext xmlns:x14="http://schemas.microsoft.com/office/spreadsheetml/2009/9/main" uri="{B025F937-C7B1-47D3-B67F-A62EFF666E3E}">
          <x14:id>{328CBC42-7568-472C-B9CF-2BE758E59D80}</x14:id>
        </ext>
      </extLst>
    </cfRule>
  </conditionalFormatting>
  <conditionalFormatting sqref="G30">
    <cfRule type="dataBar" priority="17">
      <dataBar showValue="1" minLength="0" maxLength="100">
        <cfvo type="num" val="0"/>
        <cfvo type="num" val="1"/>
        <color rgb="FFFFBF7F"/>
      </dataBar>
      <extLst>
        <ext xmlns:x14="http://schemas.microsoft.com/office/spreadsheetml/2009/9/main" uri="{B025F937-C7B1-47D3-B67F-A62EFF666E3E}">
          <x14:id>{F66069A5-4640-436D-81F1-B5109692E9BA}</x14:id>
        </ext>
      </extLst>
    </cfRule>
  </conditionalFormatting>
  <conditionalFormatting sqref="G31">
    <cfRule type="dataBar" priority="18">
      <dataBar showValue="1" minLength="0" maxLength="100">
        <cfvo type="num" val="0"/>
        <cfvo type="num" val="1"/>
        <color rgb="FFFFBF7F"/>
      </dataBar>
      <extLst>
        <ext xmlns:x14="http://schemas.microsoft.com/office/spreadsheetml/2009/9/main" uri="{B025F937-C7B1-47D3-B67F-A62EFF666E3E}">
          <x14:id>{23C32031-FB7A-48F9-B5B8-ABFFE53B4EE4}</x14:id>
        </ext>
      </extLst>
    </cfRule>
  </conditionalFormatting>
  <conditionalFormatting sqref="G33">
    <cfRule type="dataBar" priority="19">
      <dataBar showValue="1" minLength="0" maxLength="100">
        <cfvo type="num" val="0"/>
        <cfvo type="num" val="1"/>
        <color rgb="FFFFBF7F"/>
      </dataBar>
      <extLst>
        <ext xmlns:x14="http://schemas.microsoft.com/office/spreadsheetml/2009/9/main" uri="{B025F937-C7B1-47D3-B67F-A62EFF666E3E}">
          <x14:id>{5D1E4863-2943-4B29-B9FF-D9B8A5E66E8F}</x14:id>
        </ext>
      </extLst>
    </cfRule>
  </conditionalFormatting>
  <conditionalFormatting sqref="G28">
    <cfRule type="dataBar" priority="20">
      <dataBar showValue="1" minLength="0" maxLength="100">
        <cfvo type="num" val="0"/>
        <cfvo type="num" val="1"/>
        <color rgb="FFFFBF7F"/>
      </dataBar>
      <extLst>
        <ext xmlns:x14="http://schemas.microsoft.com/office/spreadsheetml/2009/9/main" uri="{B025F937-C7B1-47D3-B67F-A62EFF666E3E}">
          <x14:id>{4EB9B850-80BA-4E33-8FD9-8E5FC0EBA0A0}</x14:id>
        </ext>
      </extLst>
    </cfRule>
  </conditionalFormatting>
  <conditionalFormatting sqref="G27">
    <cfRule type="dataBar" priority="21">
      <dataBar showValue="1" minLength="0" maxLength="100">
        <cfvo type="num" val="0"/>
        <cfvo type="num" val="1"/>
        <color rgb="FFFFBF7F"/>
      </dataBar>
      <extLst>
        <ext xmlns:x14="http://schemas.microsoft.com/office/spreadsheetml/2009/9/main" uri="{B025F937-C7B1-47D3-B67F-A62EFF666E3E}">
          <x14:id>{5F6FC338-CA30-4CBF-A1B3-8E9E481EB53D}</x14:id>
        </ext>
      </extLst>
    </cfRule>
  </conditionalFormatting>
  <conditionalFormatting sqref="G32">
    <cfRule type="dataBar" priority="22">
      <dataBar showValue="1" minLength="0" maxLength="100">
        <cfvo type="num" val="0"/>
        <cfvo type="num" val="1"/>
        <color rgb="FFFFBF7F"/>
      </dataBar>
      <extLst>
        <ext xmlns:x14="http://schemas.microsoft.com/office/spreadsheetml/2009/9/main" uri="{B025F937-C7B1-47D3-B67F-A62EFF666E3E}">
          <x14:id>{87357DBF-B099-432C-95CB-15CEE22050D4}</x14:id>
        </ext>
      </extLst>
    </cfRule>
  </conditionalFormatting>
  <conditionalFormatting sqref="AZ23">
    <cfRule type="expression" priority="23" aboveAverage="0" equalAverage="0" bottom="0" percent="0" rank="0" text="" dxfId="0">
      <formula>AZ$10=TODAY()</formula>
    </cfRule>
    <cfRule type="expression" priority="24" aboveAverage="0" equalAverage="0" bottom="0" percent="0" rank="0" text="" dxfId="1">
      <formula>OR(WEEKDAY(AZ$10)=1,WEEKDAY(AZ$10)=7)</formula>
    </cfRule>
    <cfRule type="expression" priority="25" aboveAverage="0" equalAverage="0" bottom="0" percent="0" rank="0" text="" dxfId="2">
      <formula>ISNUMBER(MATCH(AZ$10,__TBD6,0))</formula>
    </cfRule>
  </conditionalFormatting>
  <conditionalFormatting sqref="AZ23">
    <cfRule type="expression" priority="26" aboveAverage="0" equalAverage="0" bottom="0" percent="0" rank="0" text="" dxfId="3">
      <formula>AND($E23&gt;0,AZ$10&gt;=$D23,AZ$10&lt;=$F23,WORKDAY($D23,$E23*$G23,__TBD6)&gt;AZ$10)</formula>
    </cfRule>
    <cfRule type="expression" priority="27" aboveAverage="0" equalAverage="0" bottom="0" percent="0" rank="0" text="" dxfId="4">
      <formula>AND($E23&gt;0,AZ$10&gt;=$D23,AZ$10&lt;=$F23,WORKDAY($D23,$E23*$G23,__TBD6)&lt;=AZ$10)</formula>
    </cfRule>
    <cfRule type="expression" priority="28" aboveAverage="0" equalAverage="0" bottom="0" percent="0" rank="0" text="" dxfId="5">
      <formula>AND($D23&gt;0,$F23="",$D23=AZ$10)</formula>
    </cfRule>
  </conditionalFormatting>
  <dataValidations count="1">
    <dataValidation allowBlank="true" errorStyle="stop" operator="equal" showDropDown="false" showErrorMessage="true" showInputMessage="false" sqref="A56:A57 C56:AMJ56 B57:AMJ80" type="none">
      <formula1>0</formula1>
      <formula2>0</formula2>
    </dataValidation>
  </dataValidations>
  <hyperlinks>
    <hyperlink ref="B43" r:id="rId1" display="Author: Fernando Ribeiro &lt;pinguim.ribeiro@gmail.com&gt;"/>
  </hyperlink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dataBar" id="{5FD023ED-9D17-44C7-9CDE-7D40CE9852A1}">
            <x14:dataBar minLength="0" maxLength="100" axisPosition="automatic" gradient="true">
              <x14:cfvo type="num">
                <xm:f>0</xm:f>
              </x14:cfvo>
              <x14:cfvo type="num">
                <xm:f>1</xm:f>
              </x14:cfvo>
              <x14:negativeFillColor rgb="FFFFFFFF"/>
              <x14:axisColor rgb="FF000000"/>
            </x14:dataBar>
          </x14:cfRule>
          <xm:sqref>G13:G19 G22:G23</xm:sqref>
        </x14:conditionalFormatting>
        <x14:conditionalFormatting xmlns:xm="http://schemas.microsoft.com/office/excel/2006/main">
          <x14:cfRule type="dataBar" id="{80FD3260-F02F-49CD-95F1-242D73396AB5}">
            <x14:dataBar minLength="0" maxLength="100" axisPosition="automatic" gradient="true">
              <x14:cfvo type="num">
                <xm:f>0</xm:f>
              </x14:cfvo>
              <x14:cfvo type="num">
                <xm:f>1</xm:f>
              </x14:cfvo>
              <x14:negativeFillColor rgb="FFFFFFFF"/>
              <x14:axisColor rgb="FF000000"/>
            </x14:dataBar>
          </x14:cfRule>
          <xm:sqref>G20</xm:sqref>
        </x14:conditionalFormatting>
        <x14:conditionalFormatting xmlns:xm="http://schemas.microsoft.com/office/excel/2006/main">
          <x14:cfRule type="dataBar" id="{9D8DD76A-824A-46C4-BFE0-D0D6BDA55A19}">
            <x14:dataBar minLength="0" maxLength="100" axisPosition="automatic" gradient="true">
              <x14:cfvo type="num">
                <xm:f>0</xm:f>
              </x14:cfvo>
              <x14:cfvo type="num">
                <xm:f>1</xm:f>
              </x14:cfvo>
              <x14:negativeFillColor rgb="FFFFFFFF"/>
              <x14:axisColor rgb="FF000000"/>
            </x14:dataBar>
          </x14:cfRule>
          <xm:sqref>G24</xm:sqref>
        </x14:conditionalFormatting>
        <x14:conditionalFormatting xmlns:xm="http://schemas.microsoft.com/office/excel/2006/main">
          <x14:cfRule type="dataBar" id="{3089493B-F6B0-4673-A4D0-E67948A5264A}">
            <x14:dataBar minLength="0" maxLength="100" axisPosition="automatic" gradient="true">
              <x14:cfvo type="num">
                <xm:f>0</xm:f>
              </x14:cfvo>
              <x14:cfvo type="num">
                <xm:f>1</xm:f>
              </x14:cfvo>
              <x14:negativeFillColor rgb="FFFFFFFF"/>
              <x14:axisColor rgb="FF000000"/>
            </x14:dataBar>
          </x14:cfRule>
          <xm:sqref>G25</xm:sqref>
        </x14:conditionalFormatting>
        <x14:conditionalFormatting xmlns:xm="http://schemas.microsoft.com/office/excel/2006/main">
          <x14:cfRule type="dataBar" id="{9E97C98F-484B-4580-95C6-A110FED337C9}">
            <x14:dataBar minLength="0" maxLength="100" axisPosition="automatic" gradient="true">
              <x14:cfvo type="num">
                <xm:f>0</xm:f>
              </x14:cfvo>
              <x14:cfvo type="num">
                <xm:f>1</xm:f>
              </x14:cfvo>
              <x14:negativeFillColor rgb="FFFFFFFF"/>
              <x14:axisColor rgb="FF000000"/>
            </x14:dataBar>
          </x14:cfRule>
          <xm:sqref>F6</xm:sqref>
        </x14:conditionalFormatting>
        <x14:conditionalFormatting xmlns:xm="http://schemas.microsoft.com/office/excel/2006/main">
          <x14:cfRule type="dataBar" id="{35245190-F8DA-4DC7-8372-8FC2ACE87F99}">
            <x14:dataBar minLength="0" maxLength="100" axisPosition="automatic" gradient="true">
              <x14:cfvo type="num">
                <xm:f>0</xm:f>
              </x14:cfvo>
              <x14:cfvo type="num">
                <xm:f>1</xm:f>
              </x14:cfvo>
              <x14:negativeFillColor rgb="FFFFFFFF"/>
              <x14:axisColor rgb="FF000000"/>
            </x14:dataBar>
          </x14:cfRule>
          <xm:sqref>G21</xm:sqref>
        </x14:conditionalFormatting>
        <x14:conditionalFormatting xmlns:xm="http://schemas.microsoft.com/office/excel/2006/main">
          <x14:cfRule type="dataBar" id="{D2503A81-C0A5-44B5-BE24-22AD4096B854}">
            <x14:dataBar minLength="0" maxLength="100" axisPosition="automatic" gradient="true">
              <x14:cfvo type="num">
                <xm:f>0</xm:f>
              </x14:cfvo>
              <x14:cfvo type="num">
                <xm:f>1</xm:f>
              </x14:cfvo>
              <x14:negativeFillColor rgb="FFFFFFFF"/>
              <x14:axisColor rgb="FF000000"/>
            </x14:dataBar>
          </x14:cfRule>
          <xm:sqref>G26</xm:sqref>
        </x14:conditionalFormatting>
        <x14:conditionalFormatting xmlns:xm="http://schemas.microsoft.com/office/excel/2006/main">
          <x14:cfRule type="dataBar" id="{3050EEFA-AB83-4655-8FC7-971F92AF92D0}">
            <x14:dataBar minLength="0" maxLength="100" axisPosition="automatic" gradient="true">
              <x14:cfvo type="num">
                <xm:f>0</xm:f>
              </x14:cfvo>
              <x14:cfvo type="num">
                <xm:f>1</xm:f>
              </x14:cfvo>
              <x14:negativeFillColor rgb="FFFFFFFF"/>
              <x14:axisColor rgb="FF000000"/>
            </x14:dataBar>
          </x14:cfRule>
          <xm:sqref>G34</xm:sqref>
        </x14:conditionalFormatting>
        <x14:conditionalFormatting xmlns:xm="http://schemas.microsoft.com/office/excel/2006/main">
          <x14:cfRule type="dataBar" id="{328CBC42-7568-472C-B9CF-2BE758E59D80}">
            <x14:dataBar minLength="0" maxLength="100" axisPosition="automatic" gradient="true">
              <x14:cfvo type="num">
                <xm:f>0</xm:f>
              </x14:cfvo>
              <x14:cfvo type="num">
                <xm:f>1</xm:f>
              </x14:cfvo>
              <x14:negativeFillColor rgb="FFFFFFFF"/>
              <x14:axisColor rgb="FF000000"/>
            </x14:dataBar>
          </x14:cfRule>
          <xm:sqref>G29</xm:sqref>
        </x14:conditionalFormatting>
        <x14:conditionalFormatting xmlns:xm="http://schemas.microsoft.com/office/excel/2006/main">
          <x14:cfRule type="dataBar" id="{F66069A5-4640-436D-81F1-B5109692E9BA}">
            <x14:dataBar minLength="0" maxLength="100" axisPosition="automatic" gradient="true">
              <x14:cfvo type="num">
                <xm:f>0</xm:f>
              </x14:cfvo>
              <x14:cfvo type="num">
                <xm:f>1</xm:f>
              </x14:cfvo>
              <x14:negativeFillColor rgb="FFFFFFFF"/>
              <x14:axisColor rgb="FF000000"/>
            </x14:dataBar>
          </x14:cfRule>
          <xm:sqref>G30</xm:sqref>
        </x14:conditionalFormatting>
        <x14:conditionalFormatting xmlns:xm="http://schemas.microsoft.com/office/excel/2006/main">
          <x14:cfRule type="dataBar" id="{23C32031-FB7A-48F9-B5B8-ABFFE53B4EE4}">
            <x14:dataBar minLength="0" maxLength="100" axisPosition="automatic" gradient="true">
              <x14:cfvo type="num">
                <xm:f>0</xm:f>
              </x14:cfvo>
              <x14:cfvo type="num">
                <xm:f>1</xm:f>
              </x14:cfvo>
              <x14:negativeFillColor rgb="FFFFFFFF"/>
              <x14:axisColor rgb="FF000000"/>
            </x14:dataBar>
          </x14:cfRule>
          <xm:sqref>G31</xm:sqref>
        </x14:conditionalFormatting>
        <x14:conditionalFormatting xmlns:xm="http://schemas.microsoft.com/office/excel/2006/main">
          <x14:cfRule type="dataBar" id="{5D1E4863-2943-4B29-B9FF-D9B8A5E66E8F}">
            <x14:dataBar minLength="0" maxLength="100" axisPosition="automatic" gradient="true">
              <x14:cfvo type="num">
                <xm:f>0</xm:f>
              </x14:cfvo>
              <x14:cfvo type="num">
                <xm:f>1</xm:f>
              </x14:cfvo>
              <x14:negativeFillColor rgb="FFFFFFFF"/>
              <x14:axisColor rgb="FF000000"/>
            </x14:dataBar>
          </x14:cfRule>
          <xm:sqref>G33</xm:sqref>
        </x14:conditionalFormatting>
        <x14:conditionalFormatting xmlns:xm="http://schemas.microsoft.com/office/excel/2006/main">
          <x14:cfRule type="dataBar" id="{4EB9B850-80BA-4E33-8FD9-8E5FC0EBA0A0}">
            <x14:dataBar minLength="0" maxLength="100" axisPosition="automatic" gradient="true">
              <x14:cfvo type="num">
                <xm:f>0</xm:f>
              </x14:cfvo>
              <x14:cfvo type="num">
                <xm:f>1</xm:f>
              </x14:cfvo>
              <x14:negativeFillColor rgb="FFFFFFFF"/>
              <x14:axisColor rgb="FF000000"/>
            </x14:dataBar>
          </x14:cfRule>
          <xm:sqref>G28</xm:sqref>
        </x14:conditionalFormatting>
        <x14:conditionalFormatting xmlns:xm="http://schemas.microsoft.com/office/excel/2006/main">
          <x14:cfRule type="dataBar" id="{5F6FC338-CA30-4CBF-A1B3-8E9E481EB53D}">
            <x14:dataBar minLength="0" maxLength="100" axisPosition="automatic" gradient="true">
              <x14:cfvo type="num">
                <xm:f>0</xm:f>
              </x14:cfvo>
              <x14:cfvo type="num">
                <xm:f>1</xm:f>
              </x14:cfvo>
              <x14:negativeFillColor rgb="FFFFFFFF"/>
              <x14:axisColor rgb="FF000000"/>
            </x14:dataBar>
          </x14:cfRule>
          <xm:sqref>G27</xm:sqref>
        </x14:conditionalFormatting>
        <x14:conditionalFormatting xmlns:xm="http://schemas.microsoft.com/office/excel/2006/main">
          <x14:cfRule type="dataBar" id="{87357DBF-B099-432C-95CB-15CEE22050D4}">
            <x14:dataBar minLength="0" maxLength="100" axisPosition="automatic" gradient="true">
              <x14:cfvo type="num">
                <xm:f>0</xm:f>
              </x14:cfvo>
              <x14:cfvo type="num">
                <xm:f>1</xm:f>
              </x14:cfvo>
              <x14:negativeFillColor rgb="FFFFFFFF"/>
              <x14:axisColor rgb="FF000000"/>
            </x14:dataBar>
          </x14:cfRule>
          <xm:sqref>G32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22"/>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B27" activeCellId="0" sqref="B27"/>
    </sheetView>
  </sheetViews>
  <sheetFormatPr defaultColWidth="11.43359375" defaultRowHeight="12.75" zeroHeight="false" outlineLevelRow="0" outlineLevelCol="0"/>
  <cols>
    <col collapsed="false" customWidth="true" hidden="false" outlineLevel="0" max="1" min="1" style="30" width="40.87"/>
    <col collapsed="false" customWidth="true" hidden="false" outlineLevel="0" max="2" min="2" style="30" width="55.29"/>
    <col collapsed="false" customWidth="true" hidden="false" outlineLevel="0" max="3" min="3" style="30" width="13.57"/>
    <col collapsed="false" customWidth="true" hidden="false" outlineLevel="0" max="4" min="4" style="30" width="13.29"/>
    <col collapsed="false" customWidth="true" hidden="false" outlineLevel="0" max="5" min="5" style="30" width="8.29"/>
    <col collapsed="false" customWidth="true" hidden="false" outlineLevel="0" max="6" min="6" style="30" width="13.29"/>
    <col collapsed="false" customWidth="true" hidden="false" outlineLevel="0" max="8" min="7" style="30" width="13.02"/>
    <col collapsed="false" customWidth="true" hidden="false" outlineLevel="0" max="9" min="9" style="30" width="12.42"/>
    <col collapsed="false" customWidth="true" hidden="false" outlineLevel="0" max="10" min="10" style="30" width="19.99"/>
    <col collapsed="false" customWidth="false" hidden="false" outlineLevel="0" max="1024" min="11" style="30" width="11.42"/>
  </cols>
  <sheetData>
    <row r="1" customFormat="false" ht="12.75" hidden="false" customHeight="false" outlineLevel="0" collapsed="false">
      <c r="A1" s="204" t="str">
        <f aca="false">"Risques / opportunités au "&amp;TEXT(F2,"jj/MM/AAAA")</f>
        <v>Risques / opportunités au 31/01/2022</v>
      </c>
      <c r="B1" s="204"/>
      <c r="C1" s="204"/>
      <c r="D1" s="204"/>
      <c r="E1" s="204"/>
      <c r="F1" s="205" t="str">
        <f aca="false">'1a-Identification Projet'!$L1</f>
        <v>Cosinus V0.1</v>
      </c>
      <c r="G1" s="205"/>
      <c r="H1" s="205"/>
      <c r="I1" s="205"/>
    </row>
    <row r="2" customFormat="false" ht="12.75" hidden="false" customHeight="true" outlineLevel="0" collapsed="false">
      <c r="A2" s="204"/>
      <c r="B2" s="204"/>
      <c r="C2" s="204"/>
      <c r="D2" s="204"/>
      <c r="E2" s="204"/>
      <c r="F2" s="206" t="n">
        <f aca="false">'1a-Identification Projet'!$L2</f>
        <v>44592</v>
      </c>
      <c r="G2" s="206"/>
      <c r="H2" s="206"/>
      <c r="I2" s="206"/>
    </row>
    <row r="3" customFormat="false" ht="12.75" hidden="false" customHeight="true" outlineLevel="0" collapsed="false">
      <c r="A3" s="204"/>
      <c r="B3" s="204"/>
      <c r="C3" s="204"/>
      <c r="D3" s="204"/>
      <c r="E3" s="204"/>
      <c r="F3" s="207" t="str">
        <f aca="false">'1a-Identification Projet'!$L3</f>
        <v>Cosinus</v>
      </c>
      <c r="G3" s="207"/>
      <c r="H3" s="207"/>
      <c r="I3" s="207"/>
    </row>
    <row r="4" customFormat="false" ht="12.75" hidden="false" customHeight="false" outlineLevel="0" collapsed="false">
      <c r="A4" s="67"/>
      <c r="B4" s="67"/>
      <c r="C4" s="67"/>
      <c r="D4" s="67"/>
      <c r="E4" s="67"/>
      <c r="F4" s="208"/>
      <c r="G4" s="208"/>
      <c r="H4" s="208"/>
      <c r="I4" s="208"/>
    </row>
    <row r="5" customFormat="false" ht="12.75" hidden="false" customHeight="false" outlineLevel="0" collapsed="false">
      <c r="A5" s="67"/>
      <c r="B5" s="67"/>
      <c r="C5" s="67"/>
      <c r="D5" s="67"/>
      <c r="E5" s="67"/>
      <c r="F5" s="208"/>
      <c r="G5" s="208"/>
      <c r="H5" s="208"/>
      <c r="I5" s="208"/>
    </row>
    <row r="6" customFormat="false" ht="45" hidden="false" customHeight="false" outlineLevel="0" collapsed="false">
      <c r="A6" s="209" t="s">
        <v>118</v>
      </c>
      <c r="B6" s="210" t="s">
        <v>119</v>
      </c>
      <c r="C6" s="210" t="s">
        <v>120</v>
      </c>
      <c r="D6" s="210" t="s">
        <v>121</v>
      </c>
      <c r="E6" s="210" t="s">
        <v>122</v>
      </c>
      <c r="F6" s="210" t="s">
        <v>123</v>
      </c>
      <c r="G6" s="210" t="s">
        <v>124</v>
      </c>
      <c r="H6" s="210" t="s">
        <v>125</v>
      </c>
      <c r="I6" s="211" t="s">
        <v>126</v>
      </c>
    </row>
    <row r="7" customFormat="false" ht="12.75" hidden="false" customHeight="false" outlineLevel="0" collapsed="false">
      <c r="A7" s="212"/>
      <c r="B7" s="213"/>
      <c r="C7" s="214"/>
      <c r="D7" s="215"/>
      <c r="E7" s="214" t="n">
        <f aca="false">C7*D7</f>
        <v>0</v>
      </c>
      <c r="F7" s="216"/>
      <c r="G7" s="216"/>
      <c r="H7" s="216"/>
      <c r="I7" s="217"/>
    </row>
    <row r="8" customFormat="false" ht="38.25" hidden="false" customHeight="false" outlineLevel="0" collapsed="false">
      <c r="A8" s="212" t="s">
        <v>127</v>
      </c>
      <c r="B8" s="213" t="s">
        <v>128</v>
      </c>
      <c r="C8" s="214"/>
      <c r="D8" s="215"/>
      <c r="E8" s="214" t="n">
        <f aca="false">C8*D8</f>
        <v>0</v>
      </c>
      <c r="F8" s="216"/>
      <c r="G8" s="216"/>
      <c r="H8" s="216"/>
      <c r="I8" s="217"/>
    </row>
    <row r="9" customFormat="false" ht="63" hidden="false" customHeight="true" outlineLevel="0" collapsed="false">
      <c r="A9" s="218" t="s">
        <v>129</v>
      </c>
      <c r="B9" s="213" t="s">
        <v>130</v>
      </c>
      <c r="C9" s="214"/>
      <c r="D9" s="215"/>
      <c r="E9" s="214" t="n">
        <f aca="false">C9*D9</f>
        <v>0</v>
      </c>
      <c r="F9" s="216"/>
      <c r="G9" s="216"/>
      <c r="H9" s="216"/>
      <c r="I9" s="217"/>
    </row>
    <row r="10" customFormat="false" ht="51" hidden="false" customHeight="true" outlineLevel="0" collapsed="false">
      <c r="A10" s="218" t="s">
        <v>131</v>
      </c>
      <c r="B10" s="213" t="s">
        <v>132</v>
      </c>
      <c r="C10" s="214"/>
      <c r="D10" s="215"/>
      <c r="E10" s="214" t="n">
        <f aca="false">C10*D10</f>
        <v>0</v>
      </c>
      <c r="F10" s="216"/>
      <c r="G10" s="216"/>
      <c r="H10" s="216"/>
      <c r="I10" s="217"/>
    </row>
    <row r="11" customFormat="false" ht="0.75" hidden="false" customHeight="true" outlineLevel="0" collapsed="false">
      <c r="A11" s="218"/>
      <c r="B11" s="213"/>
      <c r="C11" s="214"/>
      <c r="D11" s="215"/>
      <c r="E11" s="214" t="n">
        <f aca="false">C11*D11</f>
        <v>0</v>
      </c>
      <c r="F11" s="216"/>
      <c r="G11" s="216"/>
      <c r="H11" s="216"/>
      <c r="I11" s="217"/>
    </row>
    <row r="12" customFormat="false" ht="21" hidden="true" customHeight="true" outlineLevel="0" collapsed="false">
      <c r="A12" s="219"/>
      <c r="B12" s="220" t="s">
        <v>133</v>
      </c>
      <c r="C12" s="214" t="n">
        <f aca="false">SUM(C7:C11)</f>
        <v>0</v>
      </c>
      <c r="D12" s="213"/>
      <c r="E12" s="214" t="n">
        <f aca="false">SUM(E7:E11)</f>
        <v>0</v>
      </c>
      <c r="F12" s="221"/>
      <c r="G12" s="221"/>
      <c r="H12" s="222"/>
      <c r="I12" s="217"/>
    </row>
    <row r="13" s="42" customFormat="true" ht="21" hidden="false" customHeight="true" outlineLevel="0" collapsed="false">
      <c r="A13" s="223"/>
      <c r="B13" s="224"/>
      <c r="C13" s="225"/>
      <c r="D13" s="225"/>
      <c r="E13" s="225"/>
      <c r="F13" s="225"/>
      <c r="G13" s="225"/>
      <c r="H13" s="225"/>
      <c r="I13" s="225"/>
    </row>
    <row r="15" customFormat="false" ht="60" hidden="false" customHeight="false" outlineLevel="0" collapsed="false">
      <c r="A15" s="226" t="s">
        <v>134</v>
      </c>
      <c r="B15" s="210" t="s">
        <v>119</v>
      </c>
      <c r="C15" s="210" t="s">
        <v>135</v>
      </c>
      <c r="D15" s="210" t="s">
        <v>121</v>
      </c>
      <c r="E15" s="210" t="s">
        <v>136</v>
      </c>
      <c r="F15" s="210" t="s">
        <v>123</v>
      </c>
      <c r="G15" s="210" t="s">
        <v>124</v>
      </c>
      <c r="H15" s="210" t="s">
        <v>125</v>
      </c>
      <c r="I15" s="211" t="s">
        <v>126</v>
      </c>
    </row>
    <row r="16" customFormat="false" ht="12.75" hidden="false" customHeight="false" outlineLevel="0" collapsed="false">
      <c r="A16" s="227"/>
      <c r="B16" s="228"/>
      <c r="C16" s="214"/>
      <c r="D16" s="215"/>
      <c r="E16" s="214" t="n">
        <f aca="false">C16*D16</f>
        <v>0</v>
      </c>
      <c r="F16" s="216"/>
      <c r="G16" s="216"/>
      <c r="H16" s="216"/>
      <c r="I16" s="229"/>
    </row>
    <row r="17" customFormat="false" ht="36" hidden="false" customHeight="true" outlineLevel="0" collapsed="false">
      <c r="A17" s="227" t="s">
        <v>137</v>
      </c>
      <c r="B17" s="228" t="s">
        <v>138</v>
      </c>
      <c r="C17" s="214"/>
      <c r="D17" s="215"/>
      <c r="E17" s="214" t="n">
        <f aca="false">C17*D17</f>
        <v>0</v>
      </c>
      <c r="F17" s="216"/>
      <c r="G17" s="216"/>
      <c r="H17" s="216"/>
      <c r="I17" s="229"/>
    </row>
    <row r="18" customFormat="false" ht="50.25" hidden="false" customHeight="true" outlineLevel="0" collapsed="false">
      <c r="A18" s="230" t="s">
        <v>139</v>
      </c>
      <c r="B18" s="228" t="s">
        <v>140</v>
      </c>
      <c r="C18" s="214"/>
      <c r="D18" s="215"/>
      <c r="E18" s="214" t="n">
        <f aca="false">C18*D18</f>
        <v>0</v>
      </c>
      <c r="F18" s="216"/>
      <c r="G18" s="216"/>
      <c r="H18" s="216"/>
      <c r="I18" s="229"/>
    </row>
    <row r="19" customFormat="false" ht="21" hidden="true" customHeight="true" outlineLevel="0" collapsed="false">
      <c r="A19" s="230"/>
      <c r="B19" s="228"/>
      <c r="C19" s="214"/>
      <c r="D19" s="215"/>
      <c r="E19" s="214" t="n">
        <f aca="false">C19*D19</f>
        <v>0</v>
      </c>
      <c r="F19" s="216"/>
      <c r="G19" s="216"/>
      <c r="H19" s="216"/>
      <c r="I19" s="229"/>
    </row>
    <row r="20" customFormat="false" ht="21" hidden="true" customHeight="true" outlineLevel="0" collapsed="false">
      <c r="A20" s="230"/>
      <c r="B20" s="228"/>
      <c r="C20" s="214"/>
      <c r="D20" s="215"/>
      <c r="E20" s="214" t="n">
        <f aca="false">C20*D20</f>
        <v>0</v>
      </c>
      <c r="F20" s="216"/>
      <c r="G20" s="216"/>
      <c r="H20" s="216"/>
      <c r="I20" s="229"/>
    </row>
    <row r="21" customFormat="false" ht="21" hidden="true" customHeight="true" outlineLevel="0" collapsed="false">
      <c r="A21" s="231"/>
      <c r="B21" s="220" t="s">
        <v>141</v>
      </c>
      <c r="C21" s="214" t="n">
        <f aca="false">SUM(C16:C20)</f>
        <v>0</v>
      </c>
      <c r="D21" s="222"/>
      <c r="E21" s="214" t="n">
        <f aca="false">SUM(E16:E20)</f>
        <v>0</v>
      </c>
      <c r="F21" s="222"/>
      <c r="G21" s="222"/>
      <c r="H21" s="222"/>
      <c r="I21" s="229"/>
    </row>
    <row r="22" s="42" customFormat="true" ht="21" hidden="false" customHeight="true" outlineLevel="0" collapsed="false">
      <c r="A22" s="30"/>
      <c r="B22" s="30"/>
      <c r="C22" s="30"/>
      <c r="D22" s="30"/>
      <c r="E22" s="30"/>
      <c r="F22" s="30"/>
      <c r="G22" s="30"/>
      <c r="H22" s="30"/>
      <c r="I22" s="30"/>
    </row>
  </sheetData>
  <mergeCells count="4">
    <mergeCell ref="A1:E3"/>
    <mergeCell ref="F1:I1"/>
    <mergeCell ref="F2:I2"/>
    <mergeCell ref="F3:I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K53"/>
  <sheetViews>
    <sheetView showFormulas="false" showGridLines="false" showRowColHeaders="true" showZeros="true" rightToLeft="false" tabSelected="false" showOutlineSymbols="true" defaultGridColor="true" view="normal" topLeftCell="A4" colorId="64" zoomScale="150" zoomScaleNormal="150" zoomScalePageLayoutView="100" workbookViewId="0">
      <selection pane="topLeft" activeCell="B14" activeCellId="0" sqref="B14"/>
    </sheetView>
  </sheetViews>
  <sheetFormatPr defaultColWidth="11.43359375" defaultRowHeight="12.75" zeroHeight="false" outlineLevelRow="1" outlineLevelCol="0"/>
  <cols>
    <col collapsed="false" customWidth="true" hidden="false" outlineLevel="0" max="1" min="1" style="232" width="88.71"/>
    <col collapsed="false" customWidth="true" hidden="false" outlineLevel="0" max="2" min="2" style="232" width="85.29"/>
    <col collapsed="false" customWidth="true" hidden="false" outlineLevel="0" max="3" min="3" style="232" width="1.71"/>
    <col collapsed="false" customWidth="true" hidden="false" outlineLevel="0" max="4" min="4" style="232" width="4.71"/>
    <col collapsed="false" customWidth="false" hidden="false" outlineLevel="0" max="1024" min="5" style="232" width="11.42"/>
  </cols>
  <sheetData>
    <row r="1" customFormat="false" ht="18" hidden="false" customHeight="false" outlineLevel="0" collapsed="false">
      <c r="A1" s="233"/>
      <c r="B1" s="234" t="str">
        <f aca="false">'1a-Identification Projet'!$L$1</f>
        <v>Cosinus V0.1</v>
      </c>
      <c r="C1" s="235"/>
      <c r="D1" s="235"/>
      <c r="E1" s="235"/>
      <c r="F1" s="235"/>
      <c r="G1" s="235"/>
      <c r="H1" s="235"/>
      <c r="I1" s="235"/>
      <c r="J1" s="235"/>
      <c r="K1" s="235"/>
    </row>
    <row r="2" customFormat="false" ht="12.75" hidden="false" customHeight="true" outlineLevel="0" collapsed="false">
      <c r="A2" s="236"/>
      <c r="B2" s="237" t="n">
        <f aca="false">'1a-Identification Projet'!$L$2</f>
        <v>44592</v>
      </c>
      <c r="C2" s="235"/>
      <c r="D2" s="235"/>
      <c r="E2" s="235"/>
      <c r="F2" s="235"/>
      <c r="G2" s="235"/>
      <c r="H2" s="235"/>
      <c r="I2" s="235"/>
      <c r="J2" s="235"/>
      <c r="K2" s="235"/>
    </row>
    <row r="3" customFormat="false" ht="12.75" hidden="false" customHeight="true" outlineLevel="0" collapsed="false">
      <c r="A3" s="238"/>
      <c r="B3" s="239" t="str">
        <f aca="false">'1a-Identification Projet'!$L$3</f>
        <v>Cosinus</v>
      </c>
      <c r="C3" s="235"/>
      <c r="D3" s="235"/>
      <c r="E3" s="235"/>
      <c r="F3" s="235"/>
      <c r="G3" s="235"/>
      <c r="H3" s="235"/>
      <c r="I3" s="235"/>
      <c r="J3" s="235"/>
      <c r="K3" s="235"/>
    </row>
    <row r="4" customFormat="false" ht="12.75" hidden="false" customHeight="true" outlineLevel="0" collapsed="false">
      <c r="C4" s="235"/>
      <c r="D4" s="235"/>
      <c r="E4" s="235"/>
      <c r="F4" s="235"/>
      <c r="G4" s="235"/>
      <c r="H4" s="235"/>
      <c r="I4" s="235"/>
      <c r="J4" s="235"/>
      <c r="K4" s="235"/>
    </row>
    <row r="5" customFormat="false" ht="18" hidden="false" customHeight="false" outlineLevel="0" collapsed="false">
      <c r="A5" s="240" t="s">
        <v>142</v>
      </c>
      <c r="B5" s="241"/>
      <c r="C5" s="242"/>
      <c r="D5" s="242"/>
      <c r="E5" s="242"/>
    </row>
    <row r="6" customFormat="false" ht="15.75" hidden="false" customHeight="false" outlineLevel="0" collapsed="false">
      <c r="A6" s="243" t="s">
        <v>143</v>
      </c>
      <c r="B6" s="244" t="s">
        <v>144</v>
      </c>
      <c r="C6" s="242"/>
      <c r="D6" s="242"/>
      <c r="E6" s="242"/>
    </row>
    <row r="7" customFormat="false" ht="84" hidden="false" customHeight="true" outlineLevel="1" collapsed="false">
      <c r="A7" s="245" t="s">
        <v>145</v>
      </c>
      <c r="B7" s="245" t="s">
        <v>146</v>
      </c>
      <c r="C7" s="242"/>
      <c r="D7" s="242"/>
      <c r="E7" s="242"/>
    </row>
    <row r="8" customFormat="false" ht="15.75" hidden="true" customHeight="false" outlineLevel="1" collapsed="false">
      <c r="A8" s="245"/>
      <c r="B8" s="245"/>
      <c r="C8" s="242"/>
      <c r="D8" s="242"/>
      <c r="E8" s="242"/>
    </row>
    <row r="9" customFormat="false" ht="15.75" hidden="true" customHeight="false" outlineLevel="1" collapsed="false">
      <c r="A9" s="245"/>
      <c r="B9" s="245"/>
      <c r="C9" s="242"/>
      <c r="D9" s="242"/>
      <c r="E9" s="242"/>
    </row>
    <row r="10" customFormat="false" ht="15" hidden="true" customHeight="false" outlineLevel="1" collapsed="false">
      <c r="A10" s="246"/>
      <c r="B10" s="247"/>
      <c r="C10" s="242"/>
      <c r="D10" s="242"/>
      <c r="E10" s="242"/>
    </row>
    <row r="11" customFormat="false" ht="15" hidden="true" customHeight="false" outlineLevel="1" collapsed="false">
      <c r="A11" s="248"/>
      <c r="B11" s="249"/>
      <c r="C11" s="242"/>
      <c r="D11" s="242"/>
      <c r="E11" s="242"/>
    </row>
    <row r="12" customFormat="false" ht="18" hidden="false" customHeight="false" outlineLevel="1" collapsed="false">
      <c r="A12" s="240" t="s">
        <v>147</v>
      </c>
      <c r="B12" s="241"/>
      <c r="C12" s="242"/>
      <c r="D12" s="242"/>
      <c r="E12" s="242"/>
    </row>
    <row r="13" customFormat="false" ht="15.75" hidden="false" customHeight="false" outlineLevel="0" collapsed="false">
      <c r="A13" s="243" t="s">
        <v>143</v>
      </c>
      <c r="B13" s="244" t="s">
        <v>144</v>
      </c>
      <c r="C13" s="242"/>
      <c r="D13" s="242"/>
      <c r="E13" s="242"/>
    </row>
    <row r="14" customFormat="false" ht="24" hidden="false" customHeight="true" outlineLevel="1" collapsed="false">
      <c r="A14" s="245" t="s">
        <v>148</v>
      </c>
      <c r="B14" s="245" t="s">
        <v>149</v>
      </c>
      <c r="C14" s="242"/>
      <c r="D14" s="242"/>
      <c r="E14" s="242"/>
    </row>
    <row r="15" customFormat="false" ht="15.75" hidden="false" customHeight="false" outlineLevel="1" collapsed="false">
      <c r="A15" s="245"/>
      <c r="B15" s="245"/>
      <c r="C15" s="242"/>
      <c r="D15" s="242"/>
      <c r="E15" s="242"/>
    </row>
    <row r="16" customFormat="false" ht="15.75" hidden="false" customHeight="false" outlineLevel="1" collapsed="false">
      <c r="A16" s="245"/>
      <c r="B16" s="245"/>
      <c r="C16" s="242"/>
      <c r="D16" s="242"/>
      <c r="E16" s="242"/>
    </row>
    <row r="17" customFormat="false" ht="15" hidden="false" customHeight="false" outlineLevel="1" collapsed="false">
      <c r="A17" s="246"/>
      <c r="B17" s="247"/>
      <c r="C17" s="242"/>
      <c r="D17" s="242"/>
      <c r="E17" s="242"/>
    </row>
    <row r="18" customFormat="false" ht="15" hidden="false" customHeight="false" outlineLevel="1" collapsed="false">
      <c r="A18" s="248"/>
      <c r="B18" s="249"/>
      <c r="C18" s="242"/>
      <c r="D18" s="242"/>
      <c r="E18" s="242"/>
    </row>
    <row r="19" customFormat="false" ht="18" hidden="false" customHeight="false" outlineLevel="1" collapsed="false">
      <c r="A19" s="250" t="s">
        <v>150</v>
      </c>
      <c r="B19" s="242"/>
      <c r="C19" s="242"/>
      <c r="D19" s="242"/>
      <c r="E19" s="242"/>
    </row>
    <row r="20" customFormat="false" ht="12.75" hidden="false" customHeight="false" outlineLevel="0" collapsed="false">
      <c r="A20" s="242"/>
      <c r="B20" s="242"/>
      <c r="C20" s="242"/>
      <c r="D20" s="242"/>
      <c r="E20" s="242"/>
    </row>
    <row r="21" customFormat="false" ht="12.75" hidden="false" customHeight="false" outlineLevel="0" collapsed="false">
      <c r="A21" s="242"/>
      <c r="B21" s="242"/>
      <c r="C21" s="242"/>
      <c r="D21" s="242"/>
      <c r="E21" s="242"/>
    </row>
    <row r="22" customFormat="false" ht="12.75" hidden="false" customHeight="false" outlineLevel="0" collapsed="false">
      <c r="A22" s="242"/>
      <c r="B22" s="242"/>
      <c r="C22" s="242"/>
      <c r="D22" s="242"/>
      <c r="E22" s="242"/>
    </row>
    <row r="23" customFormat="false" ht="12.75" hidden="false" customHeight="false" outlineLevel="0" collapsed="false">
      <c r="A23" s="242"/>
      <c r="B23" s="242"/>
      <c r="C23" s="242"/>
      <c r="D23" s="242"/>
      <c r="E23" s="242"/>
    </row>
    <row r="24" customFormat="false" ht="12.75" hidden="false" customHeight="false" outlineLevel="0" collapsed="false">
      <c r="A24" s="242"/>
      <c r="B24" s="242"/>
      <c r="C24" s="242"/>
      <c r="D24" s="242"/>
      <c r="E24" s="242"/>
    </row>
    <row r="25" customFormat="false" ht="12.75" hidden="false" customHeight="false" outlineLevel="0" collapsed="false">
      <c r="A25" s="242"/>
      <c r="B25" s="242"/>
      <c r="C25" s="242"/>
      <c r="D25" s="242"/>
      <c r="E25" s="242"/>
    </row>
    <row r="26" customFormat="false" ht="12.75" hidden="false" customHeight="false" outlineLevel="0" collapsed="false">
      <c r="A26" s="242"/>
      <c r="B26" s="242"/>
      <c r="C26" s="242"/>
      <c r="D26" s="242"/>
      <c r="E26" s="242"/>
    </row>
    <row r="27" customFormat="false" ht="12.75" hidden="false" customHeight="false" outlineLevel="0" collapsed="false">
      <c r="A27" s="242"/>
      <c r="B27" s="242"/>
      <c r="C27" s="242"/>
      <c r="D27" s="242"/>
      <c r="E27" s="242"/>
    </row>
    <row r="28" customFormat="false" ht="12.75" hidden="false" customHeight="false" outlineLevel="0" collapsed="false">
      <c r="A28" s="242"/>
      <c r="B28" s="242"/>
      <c r="C28" s="242"/>
      <c r="D28" s="242"/>
      <c r="E28" s="242"/>
    </row>
    <row r="29" customFormat="false" ht="12.75" hidden="false" customHeight="false" outlineLevel="0" collapsed="false">
      <c r="A29" s="242"/>
      <c r="B29" s="242"/>
      <c r="C29" s="242"/>
      <c r="D29" s="242"/>
      <c r="E29" s="242"/>
    </row>
    <row r="30" customFormat="false" ht="12.75" hidden="false" customHeight="false" outlineLevel="0" collapsed="false">
      <c r="A30" s="242"/>
      <c r="B30" s="242"/>
      <c r="C30" s="242"/>
      <c r="D30" s="242"/>
      <c r="E30" s="242"/>
    </row>
    <row r="31" customFormat="false" ht="12.75" hidden="false" customHeight="false" outlineLevel="0" collapsed="false">
      <c r="A31" s="242"/>
      <c r="B31" s="242"/>
      <c r="C31" s="242"/>
      <c r="D31" s="242"/>
      <c r="E31" s="242"/>
    </row>
    <row r="32" customFormat="false" ht="12.75" hidden="false" customHeight="false" outlineLevel="0" collapsed="false">
      <c r="A32" s="242"/>
      <c r="B32" s="242"/>
      <c r="C32" s="242"/>
      <c r="D32" s="242"/>
      <c r="E32" s="242"/>
    </row>
    <row r="33" customFormat="false" ht="12.75" hidden="false" customHeight="false" outlineLevel="0" collapsed="false">
      <c r="A33" s="242"/>
      <c r="B33" s="242"/>
      <c r="C33" s="242"/>
      <c r="D33" s="242"/>
      <c r="E33" s="242"/>
    </row>
    <row r="34" customFormat="false" ht="12.75" hidden="false" customHeight="false" outlineLevel="0" collapsed="false">
      <c r="A34" s="242"/>
      <c r="B34" s="242"/>
      <c r="C34" s="242"/>
      <c r="D34" s="242"/>
      <c r="E34" s="242"/>
    </row>
    <row r="35" customFormat="false" ht="12.75" hidden="false" customHeight="false" outlineLevel="0" collapsed="false">
      <c r="A35" s="242"/>
      <c r="B35" s="242"/>
      <c r="C35" s="242"/>
      <c r="D35" s="242"/>
      <c r="E35" s="242"/>
    </row>
    <row r="36" customFormat="false" ht="12.75" hidden="false" customHeight="false" outlineLevel="0" collapsed="false">
      <c r="A36" s="242"/>
      <c r="B36" s="242"/>
      <c r="C36" s="242"/>
      <c r="D36" s="242"/>
      <c r="E36" s="242"/>
    </row>
    <row r="37" customFormat="false" ht="12.75" hidden="false" customHeight="false" outlineLevel="0" collapsed="false">
      <c r="A37" s="242"/>
      <c r="B37" s="242"/>
      <c r="C37" s="242"/>
      <c r="D37" s="242"/>
      <c r="E37" s="242"/>
    </row>
    <row r="38" customFormat="false" ht="12.75" hidden="false" customHeight="false" outlineLevel="0" collapsed="false">
      <c r="A38" s="242"/>
      <c r="B38" s="242"/>
      <c r="C38" s="242"/>
      <c r="D38" s="242"/>
      <c r="E38" s="242"/>
    </row>
    <row r="39" customFormat="false" ht="12.75" hidden="false" customHeight="false" outlineLevel="0" collapsed="false">
      <c r="A39" s="242"/>
      <c r="B39" s="242"/>
      <c r="C39" s="242"/>
      <c r="D39" s="242"/>
      <c r="E39" s="242"/>
    </row>
    <row r="40" customFormat="false" ht="12.75" hidden="false" customHeight="false" outlineLevel="0" collapsed="false">
      <c r="A40" s="242"/>
      <c r="B40" s="242"/>
      <c r="C40" s="242"/>
      <c r="D40" s="242"/>
      <c r="E40" s="242"/>
    </row>
    <row r="41" customFormat="false" ht="12.75" hidden="false" customHeight="false" outlineLevel="0" collapsed="false">
      <c r="A41" s="242"/>
      <c r="B41" s="242"/>
      <c r="C41" s="242"/>
      <c r="D41" s="242"/>
      <c r="E41" s="242"/>
    </row>
    <row r="42" customFormat="false" ht="12.75" hidden="false" customHeight="false" outlineLevel="0" collapsed="false">
      <c r="A42" s="242"/>
      <c r="B42" s="242"/>
      <c r="C42" s="242"/>
      <c r="D42" s="242"/>
      <c r="E42" s="242"/>
    </row>
    <row r="43" customFormat="false" ht="12.75" hidden="false" customHeight="false" outlineLevel="0" collapsed="false">
      <c r="A43" s="242"/>
      <c r="B43" s="242"/>
      <c r="C43" s="242"/>
      <c r="D43" s="242"/>
      <c r="E43" s="242"/>
    </row>
    <row r="44" customFormat="false" ht="12.75" hidden="false" customHeight="false" outlineLevel="0" collapsed="false">
      <c r="A44" s="242"/>
      <c r="B44" s="242"/>
      <c r="C44" s="242"/>
      <c r="D44" s="242"/>
      <c r="E44" s="242"/>
    </row>
    <row r="45" customFormat="false" ht="12.75" hidden="false" customHeight="false" outlineLevel="0" collapsed="false">
      <c r="A45" s="242"/>
      <c r="B45" s="242"/>
      <c r="C45" s="242"/>
      <c r="D45" s="242"/>
      <c r="E45" s="242"/>
    </row>
    <row r="46" customFormat="false" ht="12.75" hidden="false" customHeight="false" outlineLevel="0" collapsed="false">
      <c r="A46" s="242"/>
      <c r="B46" s="242"/>
      <c r="C46" s="242"/>
      <c r="D46" s="242"/>
      <c r="E46" s="242"/>
    </row>
    <row r="47" customFormat="false" ht="12.75" hidden="false" customHeight="false" outlineLevel="0" collapsed="false">
      <c r="A47" s="242"/>
      <c r="B47" s="242"/>
      <c r="C47" s="242"/>
      <c r="D47" s="242"/>
      <c r="E47" s="242"/>
    </row>
    <row r="48" customFormat="false" ht="12.75" hidden="false" customHeight="false" outlineLevel="0" collapsed="false">
      <c r="A48" s="242"/>
      <c r="B48" s="242"/>
      <c r="C48" s="242"/>
      <c r="D48" s="242"/>
      <c r="E48" s="242"/>
    </row>
    <row r="49" customFormat="false" ht="12.75" hidden="false" customHeight="false" outlineLevel="0" collapsed="false">
      <c r="A49" s="242"/>
      <c r="B49" s="242"/>
      <c r="C49" s="242"/>
      <c r="D49" s="242"/>
      <c r="E49" s="242"/>
    </row>
    <row r="50" customFormat="false" ht="12.75" hidden="false" customHeight="false" outlineLevel="0" collapsed="false">
      <c r="A50" s="242"/>
      <c r="B50" s="242"/>
      <c r="C50" s="242"/>
      <c r="D50" s="242"/>
      <c r="E50" s="242"/>
    </row>
    <row r="51" customFormat="false" ht="12.75" hidden="false" customHeight="false" outlineLevel="0" collapsed="false">
      <c r="A51" s="242"/>
      <c r="B51" s="242"/>
      <c r="C51" s="242"/>
      <c r="D51" s="242"/>
      <c r="E51" s="242"/>
    </row>
    <row r="52" customFormat="false" ht="12.75" hidden="false" customHeight="false" outlineLevel="0" collapsed="false">
      <c r="A52" s="242"/>
      <c r="B52" s="242"/>
      <c r="C52" s="242"/>
      <c r="D52" s="242"/>
      <c r="E52" s="242"/>
    </row>
    <row r="53" customFormat="false" ht="12.75" hidden="false" customHeight="false" outlineLevel="0" collapsed="false">
      <c r="A53" s="242"/>
      <c r="B53" s="242"/>
      <c r="C53" s="242"/>
      <c r="D53" s="242"/>
      <c r="E53" s="242"/>
    </row>
  </sheetData>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H14"/>
  <sheetViews>
    <sheetView showFormulas="false" showGridLines="false" showRowColHeaders="true" showZeros="true" rightToLeft="false" tabSelected="false" showOutlineSymbols="true" defaultGridColor="true" view="normal" topLeftCell="T1" colorId="64" zoomScale="150" zoomScaleNormal="150" zoomScalePageLayoutView="100" workbookViewId="0">
      <selection pane="topLeft" activeCell="B12" activeCellId="0" sqref="B12"/>
    </sheetView>
  </sheetViews>
  <sheetFormatPr defaultColWidth="11.43359375" defaultRowHeight="12.75" zeroHeight="false" outlineLevelRow="0" outlineLevelCol="0"/>
  <cols>
    <col collapsed="false" customWidth="true" hidden="false" outlineLevel="0" max="1" min="1" style="30" width="7.87"/>
    <col collapsed="false" customWidth="true" hidden="false" outlineLevel="0" max="2" min="2" style="30" width="58.41"/>
    <col collapsed="false" customWidth="true" hidden="false" outlineLevel="0" max="3" min="3" style="30" width="13.57"/>
    <col collapsed="false" customWidth="true" hidden="false" outlineLevel="0" max="4" min="4" style="30" width="18"/>
    <col collapsed="false" customWidth="true" hidden="false" outlineLevel="0" max="5" min="5" style="31" width="11.57"/>
    <col collapsed="false" customWidth="true" hidden="false" outlineLevel="0" max="6" min="6" style="31" width="10.99"/>
    <col collapsed="false" customWidth="true" hidden="false" outlineLevel="0" max="7" min="7" style="30" width="18.85"/>
    <col collapsed="false" customWidth="false" hidden="false" outlineLevel="0" max="8" min="8" style="30" width="11.42"/>
    <col collapsed="false" customWidth="true" hidden="false" outlineLevel="0" max="9" min="9" style="30" width="12.14"/>
    <col collapsed="false" customWidth="true" hidden="false" outlineLevel="0" max="10" min="10" style="30" width="37.14"/>
    <col collapsed="false" customWidth="false" hidden="false" outlineLevel="0" max="1024" min="11" style="30" width="11.42"/>
  </cols>
  <sheetData>
    <row r="1" customFormat="false" ht="13.5" hidden="false" customHeight="true" outlineLevel="0" collapsed="false">
      <c r="A1" s="251" t="str">
        <f aca="false">"LISTE DES ACTIONS au "&amp;TEXT(I2,"jj/mm/aaaa")</f>
        <v>LISTE DES ACTIONS au 31/01/2022</v>
      </c>
      <c r="B1" s="251"/>
      <c r="C1" s="251"/>
      <c r="D1" s="251"/>
      <c r="E1" s="251"/>
      <c r="F1" s="251"/>
      <c r="G1" s="251"/>
      <c r="H1" s="251"/>
      <c r="I1" s="34" t="str">
        <f aca="false">'1a-Identification Projet'!$L1</f>
        <v>Cosinus V0.1</v>
      </c>
      <c r="J1" s="34"/>
    </row>
    <row r="2" customFormat="false" ht="12.75" hidden="false" customHeight="true" outlineLevel="0" collapsed="false">
      <c r="A2" s="251"/>
      <c r="B2" s="251"/>
      <c r="C2" s="251"/>
      <c r="D2" s="251"/>
      <c r="E2" s="251"/>
      <c r="F2" s="251"/>
      <c r="G2" s="251"/>
      <c r="H2" s="251"/>
      <c r="I2" s="37" t="n">
        <f aca="false">'1a-Identification Projet'!$L2</f>
        <v>44592</v>
      </c>
      <c r="J2" s="37"/>
    </row>
    <row r="3" customFormat="false" ht="16.5" hidden="false" customHeight="true" outlineLevel="0" collapsed="false">
      <c r="A3" s="251"/>
      <c r="B3" s="251"/>
      <c r="C3" s="251"/>
      <c r="D3" s="251"/>
      <c r="E3" s="251"/>
      <c r="F3" s="251"/>
      <c r="G3" s="251"/>
      <c r="H3" s="251"/>
      <c r="I3" s="40" t="str">
        <f aca="false">'1a-Identification Projet'!$L3</f>
        <v>Cosinus</v>
      </c>
      <c r="J3" s="40"/>
    </row>
    <row r="4" customFormat="false" ht="12.75" hidden="false" customHeight="true" outlineLevel="0" collapsed="false">
      <c r="B4" s="41"/>
      <c r="C4" s="41"/>
      <c r="D4" s="41"/>
    </row>
    <row r="5" customFormat="false" ht="38.25" hidden="false" customHeight="false" outlineLevel="0" collapsed="false">
      <c r="A5" s="252" t="s">
        <v>151</v>
      </c>
      <c r="B5" s="252" t="s">
        <v>152</v>
      </c>
      <c r="C5" s="252" t="s">
        <v>153</v>
      </c>
      <c r="D5" s="252" t="s">
        <v>154</v>
      </c>
      <c r="E5" s="252" t="s">
        <v>155</v>
      </c>
      <c r="F5" s="252" t="s">
        <v>156</v>
      </c>
      <c r="G5" s="252" t="s">
        <v>157</v>
      </c>
      <c r="H5" s="252" t="s">
        <v>158</v>
      </c>
      <c r="I5" s="252" t="s">
        <v>159</v>
      </c>
      <c r="J5" s="253" t="s">
        <v>160</v>
      </c>
      <c r="K5" s="254"/>
      <c r="L5" s="254"/>
      <c r="M5" s="254"/>
      <c r="N5" s="254"/>
      <c r="O5" s="254"/>
      <c r="P5" s="254"/>
      <c r="Q5" s="254"/>
      <c r="R5" s="254"/>
      <c r="S5" s="254"/>
      <c r="T5" s="255"/>
      <c r="U5" s="255"/>
      <c r="V5" s="255"/>
      <c r="W5" s="256"/>
      <c r="X5" s="256"/>
      <c r="Y5" s="256"/>
      <c r="Z5" s="256"/>
      <c r="AA5" s="256"/>
      <c r="AB5" s="256"/>
      <c r="AC5" s="256"/>
      <c r="AD5" s="256"/>
      <c r="AE5" s="256"/>
      <c r="AF5" s="256"/>
      <c r="AG5" s="256"/>
      <c r="AH5" s="256"/>
      <c r="AI5" s="256"/>
      <c r="AJ5" s="256"/>
      <c r="AK5" s="256"/>
      <c r="AL5" s="256"/>
      <c r="AM5" s="256"/>
      <c r="AN5" s="256"/>
      <c r="AO5" s="256"/>
      <c r="AP5" s="256"/>
      <c r="AQ5" s="256"/>
      <c r="AR5" s="256"/>
      <c r="AS5" s="256"/>
      <c r="AT5" s="256"/>
      <c r="AU5" s="256"/>
      <c r="AV5" s="256"/>
      <c r="AW5" s="256"/>
      <c r="AX5" s="256"/>
      <c r="AY5" s="256"/>
      <c r="AZ5" s="256"/>
      <c r="BA5" s="256"/>
      <c r="BB5" s="256"/>
      <c r="BC5" s="256"/>
      <c r="BD5" s="256"/>
      <c r="BE5" s="256"/>
      <c r="BF5" s="256"/>
      <c r="BG5" s="256"/>
      <c r="BH5" s="256"/>
    </row>
    <row r="6" s="256" customFormat="true" ht="25.5" hidden="false" customHeight="false" outlineLevel="0" collapsed="false">
      <c r="A6" s="257"/>
      <c r="B6" s="258" t="s">
        <v>161</v>
      </c>
      <c r="C6" s="259" t="s">
        <v>162</v>
      </c>
      <c r="D6" s="260" t="n">
        <v>44631</v>
      </c>
      <c r="E6" s="260" t="n">
        <v>44631</v>
      </c>
      <c r="F6" s="260"/>
      <c r="G6" s="259" t="s">
        <v>163</v>
      </c>
      <c r="H6" s="261" t="n">
        <v>44636</v>
      </c>
      <c r="I6" s="262"/>
      <c r="J6" s="263"/>
      <c r="K6" s="264"/>
      <c r="L6" s="264"/>
      <c r="M6" s="264"/>
      <c r="N6" s="264"/>
      <c r="O6" s="264"/>
      <c r="P6" s="264"/>
      <c r="Q6" s="264"/>
      <c r="R6" s="264"/>
      <c r="S6" s="264"/>
      <c r="T6" s="265"/>
      <c r="U6" s="265"/>
      <c r="V6" s="265"/>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row>
    <row r="7" s="266" customFormat="true" ht="15" hidden="false" customHeight="false" outlineLevel="0" collapsed="false">
      <c r="A7" s="257"/>
      <c r="B7" s="258"/>
      <c r="C7" s="259"/>
      <c r="D7" s="260"/>
      <c r="E7" s="260"/>
      <c r="F7" s="260"/>
      <c r="G7" s="259"/>
      <c r="H7" s="261"/>
      <c r="I7" s="262"/>
      <c r="J7" s="258"/>
      <c r="K7" s="264"/>
      <c r="L7" s="264"/>
      <c r="M7" s="264"/>
      <c r="N7" s="264"/>
      <c r="O7" s="264"/>
      <c r="P7" s="264"/>
      <c r="Q7" s="264"/>
      <c r="R7" s="264"/>
      <c r="S7" s="264"/>
      <c r="T7" s="265"/>
      <c r="U7" s="265"/>
      <c r="V7" s="265"/>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row>
    <row r="8" s="266" customFormat="true" ht="15" hidden="false" customHeight="false" outlineLevel="0" collapsed="false">
      <c r="A8" s="267"/>
      <c r="B8" s="268"/>
      <c r="C8" s="269"/>
      <c r="D8" s="270"/>
      <c r="E8" s="270"/>
      <c r="F8" s="270"/>
      <c r="G8" s="269"/>
      <c r="H8" s="271"/>
      <c r="I8" s="272"/>
      <c r="J8" s="268"/>
      <c r="K8" s="264"/>
      <c r="L8" s="264"/>
      <c r="M8" s="264"/>
      <c r="N8" s="264"/>
      <c r="O8" s="264"/>
      <c r="P8" s="264"/>
      <c r="Q8" s="264"/>
      <c r="R8" s="264"/>
      <c r="S8" s="264"/>
      <c r="T8" s="265"/>
      <c r="U8" s="265"/>
      <c r="V8" s="265"/>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row>
    <row r="9" s="266" customFormat="true" ht="15" hidden="false" customHeight="false" outlineLevel="0" collapsed="false">
      <c r="A9" s="267"/>
      <c r="B9" s="273"/>
      <c r="C9" s="269"/>
      <c r="D9" s="270"/>
      <c r="E9" s="270"/>
      <c r="F9" s="270"/>
      <c r="G9" s="269"/>
      <c r="H9" s="271"/>
      <c r="I9" s="272"/>
      <c r="J9" s="268"/>
      <c r="K9" s="264"/>
      <c r="L9" s="264"/>
      <c r="M9" s="264"/>
      <c r="N9" s="264"/>
      <c r="O9" s="264"/>
      <c r="P9" s="264"/>
      <c r="Q9" s="264"/>
      <c r="R9" s="264"/>
      <c r="S9" s="264"/>
      <c r="T9" s="265"/>
      <c r="U9" s="265"/>
      <c r="V9" s="265"/>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row>
    <row r="10" s="266" customFormat="true" ht="15" hidden="false" customHeight="false" outlineLevel="0" collapsed="false">
      <c r="A10" s="267"/>
      <c r="B10" s="273"/>
      <c r="C10" s="269"/>
      <c r="D10" s="270"/>
      <c r="E10" s="270"/>
      <c r="F10" s="270"/>
      <c r="G10" s="269"/>
      <c r="H10" s="274"/>
      <c r="I10" s="272"/>
      <c r="J10" s="275"/>
      <c r="K10" s="264"/>
      <c r="L10" s="264"/>
      <c r="M10" s="264"/>
      <c r="N10" s="264"/>
      <c r="O10" s="264"/>
      <c r="P10" s="264"/>
      <c r="Q10" s="264"/>
      <c r="R10" s="264"/>
      <c r="S10" s="264"/>
      <c r="T10" s="265"/>
      <c r="U10" s="265"/>
      <c r="V10" s="265"/>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row>
    <row r="11" s="266" customFormat="true" ht="15" hidden="false" customHeight="false" outlineLevel="0" collapsed="false">
      <c r="A11" s="267"/>
      <c r="B11" s="273"/>
      <c r="C11" s="269"/>
      <c r="D11" s="270"/>
      <c r="E11" s="270"/>
      <c r="F11" s="270"/>
      <c r="G11" s="269"/>
      <c r="H11" s="274"/>
      <c r="I11" s="272"/>
      <c r="J11" s="268"/>
      <c r="K11" s="264"/>
      <c r="L11" s="264"/>
      <c r="M11" s="264"/>
      <c r="N11" s="264"/>
      <c r="O11" s="264"/>
      <c r="P11" s="264"/>
      <c r="Q11" s="264"/>
      <c r="R11" s="264"/>
      <c r="S11" s="264"/>
      <c r="T11" s="265"/>
      <c r="U11" s="265"/>
      <c r="V11" s="265"/>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row>
    <row r="12" s="266" customFormat="true" ht="15" hidden="false" customHeight="false" outlineLevel="0" collapsed="false">
      <c r="A12" s="267"/>
      <c r="B12" s="273"/>
      <c r="C12" s="269"/>
      <c r="D12" s="270"/>
      <c r="E12" s="270"/>
      <c r="F12" s="270"/>
      <c r="G12" s="269"/>
      <c r="H12" s="271"/>
      <c r="I12" s="272"/>
      <c r="J12" s="268"/>
      <c r="K12" s="264"/>
      <c r="L12" s="264"/>
      <c r="M12" s="264"/>
      <c r="N12" s="264"/>
      <c r="O12" s="264"/>
      <c r="P12" s="264"/>
      <c r="Q12" s="264"/>
      <c r="R12" s="264"/>
      <c r="S12" s="264"/>
      <c r="T12" s="265"/>
      <c r="U12" s="265"/>
      <c r="V12" s="265"/>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row>
    <row r="13" s="266" customFormat="true" ht="12.75" hidden="false" customHeight="false" outlineLevel="0" collapsed="false">
      <c r="A13" s="30"/>
      <c r="B13" s="30"/>
      <c r="C13" s="30"/>
      <c r="D13" s="30"/>
      <c r="E13" s="31"/>
      <c r="F13" s="31"/>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row>
    <row r="14" customFormat="false" ht="12.75" hidden="false" customHeight="false" outlineLevel="0" collapsed="false">
      <c r="F14" s="276"/>
    </row>
  </sheetData>
  <mergeCells count="4">
    <mergeCell ref="A1:H3"/>
    <mergeCell ref="I1:J1"/>
    <mergeCell ref="I2:J2"/>
    <mergeCell ref="I3:J3"/>
  </mergeCells>
  <conditionalFormatting sqref="A6:J10 A12:J12">
    <cfRule type="expression" priority="2" aboveAverage="0" equalAverage="0" bottom="0" percent="0" rank="0" text="" dxfId="2">
      <formula>IF($G6="Done",1,0)</formula>
    </cfRule>
    <cfRule type="expression" priority="3" aboveAverage="0" equalAverage="0" bottom="0" percent="0" rank="0" text="" dxfId="1">
      <formula>IF($G6="Cancelled",1,0)</formula>
    </cfRule>
    <cfRule type="expression" priority="4" aboveAverage="0" equalAverage="0" bottom="0" percent="0" rank="0" text="" dxfId="0">
      <formula>IF($G6="Pending",1,0)</formula>
    </cfRule>
  </conditionalFormatting>
  <dataValidations count="1">
    <dataValidation allowBlank="true" errorStyle="stop" operator="between" showDropDown="false" showErrorMessage="true" showInputMessage="true" sqref="G6:G12" type="list">
      <formula1>"Pending,Cancelled,Done,In Progress"</formula1>
      <formula2>0</formula2>
    </dataValidation>
  </dataValidation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K11"/>
  <sheetViews>
    <sheetView showFormulas="false" showGridLines="false" showRowColHeaders="true" showZeros="true" rightToLeft="false" tabSelected="false" showOutlineSymbols="true" defaultGridColor="true" view="normal" topLeftCell="G1" colorId="64" zoomScale="150" zoomScaleNormal="150" zoomScalePageLayoutView="100" workbookViewId="0">
      <selection pane="topLeft" activeCell="O23" activeCellId="0" sqref="O23"/>
    </sheetView>
  </sheetViews>
  <sheetFormatPr defaultColWidth="11.43359375" defaultRowHeight="12.75" zeroHeight="false" outlineLevelRow="0" outlineLevelCol="0"/>
  <cols>
    <col collapsed="false" customWidth="true" hidden="false" outlineLevel="0" max="1" min="1" style="30" width="16"/>
    <col collapsed="false" customWidth="true" hidden="false" outlineLevel="0" max="2" min="2" style="30" width="52"/>
    <col collapsed="false" customWidth="true" hidden="false" outlineLevel="0" max="3" min="3" style="30" width="10.71"/>
    <col collapsed="false" customWidth="true" hidden="false" outlineLevel="0" max="4" min="4" style="30" width="6.71"/>
    <col collapsed="false" customWidth="true" hidden="false" outlineLevel="0" max="5" min="5" style="31" width="6.28"/>
    <col collapsed="false" customWidth="true" hidden="false" outlineLevel="0" max="6" min="6" style="31" width="7.15"/>
    <col collapsed="false" customWidth="true" hidden="false" outlineLevel="0" max="7" min="7" style="31" width="27.71"/>
    <col collapsed="false" customWidth="true" hidden="false" outlineLevel="0" max="8" min="8" style="31" width="17.13"/>
    <col collapsed="false" customWidth="true" hidden="false" outlineLevel="0" max="9" min="9" style="31" width="17.59"/>
    <col collapsed="false" customWidth="true" hidden="false" outlineLevel="0" max="10" min="10" style="30" width="26.59"/>
    <col collapsed="false" customWidth="false" hidden="false" outlineLevel="0" max="1024" min="11" style="30" width="11.42"/>
  </cols>
  <sheetData>
    <row r="1" customFormat="false" ht="13.5" hidden="false" customHeight="true" outlineLevel="0" collapsed="false">
      <c r="A1" s="277" t="str">
        <f aca="false">"LISTE DES DECISIONS au "&amp;TEXT(J2,"jj/mm/aaaa")</f>
        <v>LISTE DES DECISIONS au 31/01/2022</v>
      </c>
      <c r="B1" s="277"/>
      <c r="C1" s="277"/>
      <c r="D1" s="277"/>
      <c r="E1" s="277"/>
      <c r="F1" s="277"/>
      <c r="G1" s="277"/>
      <c r="H1" s="277"/>
      <c r="I1" s="277"/>
      <c r="J1" s="34" t="str">
        <f aca="false">'1a-Identification Projet'!$L1</f>
        <v>Cosinus V0.1</v>
      </c>
      <c r="K1" s="34"/>
    </row>
    <row r="2" customFormat="false" ht="12.75" hidden="false" customHeight="true" outlineLevel="0" collapsed="false">
      <c r="A2" s="277"/>
      <c r="B2" s="277"/>
      <c r="C2" s="277"/>
      <c r="D2" s="277"/>
      <c r="E2" s="277"/>
      <c r="F2" s="277"/>
      <c r="G2" s="277"/>
      <c r="H2" s="277"/>
      <c r="I2" s="277"/>
      <c r="J2" s="37" t="n">
        <f aca="false">'1a-Identification Projet'!$L2</f>
        <v>44592</v>
      </c>
      <c r="K2" s="37"/>
    </row>
    <row r="3" customFormat="false" ht="16.5" hidden="false" customHeight="true" outlineLevel="0" collapsed="false">
      <c r="A3" s="277"/>
      <c r="B3" s="277"/>
      <c r="C3" s="277"/>
      <c r="D3" s="277"/>
      <c r="E3" s="277"/>
      <c r="F3" s="277"/>
      <c r="G3" s="277"/>
      <c r="H3" s="277"/>
      <c r="I3" s="277"/>
      <c r="J3" s="40" t="str">
        <f aca="false">'1a-Identification Projet'!$L3</f>
        <v>Cosinus</v>
      </c>
      <c r="K3" s="40"/>
    </row>
    <row r="4" customFormat="false" ht="12.75" hidden="false" customHeight="true" outlineLevel="0" collapsed="false">
      <c r="A4" s="41"/>
      <c r="B4" s="41"/>
      <c r="C4" s="41"/>
      <c r="D4" s="41"/>
    </row>
    <row r="5" customFormat="false" ht="25.5" hidden="false" customHeight="true" outlineLevel="0" collapsed="false">
      <c r="A5" s="278" t="s">
        <v>164</v>
      </c>
      <c r="B5" s="279" t="s">
        <v>165</v>
      </c>
      <c r="C5" s="279"/>
      <c r="D5" s="279"/>
      <c r="E5" s="279"/>
      <c r="F5" s="279"/>
      <c r="G5" s="280" t="s">
        <v>166</v>
      </c>
      <c r="H5" s="280" t="s">
        <v>167</v>
      </c>
      <c r="I5" s="280" t="s">
        <v>168</v>
      </c>
      <c r="J5" s="278" t="s">
        <v>169</v>
      </c>
      <c r="K5" s="278" t="s">
        <v>170</v>
      </c>
    </row>
    <row r="6" customFormat="false" ht="15" hidden="false" customHeight="false" outlineLevel="0" collapsed="false">
      <c r="A6" s="281" t="n">
        <v>1</v>
      </c>
      <c r="B6" s="282"/>
      <c r="C6" s="282"/>
      <c r="D6" s="282"/>
      <c r="E6" s="282"/>
      <c r="F6" s="282"/>
      <c r="G6" s="282"/>
      <c r="H6" s="282"/>
      <c r="I6" s="282"/>
      <c r="J6" s="283"/>
      <c r="K6" s="284"/>
    </row>
    <row r="7" customFormat="false" ht="15" hidden="false" customHeight="false" outlineLevel="0" collapsed="false">
      <c r="A7" s="281" t="n">
        <v>2</v>
      </c>
      <c r="B7" s="282"/>
      <c r="C7" s="282"/>
      <c r="D7" s="282"/>
      <c r="E7" s="282"/>
      <c r="F7" s="282"/>
      <c r="G7" s="282"/>
      <c r="H7" s="282"/>
      <c r="I7" s="282"/>
      <c r="J7" s="283"/>
      <c r="K7" s="284"/>
    </row>
    <row r="8" customFormat="false" ht="15" hidden="false" customHeight="false" outlineLevel="0" collapsed="false">
      <c r="A8" s="281" t="n">
        <v>3</v>
      </c>
      <c r="B8" s="282"/>
      <c r="C8" s="282"/>
      <c r="D8" s="282"/>
      <c r="E8" s="282"/>
      <c r="F8" s="282"/>
      <c r="G8" s="282"/>
      <c r="H8" s="282"/>
      <c r="I8" s="282"/>
      <c r="J8" s="283"/>
      <c r="K8" s="284"/>
    </row>
    <row r="9" customFormat="false" ht="15.75" hidden="false" customHeight="false" outlineLevel="0" collapsed="false">
      <c r="A9" s="281" t="n">
        <v>4</v>
      </c>
      <c r="B9" s="285"/>
      <c r="C9" s="285"/>
      <c r="D9" s="285"/>
      <c r="E9" s="285"/>
      <c r="F9" s="285"/>
      <c r="G9" s="285"/>
      <c r="H9" s="285"/>
      <c r="I9" s="285"/>
      <c r="J9" s="286"/>
      <c r="K9" s="287"/>
    </row>
    <row r="10" customFormat="false" ht="15.75" hidden="false" customHeight="false" outlineLevel="0" collapsed="false">
      <c r="A10" s="281" t="n">
        <v>5</v>
      </c>
      <c r="B10" s="285"/>
      <c r="C10" s="285"/>
      <c r="D10" s="285"/>
      <c r="E10" s="285"/>
      <c r="F10" s="285"/>
      <c r="G10" s="285"/>
      <c r="H10" s="285"/>
      <c r="I10" s="285"/>
      <c r="J10" s="288"/>
      <c r="K10" s="287"/>
    </row>
    <row r="11" customFormat="false" ht="15.75" hidden="false" customHeight="false" outlineLevel="0" collapsed="false">
      <c r="A11" s="281" t="n">
        <v>6</v>
      </c>
      <c r="B11" s="285"/>
      <c r="C11" s="285"/>
      <c r="D11" s="285"/>
      <c r="E11" s="285"/>
      <c r="F11" s="285"/>
      <c r="G11" s="285"/>
      <c r="H11" s="285"/>
      <c r="I11" s="285"/>
      <c r="J11" s="286"/>
      <c r="K11" s="287"/>
    </row>
  </sheetData>
  <mergeCells count="11">
    <mergeCell ref="A1:I3"/>
    <mergeCell ref="J1:K1"/>
    <mergeCell ref="J2:K2"/>
    <mergeCell ref="J3:K3"/>
    <mergeCell ref="B5:F5"/>
    <mergeCell ref="B6:F6"/>
    <mergeCell ref="B7:F7"/>
    <mergeCell ref="B8:F8"/>
    <mergeCell ref="B9:F9"/>
    <mergeCell ref="B10:F10"/>
    <mergeCell ref="B11:F11"/>
  </mergeCell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4" pageOrder="downThenOver" orientation="landscape"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36"/>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C44" activeCellId="0" sqref="C44"/>
    </sheetView>
  </sheetViews>
  <sheetFormatPr defaultColWidth="11.43359375" defaultRowHeight="12.75" zeroHeight="false" outlineLevelRow="2" outlineLevelCol="0"/>
  <cols>
    <col collapsed="false" customWidth="true" hidden="false" outlineLevel="0" max="1" min="1" style="30" width="35.01"/>
    <col collapsed="false" customWidth="true" hidden="false" outlineLevel="0" max="2" min="2" style="30" width="38.7"/>
    <col collapsed="false" customWidth="true" hidden="false" outlineLevel="0" max="3" min="3" style="30" width="10.99"/>
    <col collapsed="false" customWidth="true" hidden="false" outlineLevel="0" max="4" min="4" style="30" width="14.01"/>
    <col collapsed="false" customWidth="true" hidden="false" outlineLevel="0" max="5" min="5" style="30" width="15.42"/>
    <col collapsed="false" customWidth="true" hidden="false" outlineLevel="0" max="6" min="6" style="31" width="6.28"/>
    <col collapsed="false" customWidth="true" hidden="false" outlineLevel="0" max="7" min="7" style="31" width="10.85"/>
    <col collapsed="false" customWidth="true" hidden="false" outlineLevel="0" max="8" min="8" style="31" width="26.71"/>
    <col collapsed="false" customWidth="true" hidden="false" outlineLevel="0" max="9" min="9" style="31" width="17.13"/>
    <col collapsed="false" customWidth="true" hidden="false" outlineLevel="0" max="10" min="10" style="31" width="17.59"/>
    <col collapsed="false" customWidth="true" hidden="false" outlineLevel="0" max="11" min="11" style="30" width="26.59"/>
    <col collapsed="false" customWidth="false" hidden="false" outlineLevel="0" max="1024" min="12" style="30" width="11.42"/>
  </cols>
  <sheetData>
    <row r="1" customFormat="false" ht="13.5" hidden="false" customHeight="true" outlineLevel="0" collapsed="false">
      <c r="A1" s="251" t="str">
        <f aca="false">"DOCUMENTS PROJET au "&amp;TEXT(I2,"jj/mm/aaaa")</f>
        <v>DOCUMENTS PROJET au 31/01/2022</v>
      </c>
      <c r="B1" s="251"/>
      <c r="C1" s="251"/>
      <c r="D1" s="251"/>
      <c r="E1" s="251"/>
      <c r="F1" s="251"/>
      <c r="G1" s="251"/>
      <c r="H1" s="251"/>
      <c r="I1" s="34" t="str">
        <f aca="false">'1a-Identification Projet'!$L1</f>
        <v>Cosinus V0.1</v>
      </c>
      <c r="J1" s="34"/>
    </row>
    <row r="2" customFormat="false" ht="12.75" hidden="false" customHeight="true" outlineLevel="0" collapsed="false">
      <c r="A2" s="251"/>
      <c r="B2" s="251"/>
      <c r="C2" s="251"/>
      <c r="D2" s="251"/>
      <c r="E2" s="251"/>
      <c r="F2" s="251"/>
      <c r="G2" s="251"/>
      <c r="H2" s="251"/>
      <c r="I2" s="37" t="n">
        <f aca="false">'1a-Identification Projet'!$L2</f>
        <v>44592</v>
      </c>
      <c r="J2" s="37"/>
    </row>
    <row r="3" customFormat="false" ht="16.5" hidden="false" customHeight="true" outlineLevel="0" collapsed="false">
      <c r="A3" s="251"/>
      <c r="B3" s="251"/>
      <c r="C3" s="251"/>
      <c r="D3" s="251"/>
      <c r="E3" s="251"/>
      <c r="F3" s="251"/>
      <c r="G3" s="251"/>
      <c r="H3" s="251"/>
      <c r="I3" s="40" t="str">
        <f aca="false">'1a-Identification Projet'!$L3</f>
        <v>Cosinus</v>
      </c>
      <c r="J3" s="40"/>
    </row>
    <row r="4" customFormat="false" ht="12.75" hidden="false" customHeight="false" outlineLevel="0" collapsed="false">
      <c r="A4" s="44"/>
      <c r="B4" s="44"/>
      <c r="C4" s="289"/>
      <c r="D4" s="45"/>
      <c r="E4" s="45"/>
      <c r="F4" s="45"/>
      <c r="G4" s="45"/>
      <c r="H4" s="45"/>
      <c r="I4" s="45"/>
      <c r="J4" s="45"/>
    </row>
    <row r="5" customFormat="false" ht="22.5" hidden="false" customHeight="false" outlineLevel="0" collapsed="false">
      <c r="A5" s="290" t="s">
        <v>171</v>
      </c>
      <c r="B5" s="290" t="s">
        <v>172</v>
      </c>
      <c r="C5" s="290" t="s">
        <v>173</v>
      </c>
      <c r="D5" s="290" t="s">
        <v>126</v>
      </c>
      <c r="E5" s="290" t="s">
        <v>174</v>
      </c>
      <c r="F5" s="290" t="s">
        <v>175</v>
      </c>
      <c r="G5" s="290" t="s">
        <v>176</v>
      </c>
      <c r="H5" s="290" t="s">
        <v>177</v>
      </c>
      <c r="I5" s="290" t="s">
        <v>178</v>
      </c>
      <c r="J5" s="290" t="s">
        <v>179</v>
      </c>
    </row>
    <row r="6" customFormat="false" ht="13.5" hidden="false" customHeight="true" outlineLevel="0" collapsed="false">
      <c r="A6" s="291" t="s">
        <v>180</v>
      </c>
      <c r="B6" s="292"/>
      <c r="C6" s="292"/>
      <c r="D6" s="292"/>
      <c r="E6" s="292"/>
      <c r="F6" s="292"/>
      <c r="G6" s="292"/>
      <c r="H6" s="292"/>
      <c r="I6" s="292"/>
      <c r="J6" s="293"/>
    </row>
    <row r="7" customFormat="false" ht="12.75" hidden="false" customHeight="false" outlineLevel="0" collapsed="false">
      <c r="A7" s="294" t="s">
        <v>181</v>
      </c>
      <c r="B7" s="295"/>
      <c r="C7" s="295"/>
      <c r="D7" s="295"/>
      <c r="E7" s="295"/>
      <c r="F7" s="295"/>
      <c r="G7" s="295"/>
      <c r="H7" s="295"/>
      <c r="I7" s="295"/>
      <c r="J7" s="296"/>
    </row>
    <row r="8" customFormat="false" ht="12.75" hidden="false" customHeight="false" outlineLevel="1" collapsed="false">
      <c r="A8" s="297" t="s">
        <v>182</v>
      </c>
      <c r="B8" s="297" t="s">
        <v>183</v>
      </c>
      <c r="C8" s="297" t="s">
        <v>184</v>
      </c>
      <c r="D8" s="297" t="s">
        <v>185</v>
      </c>
      <c r="E8" s="297"/>
      <c r="F8" s="297"/>
      <c r="G8" s="297"/>
      <c r="H8" s="297" t="n">
        <v>44575</v>
      </c>
      <c r="I8" s="297" t="n">
        <v>44575</v>
      </c>
      <c r="J8" s="297" t="s">
        <v>186</v>
      </c>
    </row>
    <row r="9" customFormat="false" ht="12.75" hidden="false" customHeight="false" outlineLevel="1" collapsed="false">
      <c r="A9" s="297" t="s">
        <v>187</v>
      </c>
      <c r="B9" s="297" t="s">
        <v>188</v>
      </c>
      <c r="C9" s="297" t="s">
        <v>189</v>
      </c>
      <c r="D9" s="297" t="s">
        <v>190</v>
      </c>
      <c r="E9" s="297"/>
      <c r="F9" s="297"/>
      <c r="G9" s="297"/>
      <c r="H9" s="297" t="n">
        <v>44575</v>
      </c>
      <c r="I9" s="297" t="n">
        <v>44575</v>
      </c>
      <c r="J9" s="297" t="s">
        <v>186</v>
      </c>
    </row>
    <row r="10" customFormat="false" ht="12.75" hidden="false" customHeight="false" outlineLevel="1" collapsed="false">
      <c r="A10" s="297" t="s">
        <v>191</v>
      </c>
      <c r="B10" s="297" t="s">
        <v>192</v>
      </c>
      <c r="C10" s="297" t="s">
        <v>189</v>
      </c>
      <c r="D10" s="297" t="s">
        <v>190</v>
      </c>
      <c r="E10" s="297"/>
      <c r="F10" s="297"/>
      <c r="G10" s="297"/>
      <c r="H10" s="297" t="n">
        <v>44575</v>
      </c>
      <c r="I10" s="297" t="n">
        <v>44575</v>
      </c>
      <c r="J10" s="297" t="s">
        <v>186</v>
      </c>
    </row>
    <row r="11" customFormat="false" ht="12.75" hidden="false" customHeight="false" outlineLevel="1" collapsed="false">
      <c r="A11" s="297" t="s">
        <v>193</v>
      </c>
      <c r="B11" s="297" t="s">
        <v>194</v>
      </c>
      <c r="C11" s="297" t="s">
        <v>195</v>
      </c>
      <c r="D11" s="297" t="s">
        <v>190</v>
      </c>
      <c r="E11" s="297"/>
      <c r="F11" s="297"/>
      <c r="G11" s="297"/>
      <c r="H11" s="297" t="n">
        <v>44575</v>
      </c>
      <c r="I11" s="297" t="n">
        <v>44575</v>
      </c>
      <c r="J11" s="297" t="s">
        <v>186</v>
      </c>
    </row>
    <row r="12" customFormat="false" ht="12.75" hidden="false" customHeight="false" outlineLevel="2" collapsed="false">
      <c r="A12" s="294" t="s">
        <v>196</v>
      </c>
      <c r="B12" s="295"/>
      <c r="C12" s="295"/>
      <c r="D12" s="295"/>
      <c r="E12" s="295"/>
      <c r="F12" s="295"/>
      <c r="G12" s="295"/>
      <c r="H12" s="295"/>
      <c r="I12" s="295"/>
      <c r="J12" s="296"/>
    </row>
    <row r="13" customFormat="false" ht="12.75" hidden="false" customHeight="false" outlineLevel="1" collapsed="false">
      <c r="A13" s="297" t="s">
        <v>150</v>
      </c>
      <c r="B13" s="297"/>
      <c r="C13" s="297"/>
      <c r="D13" s="297"/>
      <c r="E13" s="297"/>
      <c r="F13" s="297"/>
      <c r="G13" s="297"/>
      <c r="H13" s="297"/>
      <c r="I13" s="297"/>
      <c r="J13" s="297"/>
    </row>
    <row r="14" customFormat="false" ht="12.75" hidden="false" customHeight="false" outlineLevel="2" collapsed="false">
      <c r="A14" s="297"/>
      <c r="B14" s="297"/>
      <c r="C14" s="297"/>
      <c r="D14" s="297"/>
      <c r="E14" s="297"/>
      <c r="F14" s="297"/>
      <c r="G14" s="297"/>
      <c r="H14" s="297"/>
      <c r="I14" s="297"/>
      <c r="J14" s="297" t="s">
        <v>197</v>
      </c>
    </row>
    <row r="15" customFormat="false" ht="12.75" hidden="false" customHeight="false" outlineLevel="2" collapsed="false">
      <c r="A15" s="297"/>
      <c r="B15" s="297"/>
      <c r="C15" s="297"/>
      <c r="D15" s="297"/>
      <c r="E15" s="297"/>
      <c r="F15" s="297"/>
      <c r="G15" s="297"/>
      <c r="H15" s="297"/>
      <c r="I15" s="297"/>
      <c r="J15" s="297" t="s">
        <v>197</v>
      </c>
    </row>
    <row r="16" customFormat="false" ht="12.75" hidden="false" customHeight="false" outlineLevel="2" collapsed="false">
      <c r="A16" s="297"/>
      <c r="B16" s="297"/>
      <c r="C16" s="297"/>
      <c r="D16" s="297"/>
      <c r="E16" s="297"/>
      <c r="F16" s="297"/>
      <c r="G16" s="297"/>
      <c r="H16" s="297"/>
      <c r="I16" s="297"/>
      <c r="J16" s="297" t="s">
        <v>197</v>
      </c>
    </row>
    <row r="17" customFormat="false" ht="12.75" hidden="false" customHeight="false" outlineLevel="2" collapsed="false">
      <c r="A17" s="291" t="s">
        <v>198</v>
      </c>
      <c r="B17" s="295"/>
      <c r="C17" s="295"/>
      <c r="D17" s="295"/>
      <c r="E17" s="295"/>
      <c r="F17" s="295"/>
      <c r="G17" s="295"/>
      <c r="H17" s="295"/>
      <c r="I17" s="295"/>
      <c r="J17" s="296"/>
    </row>
    <row r="18" customFormat="false" ht="12.75" hidden="false" customHeight="false" outlineLevel="0" collapsed="false">
      <c r="A18" s="294" t="s">
        <v>199</v>
      </c>
      <c r="B18" s="295"/>
      <c r="C18" s="295"/>
      <c r="D18" s="295"/>
      <c r="E18" s="295"/>
      <c r="F18" s="295"/>
      <c r="G18" s="295"/>
      <c r="H18" s="295"/>
      <c r="I18" s="295"/>
      <c r="J18" s="296"/>
    </row>
    <row r="19" customFormat="false" ht="12.75" hidden="false" customHeight="false" outlineLevel="1" collapsed="false">
      <c r="A19" s="297" t="s">
        <v>200</v>
      </c>
      <c r="B19" s="297" t="s">
        <v>201</v>
      </c>
      <c r="C19" s="297" t="s">
        <v>202</v>
      </c>
      <c r="D19" s="297" t="s">
        <v>56</v>
      </c>
      <c r="E19" s="297"/>
      <c r="F19" s="297"/>
      <c r="G19" s="297"/>
      <c r="H19" s="297" t="n">
        <v>44601</v>
      </c>
      <c r="I19" s="297" t="n">
        <v>44601</v>
      </c>
      <c r="J19" s="297" t="s">
        <v>186</v>
      </c>
    </row>
    <row r="20" customFormat="false" ht="12.75" hidden="false" customHeight="false" outlineLevel="2" collapsed="false">
      <c r="A20" s="297" t="s">
        <v>203</v>
      </c>
      <c r="B20" s="297" t="s">
        <v>204</v>
      </c>
      <c r="C20" s="297" t="s">
        <v>202</v>
      </c>
      <c r="D20" s="297" t="s">
        <v>57</v>
      </c>
      <c r="E20" s="297"/>
      <c r="F20" s="297"/>
      <c r="G20" s="297"/>
      <c r="H20" s="297" t="n">
        <v>44636</v>
      </c>
      <c r="I20" s="297"/>
      <c r="J20" s="297" t="s">
        <v>205</v>
      </c>
    </row>
    <row r="21" customFormat="false" ht="12.75" hidden="false" customHeight="false" outlineLevel="2" collapsed="false">
      <c r="A21" s="297" t="s">
        <v>206</v>
      </c>
      <c r="B21" s="297" t="s">
        <v>207</v>
      </c>
      <c r="C21" s="297" t="s">
        <v>202</v>
      </c>
      <c r="D21" s="297" t="s">
        <v>57</v>
      </c>
      <c r="E21" s="297"/>
      <c r="F21" s="297"/>
      <c r="G21" s="297"/>
      <c r="H21" s="297"/>
      <c r="I21" s="297"/>
      <c r="J21" s="297" t="s">
        <v>197</v>
      </c>
    </row>
    <row r="22" customFormat="false" ht="12.75" hidden="false" customHeight="false" outlineLevel="2" collapsed="false">
      <c r="A22" s="297" t="s">
        <v>208</v>
      </c>
      <c r="B22" s="297" t="s">
        <v>209</v>
      </c>
      <c r="C22" s="297" t="s">
        <v>202</v>
      </c>
      <c r="D22" s="297" t="s">
        <v>56</v>
      </c>
      <c r="E22" s="297"/>
      <c r="F22" s="297"/>
      <c r="G22" s="297"/>
      <c r="H22" s="297" t="n">
        <v>44669</v>
      </c>
      <c r="I22" s="297"/>
      <c r="J22" s="297" t="s">
        <v>197</v>
      </c>
    </row>
    <row r="23" customFormat="false" ht="12.75" hidden="false" customHeight="false" outlineLevel="2" collapsed="false">
      <c r="A23" s="294" t="s">
        <v>210</v>
      </c>
      <c r="B23" s="295"/>
      <c r="C23" s="295"/>
      <c r="D23" s="295"/>
      <c r="E23" s="295"/>
      <c r="F23" s="295"/>
      <c r="G23" s="295"/>
      <c r="H23" s="295"/>
      <c r="I23" s="295"/>
      <c r="J23" s="296"/>
    </row>
    <row r="24" customFormat="false" ht="12.75" hidden="false" customHeight="false" outlineLevel="1" collapsed="false">
      <c r="A24" s="297" t="s">
        <v>211</v>
      </c>
      <c r="B24" s="297"/>
      <c r="C24" s="297" t="s">
        <v>212</v>
      </c>
      <c r="D24" s="297" t="s">
        <v>162</v>
      </c>
      <c r="E24" s="297"/>
      <c r="F24" s="297"/>
      <c r="G24" s="297"/>
      <c r="H24" s="297" t="n">
        <v>44636</v>
      </c>
      <c r="I24" s="297"/>
      <c r="J24" s="297" t="s">
        <v>213</v>
      </c>
    </row>
    <row r="25" customFormat="false" ht="12.75" hidden="false" customHeight="false" outlineLevel="2" collapsed="false">
      <c r="A25" s="297" t="s">
        <v>214</v>
      </c>
      <c r="B25" s="297"/>
      <c r="C25" s="297" t="s">
        <v>212</v>
      </c>
      <c r="D25" s="297" t="s">
        <v>215</v>
      </c>
      <c r="E25" s="297"/>
      <c r="F25" s="297"/>
      <c r="G25" s="297"/>
      <c r="H25" s="297"/>
      <c r="I25" s="297"/>
      <c r="J25" s="297"/>
    </row>
    <row r="26" customFormat="false" ht="12.75" hidden="false" customHeight="false" outlineLevel="2" collapsed="false">
      <c r="A26" s="297" t="s">
        <v>216</v>
      </c>
      <c r="B26" s="297"/>
      <c r="C26" s="297" t="s">
        <v>212</v>
      </c>
      <c r="D26" s="297" t="s">
        <v>217</v>
      </c>
      <c r="E26" s="297"/>
      <c r="F26" s="297"/>
      <c r="G26" s="297"/>
      <c r="H26" s="297"/>
      <c r="I26" s="297"/>
      <c r="J26" s="297"/>
    </row>
    <row r="27" customFormat="false" ht="12.75" hidden="false" customHeight="false" outlineLevel="2" collapsed="false">
      <c r="A27" s="297" t="s">
        <v>218</v>
      </c>
      <c r="B27" s="297"/>
      <c r="C27" s="297" t="s">
        <v>212</v>
      </c>
      <c r="D27" s="297" t="s">
        <v>219</v>
      </c>
      <c r="E27" s="297"/>
      <c r="F27" s="297"/>
      <c r="G27" s="297"/>
      <c r="H27" s="297"/>
      <c r="I27" s="297"/>
      <c r="J27" s="297"/>
    </row>
    <row r="28" customFormat="false" ht="12.75" hidden="false" customHeight="false" outlineLevel="2" collapsed="false">
      <c r="A28" s="297" t="s">
        <v>220</v>
      </c>
      <c r="B28" s="297"/>
      <c r="C28" s="297" t="s">
        <v>212</v>
      </c>
      <c r="D28" s="297" t="s">
        <v>162</v>
      </c>
      <c r="E28" s="297"/>
      <c r="F28" s="297"/>
      <c r="G28" s="297"/>
      <c r="H28" s="297"/>
      <c r="I28" s="297"/>
      <c r="J28" s="297"/>
    </row>
    <row r="29" customFormat="false" ht="12.75" hidden="false" customHeight="false" outlineLevel="2" collapsed="false">
      <c r="A29" s="297" t="s">
        <v>221</v>
      </c>
      <c r="B29" s="297"/>
      <c r="C29" s="297"/>
      <c r="D29" s="297"/>
      <c r="E29" s="297"/>
      <c r="F29" s="297"/>
      <c r="G29" s="297"/>
      <c r="H29" s="297"/>
      <c r="I29" s="297"/>
      <c r="J29" s="297"/>
    </row>
    <row r="30" customFormat="false" ht="12.75" hidden="false" customHeight="false" outlineLevel="2" collapsed="false">
      <c r="A30" s="297"/>
      <c r="B30" s="297"/>
      <c r="C30" s="297"/>
      <c r="D30" s="297"/>
      <c r="E30" s="297"/>
      <c r="F30" s="297"/>
      <c r="G30" s="297"/>
      <c r="H30" s="297"/>
      <c r="I30" s="297"/>
      <c r="J30" s="297"/>
    </row>
    <row r="31" customFormat="false" ht="12.75" hidden="false" customHeight="false" outlineLevel="2" collapsed="false">
      <c r="A31" s="297"/>
      <c r="B31" s="297"/>
      <c r="C31" s="297"/>
      <c r="D31" s="297"/>
      <c r="E31" s="297"/>
      <c r="F31" s="297"/>
      <c r="G31" s="297"/>
      <c r="H31" s="297"/>
      <c r="I31" s="297"/>
      <c r="J31" s="297"/>
    </row>
    <row r="32" customFormat="false" ht="12.75" hidden="false" customHeight="false" outlineLevel="2" collapsed="false">
      <c r="A32" s="297"/>
      <c r="B32" s="297"/>
      <c r="C32" s="297"/>
      <c r="D32" s="297"/>
      <c r="E32" s="297"/>
      <c r="F32" s="297"/>
      <c r="G32" s="297"/>
      <c r="H32" s="297"/>
      <c r="I32" s="297"/>
      <c r="J32" s="297"/>
    </row>
    <row r="33" customFormat="false" ht="12.75" hidden="false" customHeight="false" outlineLevel="2" collapsed="false">
      <c r="A33" s="297"/>
      <c r="B33" s="297"/>
      <c r="C33" s="297"/>
      <c r="D33" s="297"/>
      <c r="E33" s="297"/>
      <c r="F33" s="297"/>
      <c r="G33" s="297"/>
      <c r="H33" s="297"/>
      <c r="I33" s="297"/>
      <c r="J33" s="297"/>
    </row>
    <row r="34" customFormat="false" ht="12.75" hidden="false" customHeight="false" outlineLevel="2" collapsed="false">
      <c r="A34" s="294" t="s">
        <v>222</v>
      </c>
      <c r="B34" s="295"/>
      <c r="C34" s="295"/>
      <c r="D34" s="295"/>
      <c r="E34" s="295"/>
      <c r="F34" s="295"/>
      <c r="G34" s="295"/>
      <c r="H34" s="295"/>
      <c r="I34" s="295"/>
      <c r="J34" s="296"/>
    </row>
    <row r="35" customFormat="false" ht="12.75" hidden="false" customHeight="false" outlineLevel="1" collapsed="false">
      <c r="A35" s="297"/>
      <c r="B35" s="297"/>
      <c r="C35" s="297"/>
      <c r="D35" s="297"/>
      <c r="E35" s="297"/>
      <c r="F35" s="297"/>
      <c r="G35" s="297"/>
      <c r="H35" s="297"/>
      <c r="I35" s="297"/>
      <c r="J35" s="297"/>
    </row>
    <row r="36" customFormat="false" ht="12.75" hidden="false" customHeight="false" outlineLevel="2" collapsed="false"/>
  </sheetData>
  <mergeCells count="4">
    <mergeCell ref="A1:H3"/>
    <mergeCell ref="I1:J1"/>
    <mergeCell ref="I2:J2"/>
    <mergeCell ref="I3:J3"/>
  </mergeCells>
  <dataValidations count="1">
    <dataValidation allowBlank="true" errorStyle="stop" operator="between" showDropDown="false" showErrorMessage="true" showInputMessage="true" sqref="J8:J11 J13:J16 J19:J22 J24:J33 J35" type="list">
      <formula1>"à realiser,en cours,en validaion,validé,périodic"</formula1>
      <formula2>0</formula2>
    </dataValidation>
  </dataValidation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14"/>
  <sheetViews>
    <sheetView showFormulas="false" showGridLines="false" showRowColHeaders="true" showZeros="true" rightToLeft="false" tabSelected="false" showOutlineSymbols="true" defaultGridColor="true" view="normal" topLeftCell="F1" colorId="64" zoomScale="150" zoomScaleNormal="150" zoomScalePageLayoutView="100" workbookViewId="0">
      <selection pane="topLeft" activeCell="E43" activeCellId="0" sqref="E43"/>
    </sheetView>
  </sheetViews>
  <sheetFormatPr defaultColWidth="11.43359375" defaultRowHeight="12.75" zeroHeight="false" outlineLevelRow="2" outlineLevelCol="0"/>
  <cols>
    <col collapsed="false" customWidth="true" hidden="false" outlineLevel="0" max="1" min="1" style="30" width="32.57"/>
    <col collapsed="false" customWidth="true" hidden="false" outlineLevel="0" max="2" min="2" style="30" width="76.29"/>
    <col collapsed="false" customWidth="true" hidden="false" outlineLevel="0" max="3" min="3" style="31" width="19.57"/>
    <col collapsed="false" customWidth="true" hidden="false" outlineLevel="0" max="4" min="4" style="31" width="17.13"/>
    <col collapsed="false" customWidth="true" hidden="false" outlineLevel="0" max="5" min="5" style="31" width="17.59"/>
    <col collapsed="false" customWidth="true" hidden="false" outlineLevel="0" max="6" min="6" style="30" width="26.59"/>
    <col collapsed="false" customWidth="false" hidden="false" outlineLevel="0" max="1024" min="7" style="30" width="11.42"/>
  </cols>
  <sheetData>
    <row r="1" customFormat="false" ht="13.5" hidden="false" customHeight="true" outlineLevel="0" collapsed="false">
      <c r="A1" s="298" t="str">
        <f aca="false">"LIVRABLES PROJET au "&amp;TEXT(D2,"jj/mm/aaaa")</f>
        <v>LIVRABLES PROJET au 31/01/2022</v>
      </c>
      <c r="B1" s="298"/>
      <c r="C1" s="298"/>
      <c r="D1" s="34" t="str">
        <f aca="false">'1a-Identification Projet'!$L1</f>
        <v>Cosinus V0.1</v>
      </c>
      <c r="E1" s="34"/>
    </row>
    <row r="2" customFormat="false" ht="12.75" hidden="false" customHeight="true" outlineLevel="0" collapsed="false">
      <c r="A2" s="298"/>
      <c r="B2" s="298"/>
      <c r="C2" s="298"/>
      <c r="D2" s="37" t="n">
        <f aca="false">'1a-Identification Projet'!$L2</f>
        <v>44592</v>
      </c>
      <c r="E2" s="37"/>
    </row>
    <row r="3" customFormat="false" ht="16.5" hidden="false" customHeight="true" outlineLevel="0" collapsed="false">
      <c r="A3" s="298"/>
      <c r="B3" s="298"/>
      <c r="C3" s="298"/>
      <c r="D3" s="40" t="str">
        <f aca="false">'1a-Identification Projet'!$L3</f>
        <v>Cosinus</v>
      </c>
      <c r="E3" s="40"/>
    </row>
    <row r="4" customFormat="false" ht="12.75" hidden="false" customHeight="true" outlineLevel="0" collapsed="false">
      <c r="B4" s="41"/>
    </row>
    <row r="5" customFormat="false" ht="22.5" hidden="false" customHeight="false" outlineLevel="0" collapsed="false">
      <c r="A5" s="290" t="s">
        <v>223</v>
      </c>
      <c r="B5" s="299" t="s">
        <v>224</v>
      </c>
      <c r="C5" s="290" t="s">
        <v>225</v>
      </c>
      <c r="D5" s="290" t="s">
        <v>178</v>
      </c>
      <c r="E5" s="290" t="s">
        <v>179</v>
      </c>
    </row>
    <row r="6" customFormat="false" ht="13.5" hidden="false" customHeight="true" outlineLevel="0" collapsed="false">
      <c r="A6" s="291" t="s">
        <v>226</v>
      </c>
      <c r="B6" s="295"/>
      <c r="C6" s="295"/>
      <c r="D6" s="295"/>
      <c r="E6" s="296"/>
    </row>
    <row r="7" customFormat="false" ht="12.75" hidden="false" customHeight="false" outlineLevel="0" collapsed="false">
      <c r="A7" s="297" t="s">
        <v>227</v>
      </c>
      <c r="B7" s="297" t="s">
        <v>228</v>
      </c>
      <c r="C7" s="297" t="n">
        <v>44601</v>
      </c>
      <c r="D7" s="297" t="n">
        <v>44601</v>
      </c>
      <c r="E7" s="297" t="s">
        <v>186</v>
      </c>
    </row>
    <row r="8" customFormat="false" ht="12.75" hidden="false" customHeight="false" outlineLevel="2" collapsed="false">
      <c r="A8" s="297" t="s">
        <v>229</v>
      </c>
      <c r="B8" s="297" t="s">
        <v>230</v>
      </c>
      <c r="C8" s="297" t="n">
        <v>44643</v>
      </c>
      <c r="D8" s="297" t="n">
        <v>44636</v>
      </c>
      <c r="E8" s="297" t="s">
        <v>205</v>
      </c>
    </row>
    <row r="9" customFormat="false" ht="12.75" hidden="false" customHeight="false" outlineLevel="2" collapsed="false">
      <c r="A9" s="297" t="s">
        <v>231</v>
      </c>
      <c r="B9" s="297" t="s">
        <v>232</v>
      </c>
      <c r="C9" s="297" t="n">
        <v>44657</v>
      </c>
      <c r="D9" s="297"/>
      <c r="E9" s="297" t="s">
        <v>197</v>
      </c>
      <c r="F9" s="31"/>
      <c r="G9" s="31"/>
      <c r="H9" s="31"/>
      <c r="I9" s="31"/>
      <c r="J9" s="31"/>
      <c r="K9" s="31"/>
      <c r="L9" s="31"/>
    </row>
    <row r="10" s="31" customFormat="true" ht="12.75" hidden="false" customHeight="false" outlineLevel="2" collapsed="false">
      <c r="A10" s="297" t="s">
        <v>233</v>
      </c>
      <c r="B10" s="297" t="s">
        <v>234</v>
      </c>
      <c r="C10" s="297" t="s">
        <v>235</v>
      </c>
      <c r="D10" s="297"/>
      <c r="E10" s="297" t="s">
        <v>197</v>
      </c>
    </row>
    <row r="11" s="31" customFormat="true" ht="12.75" hidden="false" customHeight="false" outlineLevel="2" collapsed="false">
      <c r="A11" s="297"/>
      <c r="B11" s="297"/>
      <c r="C11" s="297"/>
      <c r="D11" s="297"/>
      <c r="E11" s="297" t="s">
        <v>197</v>
      </c>
    </row>
    <row r="12" s="31" customFormat="true" ht="12.75" hidden="false" customHeight="false" outlineLevel="2" collapsed="false">
      <c r="A12" s="297" t="s">
        <v>236</v>
      </c>
      <c r="B12" s="297" t="s">
        <v>237</v>
      </c>
      <c r="C12" s="297"/>
      <c r="D12" s="297"/>
      <c r="E12" s="297" t="s">
        <v>197</v>
      </c>
      <c r="F12" s="30"/>
      <c r="G12" s="30"/>
      <c r="H12" s="30"/>
      <c r="I12" s="30"/>
      <c r="J12" s="30"/>
      <c r="K12" s="30"/>
      <c r="L12" s="30"/>
    </row>
    <row r="13" customFormat="false" ht="12.75" hidden="false" customHeight="false" outlineLevel="2" collapsed="false">
      <c r="A13" s="297" t="s">
        <v>233</v>
      </c>
      <c r="B13" s="297" t="s">
        <v>238</v>
      </c>
      <c r="C13" s="297"/>
      <c r="D13" s="297"/>
      <c r="E13" s="297" t="s">
        <v>197</v>
      </c>
    </row>
    <row r="14" customFormat="false" ht="12.75" hidden="false" customHeight="false" outlineLevel="2" collapsed="false">
      <c r="E14" s="30"/>
    </row>
  </sheetData>
  <mergeCells count="4">
    <mergeCell ref="A1:C3"/>
    <mergeCell ref="D1:E1"/>
    <mergeCell ref="D2:E2"/>
    <mergeCell ref="D3:E3"/>
  </mergeCells>
  <dataValidations count="1">
    <dataValidation allowBlank="true" errorStyle="stop" operator="between" showDropDown="false" showErrorMessage="true" showInputMessage="true" sqref="E7:E13" type="list">
      <formula1>"à realiser,en cours,en validaion,validé"</formula1>
      <formula2>0</formula2>
    </dataValidation>
  </dataValidation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28"/>
  <sheetViews>
    <sheetView showFormulas="false" showGridLines="false" showRowColHeaders="true" showZeros="true" rightToLeft="false" tabSelected="true" showOutlineSymbols="true" defaultGridColor="true" view="normal" topLeftCell="A1" colorId="64" zoomScale="150" zoomScaleNormal="150" zoomScalePageLayoutView="100" workbookViewId="0">
      <selection pane="topLeft" activeCell="J16" activeCellId="0" sqref="J16"/>
    </sheetView>
  </sheetViews>
  <sheetFormatPr defaultColWidth="11.43359375" defaultRowHeight="12.8" zeroHeight="false" outlineLevelRow="0" outlineLevelCol="0"/>
  <cols>
    <col collapsed="false" customWidth="true" hidden="false" outlineLevel="0" max="1" min="1" style="30" width="1.71"/>
    <col collapsed="false" customWidth="true" hidden="false" outlineLevel="0" max="2" min="2" style="30" width="14.01"/>
    <col collapsed="false" customWidth="true" hidden="false" outlineLevel="0" max="3" min="3" style="30" width="28.98"/>
    <col collapsed="false" customWidth="true" hidden="false" outlineLevel="0" max="5" min="4" style="30" width="17"/>
    <col collapsed="false" customWidth="true" hidden="false" outlineLevel="0" max="6" min="6" style="30" width="16.14"/>
    <col collapsed="false" customWidth="false" hidden="false" outlineLevel="0" max="8" min="7" style="30" width="11.42"/>
    <col collapsed="false" customWidth="true" hidden="false" outlineLevel="0" max="10" min="9" style="30" width="17"/>
    <col collapsed="false" customWidth="false" hidden="false" outlineLevel="0" max="12" min="11" style="30" width="11.42"/>
    <col collapsed="false" customWidth="true" hidden="false" outlineLevel="0" max="13" min="13" style="30" width="17.13"/>
    <col collapsed="false" customWidth="false" hidden="false" outlineLevel="0" max="1024" min="14" style="30" width="11.42"/>
  </cols>
  <sheetData>
    <row r="1" customFormat="false" ht="12.75" hidden="false" customHeight="false" outlineLevel="0" collapsed="false">
      <c r="A1" s="55"/>
      <c r="B1" s="300" t="str">
        <f aca="false">"PLANNING COURANT  au "&amp;TEXT(K2,"jj/mm/aaaa")</f>
        <v>PLANNING COURANT  au 31/01/2022</v>
      </c>
      <c r="C1" s="300"/>
      <c r="D1" s="300"/>
      <c r="E1" s="300"/>
      <c r="F1" s="300"/>
      <c r="G1" s="300"/>
      <c r="H1" s="300"/>
      <c r="I1" s="300"/>
      <c r="J1" s="300"/>
      <c r="K1" s="58" t="str">
        <f aca="false">'1a-Identification Projet'!$L$1</f>
        <v>Cosinus V0.1</v>
      </c>
      <c r="L1" s="58"/>
      <c r="M1" s="58"/>
    </row>
    <row r="2" s="55" customFormat="true" ht="12.75" hidden="false" customHeight="true" outlineLevel="0" collapsed="false">
      <c r="B2" s="300"/>
      <c r="C2" s="300"/>
      <c r="D2" s="300"/>
      <c r="E2" s="300"/>
      <c r="F2" s="300"/>
      <c r="G2" s="300"/>
      <c r="H2" s="300"/>
      <c r="I2" s="300"/>
      <c r="J2" s="300"/>
      <c r="K2" s="61" t="n">
        <f aca="false">'1a-Identification Projet'!$L$2</f>
        <v>44592</v>
      </c>
      <c r="L2" s="61"/>
      <c r="M2" s="61"/>
      <c r="N2" s="30"/>
    </row>
    <row r="3" s="55" customFormat="true" ht="12.75" hidden="false" customHeight="true" outlineLevel="0" collapsed="false">
      <c r="B3" s="300"/>
      <c r="C3" s="300"/>
      <c r="D3" s="300"/>
      <c r="E3" s="300"/>
      <c r="F3" s="300"/>
      <c r="G3" s="300"/>
      <c r="H3" s="300"/>
      <c r="I3" s="300"/>
      <c r="J3" s="300"/>
      <c r="K3" s="64" t="str">
        <f aca="false">'1a-Identification Projet'!$L$3</f>
        <v>Cosinus</v>
      </c>
      <c r="L3" s="64"/>
      <c r="M3" s="64"/>
      <c r="N3" s="30"/>
    </row>
    <row r="4" s="55" customFormat="true" ht="12.75" hidden="false" customHeight="true" outlineLevel="0" collapsed="false">
      <c r="A4" s="30"/>
      <c r="B4" s="30"/>
      <c r="C4" s="30"/>
      <c r="D4" s="30"/>
      <c r="E4" s="65"/>
      <c r="F4" s="65"/>
      <c r="G4" s="65"/>
      <c r="H4" s="65"/>
      <c r="I4" s="65"/>
      <c r="J4" s="65"/>
      <c r="K4" s="65"/>
      <c r="L4" s="66"/>
      <c r="M4" s="66"/>
      <c r="N4" s="30"/>
    </row>
    <row r="5" customFormat="false" ht="13.5" hidden="false" customHeight="true" outlineLevel="0" collapsed="false">
      <c r="D5" s="65"/>
      <c r="E5" s="65"/>
      <c r="F5" s="65"/>
      <c r="G5" s="65"/>
      <c r="H5" s="65"/>
      <c r="I5" s="65"/>
      <c r="J5" s="65"/>
      <c r="K5" s="66"/>
      <c r="L5" s="66"/>
    </row>
    <row r="6" customFormat="false" ht="29.25" hidden="false" customHeight="true" outlineLevel="0" collapsed="false">
      <c r="D6" s="65"/>
      <c r="E6" s="65"/>
      <c r="F6" s="65"/>
      <c r="G6" s="65"/>
      <c r="H6" s="65"/>
      <c r="I6" s="65"/>
      <c r="J6" s="65"/>
      <c r="K6" s="66"/>
      <c r="L6" s="66"/>
    </row>
    <row r="7" customFormat="false" ht="12.75" hidden="false" customHeight="false" outlineLevel="0" collapsed="false">
      <c r="D7" s="301" t="s">
        <v>239</v>
      </c>
      <c r="E7" s="301"/>
      <c r="F7" s="301"/>
      <c r="G7" s="301"/>
      <c r="H7" s="301"/>
      <c r="I7" s="302" t="s">
        <v>240</v>
      </c>
      <c r="J7" s="302"/>
      <c r="K7" s="302"/>
      <c r="L7" s="302"/>
      <c r="M7" s="303" t="s">
        <v>241</v>
      </c>
    </row>
    <row r="8" customFormat="false" ht="38.25" hidden="false" customHeight="false" outlineLevel="0" collapsed="false">
      <c r="B8" s="304" t="s">
        <v>242</v>
      </c>
      <c r="C8" s="305" t="s">
        <v>243</v>
      </c>
      <c r="D8" s="306" t="s">
        <v>244</v>
      </c>
      <c r="E8" s="307" t="s">
        <v>245</v>
      </c>
      <c r="F8" s="307" t="s">
        <v>246</v>
      </c>
      <c r="G8" s="307" t="s">
        <v>247</v>
      </c>
      <c r="H8" s="308" t="s">
        <v>248</v>
      </c>
      <c r="I8" s="309" t="s">
        <v>249</v>
      </c>
      <c r="J8" s="307" t="s">
        <v>250</v>
      </c>
      <c r="K8" s="307" t="s">
        <v>251</v>
      </c>
      <c r="L8" s="308" t="s">
        <v>252</v>
      </c>
      <c r="M8" s="310" t="s">
        <v>253</v>
      </c>
    </row>
    <row r="9" customFormat="false" ht="18.4" hidden="false" customHeight="true" outlineLevel="0" collapsed="false">
      <c r="B9" s="311" t="n">
        <v>1</v>
      </c>
      <c r="C9" s="312" t="s">
        <v>2</v>
      </c>
      <c r="D9" s="313" t="n">
        <f aca="false">+MIN(D10:D27)</f>
        <v>44583</v>
      </c>
      <c r="E9" s="314" t="n">
        <f aca="false">+MAX(E10:E27)</f>
        <v>44669</v>
      </c>
      <c r="F9" s="315" t="s">
        <v>254</v>
      </c>
      <c r="G9" s="315" t="s">
        <v>254</v>
      </c>
      <c r="H9" s="316" t="n">
        <f aca="false">+SUM(H10:H27)</f>
        <v>43</v>
      </c>
      <c r="I9" s="317" t="n">
        <f aca="false">+MIN(I10:I27)</f>
        <v>44583</v>
      </c>
      <c r="J9" s="314" t="n">
        <f aca="false">+MAX(J10:J27)</f>
        <v>44636</v>
      </c>
      <c r="K9" s="318" t="n">
        <f aca="false">+SUM(K10:K27)</f>
        <v>68</v>
      </c>
      <c r="L9" s="316" t="n">
        <f aca="false">+SUM(L10:L27)</f>
        <v>166.5</v>
      </c>
      <c r="M9" s="319" t="n">
        <f aca="false">+SUM(M10:M27)</f>
        <v>191.5</v>
      </c>
    </row>
    <row r="10" customFormat="false" ht="20.35" hidden="false" customHeight="true" outlineLevel="0" collapsed="false">
      <c r="B10" s="320" t="n">
        <v>2</v>
      </c>
      <c r="C10" s="321" t="s">
        <v>101</v>
      </c>
      <c r="D10" s="322" t="n">
        <v>44583</v>
      </c>
      <c r="E10" s="323" t="n">
        <v>44592</v>
      </c>
      <c r="F10" s="324"/>
      <c r="G10" s="325"/>
      <c r="H10" s="326"/>
      <c r="I10" s="327" t="n">
        <v>44583</v>
      </c>
      <c r="J10" s="323" t="n">
        <v>44592</v>
      </c>
      <c r="K10" s="328" t="n">
        <v>18</v>
      </c>
      <c r="L10" s="326" t="n">
        <v>0</v>
      </c>
      <c r="M10" s="329" t="n">
        <f aca="false">+K10+L10-H10</f>
        <v>18</v>
      </c>
    </row>
    <row r="11" customFormat="false" ht="20.35" hidden="false" customHeight="true" outlineLevel="0" collapsed="false">
      <c r="B11" s="320" t="n">
        <v>3</v>
      </c>
      <c r="C11" s="321" t="s">
        <v>76</v>
      </c>
      <c r="D11" s="322" t="n">
        <v>44583</v>
      </c>
      <c r="E11" s="323" t="n">
        <v>44601</v>
      </c>
      <c r="F11" s="325"/>
      <c r="G11" s="325"/>
      <c r="H11" s="326"/>
      <c r="I11" s="322" t="n">
        <v>44583</v>
      </c>
      <c r="J11" s="323" t="n">
        <v>44601</v>
      </c>
      <c r="K11" s="328" t="n">
        <v>24</v>
      </c>
      <c r="L11" s="326" t="n">
        <v>0</v>
      </c>
      <c r="M11" s="329" t="n">
        <f aca="false">+K11+L11-H11</f>
        <v>24</v>
      </c>
    </row>
    <row r="12" customFormat="false" ht="20.35" hidden="false" customHeight="true" outlineLevel="0" collapsed="false">
      <c r="B12" s="320" t="n">
        <v>4</v>
      </c>
      <c r="C12" s="321" t="s">
        <v>102</v>
      </c>
      <c r="D12" s="322" t="n">
        <v>44602</v>
      </c>
      <c r="E12" s="323" t="n">
        <v>44635</v>
      </c>
      <c r="F12" s="325"/>
      <c r="G12" s="325"/>
      <c r="H12" s="326"/>
      <c r="I12" s="322" t="n">
        <v>44602</v>
      </c>
      <c r="J12" s="323" t="n">
        <v>44636</v>
      </c>
      <c r="K12" s="328" t="n">
        <v>1</v>
      </c>
      <c r="L12" s="326" t="n">
        <v>9.5</v>
      </c>
      <c r="M12" s="329" t="n">
        <f aca="false">+K12+L12-H12</f>
        <v>10.5</v>
      </c>
    </row>
    <row r="13" customFormat="false" ht="20.35" hidden="false" customHeight="true" outlineLevel="0" collapsed="false">
      <c r="B13" s="320" t="n">
        <v>5</v>
      </c>
      <c r="C13" s="321" t="s">
        <v>103</v>
      </c>
      <c r="D13" s="322" t="n">
        <v>44636</v>
      </c>
      <c r="E13" s="323" t="n">
        <v>44669</v>
      </c>
      <c r="F13" s="325"/>
      <c r="G13" s="325"/>
      <c r="H13" s="326"/>
      <c r="I13" s="327"/>
      <c r="J13" s="323"/>
      <c r="K13" s="328" t="n">
        <v>0</v>
      </c>
      <c r="L13" s="326" t="n">
        <v>14</v>
      </c>
      <c r="M13" s="329" t="n">
        <f aca="false">+K13+L13-H13</f>
        <v>14</v>
      </c>
    </row>
    <row r="14" customFormat="false" ht="20.35" hidden="false" customHeight="true" outlineLevel="0" collapsed="false">
      <c r="B14" s="320" t="n">
        <v>6</v>
      </c>
      <c r="C14" s="321" t="s">
        <v>104</v>
      </c>
      <c r="D14" s="322" t="n">
        <v>44664</v>
      </c>
      <c r="E14" s="323" t="n">
        <v>44669</v>
      </c>
      <c r="F14" s="325"/>
      <c r="G14" s="325"/>
      <c r="H14" s="326"/>
      <c r="I14" s="327"/>
      <c r="J14" s="323"/>
      <c r="K14" s="328" t="n">
        <v>25</v>
      </c>
      <c r="L14" s="326" t="n">
        <v>3</v>
      </c>
      <c r="M14" s="329" t="n">
        <f aca="false">+K14+L14-H14</f>
        <v>28</v>
      </c>
    </row>
    <row r="15" customFormat="false" ht="20.35" hidden="false" customHeight="true" outlineLevel="0" collapsed="false">
      <c r="B15" s="320"/>
      <c r="C15" s="321"/>
      <c r="D15" s="322"/>
      <c r="E15" s="323"/>
      <c r="F15" s="325"/>
      <c r="G15" s="325"/>
      <c r="H15" s="326"/>
      <c r="I15" s="327"/>
      <c r="J15" s="323"/>
      <c r="K15" s="328" t="n">
        <v>0</v>
      </c>
      <c r="L15" s="326" t="n">
        <v>21</v>
      </c>
      <c r="M15" s="329" t="n">
        <f aca="false">+K15+L15-H15</f>
        <v>21</v>
      </c>
    </row>
    <row r="16" customFormat="false" ht="20.35" hidden="false" customHeight="true" outlineLevel="0" collapsed="false">
      <c r="B16" s="320" t="n">
        <v>7</v>
      </c>
      <c r="C16" s="321" t="s">
        <v>106</v>
      </c>
      <c r="D16" s="322" t="n">
        <v>44631</v>
      </c>
      <c r="E16" s="323" t="n">
        <v>44636</v>
      </c>
      <c r="F16" s="325"/>
      <c r="G16" s="325"/>
      <c r="H16" s="326" t="n">
        <v>4</v>
      </c>
      <c r="I16" s="327" t="n">
        <v>44631</v>
      </c>
      <c r="J16" s="323"/>
      <c r="K16" s="328" t="n">
        <v>0</v>
      </c>
      <c r="L16" s="326" t="n">
        <v>28</v>
      </c>
      <c r="M16" s="329" t="n">
        <f aca="false">+K16+L16-H16</f>
        <v>24</v>
      </c>
    </row>
    <row r="17" customFormat="false" ht="20.35" hidden="false" customHeight="true" outlineLevel="0" collapsed="false">
      <c r="B17" s="320" t="n">
        <v>8</v>
      </c>
      <c r="C17" s="321" t="s">
        <v>107</v>
      </c>
      <c r="D17" s="322" t="n">
        <v>44637</v>
      </c>
      <c r="E17" s="323" t="n">
        <v>44642</v>
      </c>
      <c r="F17" s="325" t="n">
        <v>7</v>
      </c>
      <c r="G17" s="325"/>
      <c r="H17" s="326" t="n">
        <v>6</v>
      </c>
      <c r="I17" s="327"/>
      <c r="J17" s="323"/>
      <c r="K17" s="328" t="n">
        <v>0</v>
      </c>
      <c r="L17" s="326" t="n">
        <v>14</v>
      </c>
      <c r="M17" s="329" t="n">
        <f aca="false">+K17+L17-H17</f>
        <v>8</v>
      </c>
    </row>
    <row r="18" customFormat="false" ht="20.35" hidden="false" customHeight="true" outlineLevel="0" collapsed="false">
      <c r="B18" s="320" t="n">
        <v>9</v>
      </c>
      <c r="C18" s="321" t="s">
        <v>108</v>
      </c>
      <c r="D18" s="322" t="n">
        <v>44643</v>
      </c>
      <c r="E18" s="323" t="n">
        <v>44648</v>
      </c>
      <c r="F18" s="325" t="n">
        <v>8</v>
      </c>
      <c r="G18" s="325"/>
      <c r="H18" s="326" t="n">
        <v>2</v>
      </c>
      <c r="I18" s="327"/>
      <c r="J18" s="323"/>
      <c r="K18" s="328" t="n">
        <v>0</v>
      </c>
      <c r="L18" s="326" t="n">
        <v>7</v>
      </c>
      <c r="M18" s="329" t="n">
        <f aca="false">+K18+L18-H18</f>
        <v>5</v>
      </c>
    </row>
    <row r="19" customFormat="false" ht="20.35" hidden="false" customHeight="true" outlineLevel="0" collapsed="false">
      <c r="B19" s="320" t="n">
        <v>10</v>
      </c>
      <c r="C19" s="321" t="s">
        <v>109</v>
      </c>
      <c r="D19" s="322" t="n">
        <v>44649</v>
      </c>
      <c r="E19" s="323" t="n">
        <v>44654</v>
      </c>
      <c r="F19" s="325" t="n">
        <v>9</v>
      </c>
      <c r="G19" s="325"/>
      <c r="H19" s="326" t="n">
        <v>6</v>
      </c>
      <c r="I19" s="327"/>
      <c r="J19" s="323"/>
      <c r="K19" s="328" t="n">
        <v>0</v>
      </c>
      <c r="L19" s="326" t="n">
        <v>14</v>
      </c>
      <c r="M19" s="329" t="n">
        <f aca="false">+K19+L19-H19</f>
        <v>8</v>
      </c>
    </row>
    <row r="20" customFormat="false" ht="20.35" hidden="false" customHeight="true" outlineLevel="0" collapsed="false">
      <c r="B20" s="320" t="n">
        <v>11</v>
      </c>
      <c r="C20" s="321" t="s">
        <v>110</v>
      </c>
      <c r="D20" s="322" t="n">
        <v>44655</v>
      </c>
      <c r="E20" s="323" t="n">
        <v>44660</v>
      </c>
      <c r="F20" s="325" t="n">
        <v>10</v>
      </c>
      <c r="G20" s="325"/>
      <c r="H20" s="326" t="n">
        <v>10</v>
      </c>
      <c r="I20" s="327"/>
      <c r="J20" s="323"/>
      <c r="K20" s="328" t="n">
        <v>0</v>
      </c>
      <c r="L20" s="326" t="n">
        <v>21</v>
      </c>
      <c r="M20" s="329" t="n">
        <f aca="false">+K20+L20-H20</f>
        <v>11</v>
      </c>
    </row>
    <row r="21" customFormat="false" ht="20.35" hidden="false" customHeight="true" outlineLevel="0" collapsed="false">
      <c r="B21" s="320"/>
      <c r="C21" s="321"/>
      <c r="D21" s="322"/>
      <c r="E21" s="323"/>
      <c r="F21" s="325"/>
      <c r="G21" s="325"/>
      <c r="H21" s="326"/>
      <c r="I21" s="327"/>
      <c r="J21" s="323"/>
      <c r="K21" s="328" t="n">
        <v>0</v>
      </c>
      <c r="L21" s="326" t="n">
        <v>14</v>
      </c>
      <c r="M21" s="329" t="n">
        <f aca="false">+K21+L21-H21</f>
        <v>14</v>
      </c>
    </row>
    <row r="22" customFormat="false" ht="20.35" hidden="false" customHeight="true" outlineLevel="0" collapsed="false">
      <c r="B22" s="320" t="n">
        <v>12</v>
      </c>
      <c r="C22" s="321" t="s">
        <v>112</v>
      </c>
      <c r="D22" s="322" t="n">
        <v>44661</v>
      </c>
      <c r="E22" s="323" t="n">
        <v>44663</v>
      </c>
      <c r="F22" s="325"/>
      <c r="G22" s="325"/>
      <c r="H22" s="326" t="n">
        <v>5</v>
      </c>
      <c r="I22" s="327"/>
      <c r="J22" s="323"/>
      <c r="K22" s="328" t="n">
        <v>0</v>
      </c>
      <c r="L22" s="326" t="n">
        <v>21</v>
      </c>
      <c r="M22" s="329" t="n">
        <f aca="false">+K22+L22-H22</f>
        <v>16</v>
      </c>
    </row>
    <row r="23" customFormat="false" ht="20.35" hidden="false" customHeight="true" outlineLevel="0" collapsed="false">
      <c r="B23" s="320" t="n">
        <v>13</v>
      </c>
      <c r="C23" s="321" t="s">
        <v>113</v>
      </c>
      <c r="D23" s="322" t="n">
        <v>44664</v>
      </c>
      <c r="E23" s="323" t="n">
        <v>44666</v>
      </c>
      <c r="F23" s="325"/>
      <c r="G23" s="324"/>
      <c r="H23" s="326" t="n">
        <v>3</v>
      </c>
      <c r="I23" s="327"/>
      <c r="J23" s="323"/>
      <c r="K23" s="328" t="n">
        <v>0</v>
      </c>
      <c r="L23" s="326" t="n">
        <v>0</v>
      </c>
      <c r="M23" s="329" t="n">
        <f aca="false">+K23+L23-H23</f>
        <v>-3</v>
      </c>
    </row>
    <row r="24" customFormat="false" ht="20.35" hidden="false" customHeight="true" outlineLevel="0" collapsed="false">
      <c r="B24" s="320" t="n">
        <v>14</v>
      </c>
      <c r="C24" s="321" t="s">
        <v>114</v>
      </c>
      <c r="D24" s="322" t="n">
        <v>44667</v>
      </c>
      <c r="E24" s="323" t="n">
        <v>44669</v>
      </c>
      <c r="F24" s="325"/>
      <c r="G24" s="324"/>
      <c r="H24" s="326" t="n">
        <v>5</v>
      </c>
      <c r="I24" s="327"/>
      <c r="J24" s="323"/>
      <c r="K24" s="328" t="n">
        <v>0</v>
      </c>
      <c r="L24" s="326" t="n">
        <v>0</v>
      </c>
      <c r="M24" s="329" t="n">
        <f aca="false">+K24+L24-H24</f>
        <v>-5</v>
      </c>
    </row>
    <row r="25" customFormat="false" ht="20.35" hidden="false" customHeight="true" outlineLevel="0" collapsed="false">
      <c r="B25" s="320"/>
      <c r="C25" s="321"/>
      <c r="D25" s="322"/>
      <c r="E25" s="323"/>
      <c r="F25" s="325"/>
      <c r="G25" s="324"/>
      <c r="H25" s="326"/>
      <c r="I25" s="327"/>
      <c r="J25" s="323"/>
      <c r="K25" s="328"/>
      <c r="L25" s="326"/>
      <c r="M25" s="329"/>
    </row>
    <row r="26" customFormat="false" ht="20.35" hidden="false" customHeight="true" outlineLevel="0" collapsed="false">
      <c r="A26" s="67"/>
      <c r="B26" s="320" t="n">
        <v>15</v>
      </c>
      <c r="C26" s="321" t="s">
        <v>88</v>
      </c>
      <c r="D26" s="322" t="n">
        <v>44636</v>
      </c>
      <c r="E26" s="323" t="n">
        <v>44668</v>
      </c>
      <c r="F26" s="330" t="s">
        <v>255</v>
      </c>
      <c r="G26" s="324"/>
      <c r="H26" s="326" t="n">
        <v>2</v>
      </c>
      <c r="I26" s="327"/>
      <c r="J26" s="323"/>
      <c r="K26" s="328" t="n">
        <v>0</v>
      </c>
      <c r="L26" s="326" t="n">
        <v>0</v>
      </c>
      <c r="M26" s="329" t="n">
        <f aca="false">+K26+L26-H26</f>
        <v>-2</v>
      </c>
    </row>
    <row r="27" customFormat="false" ht="20.35" hidden="false" customHeight="true" outlineLevel="0" collapsed="false">
      <c r="B27" s="331" t="n">
        <v>16</v>
      </c>
      <c r="C27" s="332" t="s">
        <v>256</v>
      </c>
      <c r="D27" s="333" t="n">
        <v>44668</v>
      </c>
      <c r="E27" s="334" t="n">
        <v>44669</v>
      </c>
      <c r="F27" s="335"/>
      <c r="G27" s="336"/>
      <c r="H27" s="337"/>
      <c r="I27" s="338"/>
      <c r="J27" s="334"/>
      <c r="K27" s="339" t="n">
        <v>0</v>
      </c>
      <c r="L27" s="337" t="n">
        <v>0</v>
      </c>
      <c r="M27" s="340" t="n">
        <f aca="false">+K27+L27-H27</f>
        <v>0</v>
      </c>
    </row>
    <row r="28" customFormat="false" ht="12.8" hidden="false" customHeight="false" outlineLevel="0" collapsed="false">
      <c r="E28" s="341"/>
    </row>
  </sheetData>
  <mergeCells count="6">
    <mergeCell ref="B1:J3"/>
    <mergeCell ref="K1:M1"/>
    <mergeCell ref="K2:M2"/>
    <mergeCell ref="K3:M3"/>
    <mergeCell ref="D7:H7"/>
    <mergeCell ref="I7:L7"/>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14"/>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J14" activeCellId="0" sqref="J14"/>
    </sheetView>
  </sheetViews>
  <sheetFormatPr defaultColWidth="11.43359375" defaultRowHeight="12.75" zeroHeight="false" outlineLevelRow="0" outlineLevelCol="0"/>
  <cols>
    <col collapsed="false" customWidth="true" hidden="false" outlineLevel="0" max="1" min="1" style="30" width="19.71"/>
    <col collapsed="false" customWidth="false" hidden="false" outlineLevel="0" max="2" min="2" style="30" width="11.42"/>
    <col collapsed="false" customWidth="true" hidden="false" outlineLevel="0" max="3" min="3" style="30" width="14.69"/>
    <col collapsed="false" customWidth="true" hidden="false" outlineLevel="0" max="4" min="4" style="30" width="12.14"/>
    <col collapsed="false" customWidth="true" hidden="false" outlineLevel="0" max="5" min="5" style="31" width="85.13"/>
    <col collapsed="false" customWidth="true" hidden="false" outlineLevel="0" max="6" min="6" style="31" width="28.57"/>
    <col collapsed="false" customWidth="true" hidden="false" outlineLevel="0" max="7" min="7" style="31" width="17.13"/>
    <col collapsed="false" customWidth="true" hidden="false" outlineLevel="0" max="8" min="8" style="31" width="17.59"/>
    <col collapsed="false" customWidth="true" hidden="false" outlineLevel="0" max="9" min="9" style="30" width="26.59"/>
    <col collapsed="false" customWidth="false" hidden="false" outlineLevel="0" max="1024" min="10" style="30" width="11.42"/>
  </cols>
  <sheetData>
    <row r="1" customFormat="false" ht="13.5" hidden="false" customHeight="true" outlineLevel="0" collapsed="false">
      <c r="A1" s="298" t="str">
        <f aca="false">"BILAN au "&amp;TEXT(G2,"jj/mm/aaaa")</f>
        <v>BILAN au 31/01/2022</v>
      </c>
      <c r="B1" s="298"/>
      <c r="C1" s="298"/>
      <c r="D1" s="298"/>
      <c r="E1" s="298"/>
      <c r="F1" s="298"/>
      <c r="G1" s="34" t="str">
        <f aca="false">'1a-Identification Projet'!$L1</f>
        <v>Cosinus V0.1</v>
      </c>
      <c r="H1" s="34"/>
    </row>
    <row r="2" customFormat="false" ht="12.75" hidden="false" customHeight="true" outlineLevel="0" collapsed="false">
      <c r="A2" s="298"/>
      <c r="B2" s="298"/>
      <c r="C2" s="298"/>
      <c r="D2" s="298"/>
      <c r="E2" s="298"/>
      <c r="F2" s="298"/>
      <c r="G2" s="37" t="n">
        <f aca="false">'1a-Identification Projet'!$L2</f>
        <v>44592</v>
      </c>
      <c r="H2" s="37"/>
    </row>
    <row r="3" customFormat="false" ht="16.5" hidden="false" customHeight="true" outlineLevel="0" collapsed="false">
      <c r="A3" s="298"/>
      <c r="B3" s="298"/>
      <c r="C3" s="298"/>
      <c r="D3" s="298"/>
      <c r="E3" s="298"/>
      <c r="F3" s="298"/>
      <c r="G3" s="40" t="str">
        <f aca="false">'1a-Identification Projet'!$L3</f>
        <v>Cosinus</v>
      </c>
      <c r="H3" s="40"/>
    </row>
    <row r="4" customFormat="false" ht="12.75" hidden="false" customHeight="true" outlineLevel="0" collapsed="false">
      <c r="B4" s="41"/>
      <c r="C4" s="41"/>
      <c r="D4" s="41"/>
    </row>
    <row r="5" customFormat="false" ht="14.25" hidden="false" customHeight="true" outlineLevel="0" collapsed="false"/>
    <row r="6" customFormat="false" ht="12.75" hidden="false" customHeight="false" outlineLevel="0" collapsed="false">
      <c r="A6" s="42" t="s">
        <v>257</v>
      </c>
    </row>
    <row r="7" customFormat="false" ht="12.75" hidden="false" customHeight="false" outlineLevel="0" collapsed="false">
      <c r="A7" s="342"/>
      <c r="B7" s="342"/>
      <c r="C7" s="342"/>
      <c r="D7" s="342"/>
      <c r="E7" s="342"/>
      <c r="F7" s="342"/>
      <c r="G7" s="342"/>
      <c r="H7" s="342"/>
    </row>
    <row r="8" customFormat="false" ht="87" hidden="false" customHeight="true" outlineLevel="0" collapsed="false">
      <c r="A8" s="342"/>
      <c r="B8" s="342"/>
      <c r="C8" s="342"/>
      <c r="D8" s="342"/>
      <c r="E8" s="342"/>
      <c r="F8" s="342"/>
      <c r="G8" s="342"/>
      <c r="H8" s="342"/>
    </row>
    <row r="9" customFormat="false" ht="12.75" hidden="false" customHeight="false" outlineLevel="0" collapsed="false">
      <c r="A9" s="42" t="s">
        <v>258</v>
      </c>
    </row>
    <row r="10" customFormat="false" ht="12.75" hidden="false" customHeight="false" outlineLevel="0" collapsed="false">
      <c r="A10" s="342"/>
      <c r="B10" s="342"/>
      <c r="C10" s="342"/>
      <c r="D10" s="342"/>
      <c r="E10" s="342"/>
      <c r="F10" s="342"/>
      <c r="G10" s="342"/>
      <c r="H10" s="342"/>
    </row>
    <row r="11" customFormat="false" ht="93.75" hidden="false" customHeight="true" outlineLevel="0" collapsed="false">
      <c r="A11" s="342"/>
      <c r="B11" s="342"/>
      <c r="C11" s="342"/>
      <c r="D11" s="342"/>
      <c r="E11" s="342"/>
      <c r="F11" s="342"/>
      <c r="G11" s="342"/>
      <c r="H11" s="342"/>
    </row>
    <row r="12" customFormat="false" ht="12.75" hidden="false" customHeight="false" outlineLevel="0" collapsed="false">
      <c r="A12" s="42" t="s">
        <v>259</v>
      </c>
    </row>
    <row r="13" customFormat="false" ht="12.75" hidden="false" customHeight="false" outlineLevel="0" collapsed="false">
      <c r="A13" s="342"/>
      <c r="B13" s="342"/>
      <c r="C13" s="342"/>
      <c r="D13" s="342"/>
      <c r="E13" s="342"/>
      <c r="F13" s="342"/>
      <c r="G13" s="342"/>
      <c r="H13" s="342"/>
    </row>
    <row r="14" customFormat="false" ht="93.75" hidden="false" customHeight="true" outlineLevel="0" collapsed="false">
      <c r="A14" s="342"/>
      <c r="B14" s="342"/>
      <c r="C14" s="342"/>
      <c r="D14" s="342"/>
      <c r="E14" s="342"/>
      <c r="F14" s="342"/>
      <c r="G14" s="342"/>
      <c r="H14" s="342"/>
    </row>
  </sheetData>
  <mergeCells count="10">
    <mergeCell ref="A1:F3"/>
    <mergeCell ref="G1:H1"/>
    <mergeCell ref="G2:H2"/>
    <mergeCell ref="G3:H3"/>
    <mergeCell ref="A7:H7"/>
    <mergeCell ref="A8:H8"/>
    <mergeCell ref="A10:H10"/>
    <mergeCell ref="A11:H11"/>
    <mergeCell ref="A13:H13"/>
    <mergeCell ref="A14:H14"/>
  </mergeCell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J32" activeCellId="0" sqref="J32"/>
    </sheetView>
  </sheetViews>
  <sheetFormatPr defaultColWidth="10.88671875" defaultRowHeight="12.75" zeroHeight="false" outlineLevelRow="0" outlineLevelCol="0"/>
  <cols>
    <col collapsed="false" customWidth="true" hidden="false" outlineLevel="0" max="1" min="1" style="0" width="18"/>
    <col collapsed="false" customWidth="true" hidden="false" outlineLevel="0" max="2" min="2" style="0" width="16.87"/>
  </cols>
  <sheetData>
    <row r="2" customFormat="false" ht="12.75" hidden="false" customHeight="false" outlineLevel="0" collapsed="false">
      <c r="A2" s="0" t="s">
        <v>260</v>
      </c>
      <c r="B2" s="0" t="s">
        <v>261</v>
      </c>
    </row>
    <row r="3" customFormat="false" ht="12.75" hidden="false" customHeight="false" outlineLevel="0" collapsed="false">
      <c r="A3" s="0" t="s">
        <v>262</v>
      </c>
      <c r="B3" s="0" t="s">
        <v>263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LibreOffice/7.2.4.1$Linux_X86_64 LibreOffice_project/20$Build-1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2018-03-05T21:20:31Z</dcterms:created>
  <dc:creator/>
  <dc:description/>
  <dc:language>fr-FR</dc:language>
  <cp:lastModifiedBy/>
  <dcterms:modified xsi:type="dcterms:W3CDTF">2022-03-15T22:02:59Z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