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0" yWindow="0" windowWidth="13785" windowHeight="11220" firstSheet="1" activeTab="2"/>
  </bookViews>
  <sheets>
    <sheet name="Feuil1" sheetId="16" r:id="rId1"/>
    <sheet name="Insertion Job" sheetId="19" r:id="rId2"/>
    <sheet name="MRI Req" sheetId="20" r:id="rId3"/>
    <sheet name="Res Stress Req" sheetId="22" r:id="rId4"/>
    <sheet name="Evaluation" sheetId="21" r:id="rId5"/>
    <sheet name="Fiche de données d'essais HCF 1" sheetId="1" r:id="rId6"/>
    <sheet name="Page2" sheetId="8" r:id="rId7"/>
    <sheet name="Page3" sheetId="10" r:id="rId8"/>
    <sheet name="Page4" sheetId="11" r:id="rId9"/>
    <sheet name="Page5" sheetId="12" r:id="rId10"/>
    <sheet name="Page6" sheetId="13" r:id="rId11"/>
    <sheet name="Page7" sheetId="14" r:id="rId12"/>
    <sheet name="Page8" sheetId="15" r:id="rId13"/>
    <sheet name="Page9" sheetId="17" r:id="rId14"/>
    <sheet name="Page10" sheetId="18" r:id="rId15"/>
  </sheets>
  <externalReferences>
    <externalReference r:id="rId16"/>
    <externalReference r:id="rId17"/>
    <externalReference r:id="rId18"/>
    <externalReference r:id="rId19"/>
  </externalReferences>
  <definedNames>
    <definedName name="choix" localSheetId="4">'[1]Fiche de données d''essais LCF 1'!$AA$1:$AA$2</definedName>
    <definedName name="choix" localSheetId="1">'[1]Fiche de données d''essais LCF 1'!$AA$1:$AA$2</definedName>
    <definedName name="choix" localSheetId="2">'[1]Fiche de données d''essais LCF 1'!$AA$1:$AA$2</definedName>
    <definedName name="choix" localSheetId="3">'[1]Fiche de données d''essais LCF 1'!$AA$1:$AA$2</definedName>
    <definedName name="choix">'Fiche de données d''essais HCF 1'!$AA$1:$AA$2</definedName>
    <definedName name="choix_x">'Fiche de données d''essais HCF 1'!$AA$1:$AA$2</definedName>
    <definedName name="Conditions">[2]Listes!$G$3:$G$6</definedName>
    <definedName name="Statut2">[3]Listes!$B$3:$B$22</definedName>
  </definedNames>
  <calcPr calcId="162913"/>
</workbook>
</file>

<file path=xl/calcChain.xml><?xml version="1.0" encoding="utf-8"?>
<calcChain xmlns="http://schemas.openxmlformats.org/spreadsheetml/2006/main">
  <c r="B11" i="19" l="1"/>
  <c r="D4" i="20" s="1"/>
  <c r="B7" i="19"/>
  <c r="B1" i="19"/>
  <c r="C5" i="1"/>
  <c r="D3" i="20"/>
  <c r="D14" i="22"/>
  <c r="G4" i="22"/>
  <c r="G3" i="22"/>
  <c r="D5" i="22"/>
  <c r="D3" i="22"/>
  <c r="C1" i="22"/>
  <c r="V15" i="21"/>
  <c r="V16" i="21"/>
  <c r="U15" i="21"/>
  <c r="U16" i="21" s="1"/>
  <c r="U12" i="21" s="1"/>
  <c r="T15" i="21"/>
  <c r="T16" i="21" s="1"/>
  <c r="S15" i="21"/>
  <c r="S16" i="21"/>
  <c r="R15" i="21"/>
  <c r="R16" i="21" s="1"/>
  <c r="Q15" i="21"/>
  <c r="P15" i="21"/>
  <c r="P16" i="21" s="1"/>
  <c r="O15" i="21"/>
  <c r="O16" i="21"/>
  <c r="N15" i="21"/>
  <c r="N16" i="21"/>
  <c r="N13" i="21" s="1"/>
  <c r="M15" i="21"/>
  <c r="M16" i="21"/>
  <c r="L15" i="21"/>
  <c r="L16" i="21"/>
  <c r="L13" i="21"/>
  <c r="K15" i="21"/>
  <c r="K16" i="21"/>
  <c r="J15" i="21"/>
  <c r="J16" i="21" s="1"/>
  <c r="J12" i="21" s="1"/>
  <c r="I15" i="21"/>
  <c r="I16" i="21" s="1"/>
  <c r="H15" i="21"/>
  <c r="H16" i="21"/>
  <c r="G15" i="21"/>
  <c r="F15" i="21"/>
  <c r="F16" i="21" s="1"/>
  <c r="E15" i="21"/>
  <c r="E16" i="21" s="1"/>
  <c r="D15" i="21"/>
  <c r="D16" i="21"/>
  <c r="C15" i="21"/>
  <c r="C16" i="21"/>
  <c r="G23" i="19"/>
  <c r="L2" i="1"/>
  <c r="L2" i="8"/>
  <c r="G5" i="1"/>
  <c r="G4" i="1"/>
  <c r="M37" i="11"/>
  <c r="L37" i="11"/>
  <c r="K37" i="11"/>
  <c r="J37" i="11"/>
  <c r="I37" i="11"/>
  <c r="H37" i="11"/>
  <c r="G37" i="11"/>
  <c r="F37" i="11"/>
  <c r="M36" i="11"/>
  <c r="L36" i="11"/>
  <c r="K36" i="11"/>
  <c r="J36" i="11"/>
  <c r="I36" i="11"/>
  <c r="H36" i="11"/>
  <c r="G36" i="11"/>
  <c r="F36" i="11"/>
  <c r="E36" i="11"/>
  <c r="D36" i="11"/>
  <c r="M35" i="11"/>
  <c r="L35" i="11"/>
  <c r="K35" i="11"/>
  <c r="J35" i="11"/>
  <c r="I35" i="11"/>
  <c r="H35" i="11"/>
  <c r="G35" i="11"/>
  <c r="F35" i="11"/>
  <c r="E35" i="11"/>
  <c r="E37" i="11"/>
  <c r="D35" i="11"/>
  <c r="M50" i="11" s="1"/>
  <c r="D37" i="11"/>
  <c r="M37" i="12"/>
  <c r="L37" i="12"/>
  <c r="K37" i="12"/>
  <c r="J37" i="12"/>
  <c r="I37" i="12"/>
  <c r="H37" i="12"/>
  <c r="G37" i="12"/>
  <c r="F37" i="12"/>
  <c r="M36" i="12"/>
  <c r="L36" i="12"/>
  <c r="K36" i="12"/>
  <c r="J36" i="12"/>
  <c r="I36" i="12"/>
  <c r="H36" i="12"/>
  <c r="G36" i="12"/>
  <c r="F36" i="12"/>
  <c r="E36" i="12"/>
  <c r="D36" i="12"/>
  <c r="M35" i="12"/>
  <c r="L35" i="12"/>
  <c r="K35" i="12"/>
  <c r="J35" i="12"/>
  <c r="I35" i="12"/>
  <c r="H35" i="12"/>
  <c r="G35" i="12"/>
  <c r="F35" i="12"/>
  <c r="E35" i="12"/>
  <c r="E37" i="12"/>
  <c r="D35" i="12"/>
  <c r="D37" i="12"/>
  <c r="M48" i="12" s="1"/>
  <c r="M37" i="13"/>
  <c r="L37" i="13"/>
  <c r="K37" i="13"/>
  <c r="J37" i="13"/>
  <c r="I37" i="13"/>
  <c r="H37" i="13"/>
  <c r="G37" i="13"/>
  <c r="F37" i="13"/>
  <c r="M36" i="13"/>
  <c r="L36" i="13"/>
  <c r="K36" i="13"/>
  <c r="J36" i="13"/>
  <c r="I36" i="13"/>
  <c r="H36" i="13"/>
  <c r="G36" i="13"/>
  <c r="F36" i="13"/>
  <c r="E36" i="13"/>
  <c r="D36" i="13"/>
  <c r="M35" i="13"/>
  <c r="L35" i="13"/>
  <c r="K35" i="13"/>
  <c r="J35" i="13"/>
  <c r="I35" i="13"/>
  <c r="H35" i="13"/>
  <c r="G35" i="13"/>
  <c r="F35" i="13"/>
  <c r="E35" i="13"/>
  <c r="E37" i="13"/>
  <c r="D35" i="13"/>
  <c r="D37" i="13"/>
  <c r="M37" i="14"/>
  <c r="L37" i="14"/>
  <c r="K37" i="14"/>
  <c r="J37" i="14"/>
  <c r="I37" i="14"/>
  <c r="H37" i="14"/>
  <c r="G37" i="14"/>
  <c r="F37" i="14"/>
  <c r="M36" i="14"/>
  <c r="L36" i="14"/>
  <c r="K36" i="14"/>
  <c r="J36" i="14"/>
  <c r="I36" i="14"/>
  <c r="H36" i="14"/>
  <c r="G36" i="14"/>
  <c r="F36" i="14"/>
  <c r="E36" i="14"/>
  <c r="D36" i="14"/>
  <c r="M35" i="14"/>
  <c r="L35" i="14"/>
  <c r="K35" i="14"/>
  <c r="J35" i="14"/>
  <c r="I35" i="14"/>
  <c r="H35" i="14"/>
  <c r="G35" i="14"/>
  <c r="F35" i="14"/>
  <c r="E35" i="14"/>
  <c r="E37" i="14"/>
  <c r="D35" i="14"/>
  <c r="D37" i="14"/>
  <c r="M48" i="14" s="1"/>
  <c r="M37" i="15"/>
  <c r="L37" i="15"/>
  <c r="K37" i="15"/>
  <c r="J37" i="15"/>
  <c r="I37" i="15"/>
  <c r="H37" i="15"/>
  <c r="G37" i="15"/>
  <c r="F37" i="15"/>
  <c r="M48" i="15" s="1"/>
  <c r="M36" i="15"/>
  <c r="L36" i="15"/>
  <c r="K36" i="15"/>
  <c r="J36" i="15"/>
  <c r="I36" i="15"/>
  <c r="H36" i="15"/>
  <c r="G36" i="15"/>
  <c r="F36" i="15"/>
  <c r="E36" i="15"/>
  <c r="D36" i="15"/>
  <c r="M35" i="15"/>
  <c r="L35" i="15"/>
  <c r="K35" i="15"/>
  <c r="J35" i="15"/>
  <c r="I35" i="15"/>
  <c r="H35" i="15"/>
  <c r="G35" i="15"/>
  <c r="F35" i="15"/>
  <c r="E35" i="15"/>
  <c r="E37" i="15"/>
  <c r="D35" i="15"/>
  <c r="M50" i="15" s="1"/>
  <c r="D37" i="15"/>
  <c r="M37" i="17"/>
  <c r="L37" i="17"/>
  <c r="K37" i="17"/>
  <c r="J37" i="17"/>
  <c r="I37" i="17"/>
  <c r="H37" i="17"/>
  <c r="G37" i="17"/>
  <c r="F37" i="17"/>
  <c r="M36" i="17"/>
  <c r="L36" i="17"/>
  <c r="K36" i="17"/>
  <c r="J36" i="17"/>
  <c r="I36" i="17"/>
  <c r="H36" i="17"/>
  <c r="G36" i="17"/>
  <c r="F36" i="17"/>
  <c r="E36" i="17"/>
  <c r="D36" i="17"/>
  <c r="M35" i="17"/>
  <c r="L35" i="17"/>
  <c r="K35" i="17"/>
  <c r="J35" i="17"/>
  <c r="I35" i="17"/>
  <c r="H35" i="17"/>
  <c r="G35" i="17"/>
  <c r="F35" i="17"/>
  <c r="E35" i="17"/>
  <c r="E37" i="17"/>
  <c r="D35" i="17"/>
  <c r="D37" i="17"/>
  <c r="M37" i="18"/>
  <c r="L37" i="18"/>
  <c r="K37" i="18"/>
  <c r="J37" i="18"/>
  <c r="I37" i="18"/>
  <c r="H37" i="18"/>
  <c r="G37" i="18"/>
  <c r="F37" i="18"/>
  <c r="M36" i="18"/>
  <c r="L36" i="18"/>
  <c r="K36" i="18"/>
  <c r="J36" i="18"/>
  <c r="I36" i="18"/>
  <c r="H36" i="18"/>
  <c r="G36" i="18"/>
  <c r="M49" i="18"/>
  <c r="F36" i="18"/>
  <c r="E36" i="18"/>
  <c r="D36" i="18"/>
  <c r="M35" i="18"/>
  <c r="L35" i="18"/>
  <c r="K35" i="18"/>
  <c r="J35" i="18"/>
  <c r="I35" i="18"/>
  <c r="H35" i="18"/>
  <c r="G35" i="18"/>
  <c r="F35" i="18"/>
  <c r="E35" i="18"/>
  <c r="E37" i="18"/>
  <c r="D35" i="18"/>
  <c r="D37" i="18"/>
  <c r="M37" i="10"/>
  <c r="L37" i="10"/>
  <c r="K37" i="10"/>
  <c r="J37" i="10"/>
  <c r="I37" i="10"/>
  <c r="H37" i="10"/>
  <c r="G37" i="10"/>
  <c r="F37" i="10"/>
  <c r="M36" i="10"/>
  <c r="L36" i="10"/>
  <c r="K36" i="10"/>
  <c r="J36" i="10"/>
  <c r="I36" i="10"/>
  <c r="H36" i="10"/>
  <c r="G36" i="10"/>
  <c r="F36" i="10"/>
  <c r="E36" i="10"/>
  <c r="D36" i="10"/>
  <c r="M35" i="10"/>
  <c r="L35" i="10"/>
  <c r="K35" i="10"/>
  <c r="J35" i="10"/>
  <c r="I35" i="10"/>
  <c r="H35" i="10"/>
  <c r="G35" i="10"/>
  <c r="F35" i="10"/>
  <c r="E35" i="10"/>
  <c r="E37" i="10"/>
  <c r="D35" i="10"/>
  <c r="D37" i="10"/>
  <c r="M37" i="8"/>
  <c r="L37" i="8"/>
  <c r="K37" i="8"/>
  <c r="J37" i="8"/>
  <c r="I37" i="8"/>
  <c r="H37" i="8"/>
  <c r="M48" i="8" s="1"/>
  <c r="G37" i="8"/>
  <c r="F37" i="8"/>
  <c r="M36" i="8"/>
  <c r="L36" i="8"/>
  <c r="K36" i="8"/>
  <c r="J36" i="8"/>
  <c r="I36" i="8"/>
  <c r="H36" i="8"/>
  <c r="G36" i="8"/>
  <c r="F36" i="8"/>
  <c r="E36" i="8"/>
  <c r="D36" i="8"/>
  <c r="M49" i="8"/>
  <c r="M35" i="8"/>
  <c r="L35" i="8"/>
  <c r="K35" i="8"/>
  <c r="J35" i="8"/>
  <c r="I35" i="8"/>
  <c r="H35" i="8"/>
  <c r="G35" i="8"/>
  <c r="F35" i="8"/>
  <c r="E35" i="8"/>
  <c r="E37" i="8"/>
  <c r="D35" i="8"/>
  <c r="D37" i="8"/>
  <c r="E37" i="1"/>
  <c r="F37" i="1"/>
  <c r="G37" i="1"/>
  <c r="H35" i="1"/>
  <c r="H37" i="1"/>
  <c r="I35" i="1"/>
  <c r="I37" i="1"/>
  <c r="J35" i="1"/>
  <c r="K35" i="1"/>
  <c r="L35" i="1"/>
  <c r="L37" i="1"/>
  <c r="M35" i="1"/>
  <c r="M37" i="1"/>
  <c r="E36" i="1"/>
  <c r="F36" i="1"/>
  <c r="G36" i="1"/>
  <c r="H36" i="1"/>
  <c r="I36" i="1"/>
  <c r="J36" i="1"/>
  <c r="K36" i="1"/>
  <c r="L36" i="1"/>
  <c r="M36" i="1"/>
  <c r="J37" i="1"/>
  <c r="K37" i="1"/>
  <c r="D36" i="1"/>
  <c r="G18" i="19"/>
  <c r="H4" i="20"/>
  <c r="C1" i="20"/>
  <c r="A34" i="20"/>
  <c r="A33" i="20"/>
  <c r="A32" i="20"/>
  <c r="A31" i="20"/>
  <c r="A30" i="20"/>
  <c r="A29" i="20"/>
  <c r="D5" i="20"/>
  <c r="AA101" i="16"/>
  <c r="Z101" i="16"/>
  <c r="Y101" i="16"/>
  <c r="X101" i="16"/>
  <c r="W101" i="16"/>
  <c r="T101" i="16"/>
  <c r="S101" i="16"/>
  <c r="R101" i="16"/>
  <c r="C8" i="8"/>
  <c r="H41" i="8"/>
  <c r="F41" i="8"/>
  <c r="F41" i="10"/>
  <c r="O28" i="16" s="1"/>
  <c r="F39" i="8"/>
  <c r="K6" i="8"/>
  <c r="K5" i="8"/>
  <c r="K4" i="8"/>
  <c r="K4" i="10"/>
  <c r="G6" i="8"/>
  <c r="H14" i="16"/>
  <c r="G4" i="8"/>
  <c r="F12" i="16" s="1"/>
  <c r="G4" i="10"/>
  <c r="F23" i="16" s="1"/>
  <c r="C6" i="8"/>
  <c r="D14" i="16"/>
  <c r="AA100" i="16"/>
  <c r="Z100" i="16"/>
  <c r="Y100" i="16"/>
  <c r="X100" i="16"/>
  <c r="W100" i="16"/>
  <c r="T100" i="16"/>
  <c r="S100" i="16"/>
  <c r="R100" i="16"/>
  <c r="AA99" i="16"/>
  <c r="Z99" i="16"/>
  <c r="Y99" i="16"/>
  <c r="X99" i="16"/>
  <c r="W99" i="16"/>
  <c r="T99" i="16"/>
  <c r="S99" i="16"/>
  <c r="R99" i="16"/>
  <c r="AA98" i="16"/>
  <c r="Z98" i="16"/>
  <c r="Y98" i="16"/>
  <c r="X98" i="16"/>
  <c r="W98" i="16"/>
  <c r="T98" i="16"/>
  <c r="S98" i="16"/>
  <c r="R98" i="16"/>
  <c r="AA97" i="16"/>
  <c r="Z97" i="16"/>
  <c r="Y97" i="16"/>
  <c r="X97" i="16"/>
  <c r="W97" i="16"/>
  <c r="T97" i="16"/>
  <c r="S97" i="16"/>
  <c r="R97" i="16"/>
  <c r="AA96" i="16"/>
  <c r="Z96" i="16"/>
  <c r="Y96" i="16"/>
  <c r="X96" i="16"/>
  <c r="W96" i="16"/>
  <c r="T96" i="16"/>
  <c r="S96" i="16"/>
  <c r="R96" i="16"/>
  <c r="AA95" i="16"/>
  <c r="Z95" i="16"/>
  <c r="Y95" i="16"/>
  <c r="X95" i="16"/>
  <c r="W95" i="16"/>
  <c r="T95" i="16"/>
  <c r="S95" i="16"/>
  <c r="R95" i="16"/>
  <c r="AA94" i="16"/>
  <c r="Z94" i="16"/>
  <c r="Y94" i="16"/>
  <c r="X94" i="16"/>
  <c r="W94" i="16"/>
  <c r="T94" i="16"/>
  <c r="S94" i="16"/>
  <c r="R94" i="16"/>
  <c r="AA93" i="16"/>
  <c r="Z93" i="16"/>
  <c r="Y93" i="16"/>
  <c r="X93" i="16"/>
  <c r="W93" i="16"/>
  <c r="T93" i="16"/>
  <c r="S93" i="16"/>
  <c r="R93" i="16"/>
  <c r="AA92" i="16"/>
  <c r="Z92" i="16"/>
  <c r="Y92" i="16"/>
  <c r="X92" i="16"/>
  <c r="W92" i="16"/>
  <c r="T92" i="16"/>
  <c r="S92" i="16"/>
  <c r="R92" i="16"/>
  <c r="AA91" i="16"/>
  <c r="Z91" i="16"/>
  <c r="Y91" i="16"/>
  <c r="X91" i="16"/>
  <c r="W91" i="16"/>
  <c r="T91" i="16"/>
  <c r="S91" i="16"/>
  <c r="R91" i="16"/>
  <c r="AA90" i="16"/>
  <c r="Z90" i="16"/>
  <c r="Y90" i="16"/>
  <c r="X90" i="16"/>
  <c r="W90" i="16"/>
  <c r="T90" i="16"/>
  <c r="S90" i="16"/>
  <c r="R90" i="16"/>
  <c r="AA89" i="16"/>
  <c r="Z89" i="16"/>
  <c r="Y89" i="16"/>
  <c r="X89" i="16"/>
  <c r="W89" i="16"/>
  <c r="T89" i="16"/>
  <c r="S89" i="16"/>
  <c r="R89" i="16"/>
  <c r="AA88" i="16"/>
  <c r="Z88" i="16"/>
  <c r="Y88" i="16"/>
  <c r="X88" i="16"/>
  <c r="W88" i="16"/>
  <c r="T88" i="16"/>
  <c r="S88" i="16"/>
  <c r="R88" i="16"/>
  <c r="AA87" i="16"/>
  <c r="Z87" i="16"/>
  <c r="Y87" i="16"/>
  <c r="X87" i="16"/>
  <c r="W87" i="16"/>
  <c r="T87" i="16"/>
  <c r="S87" i="16"/>
  <c r="R87" i="16"/>
  <c r="AA86" i="16"/>
  <c r="Z86" i="16"/>
  <c r="Y86" i="16"/>
  <c r="X86" i="16"/>
  <c r="W86" i="16"/>
  <c r="T86" i="16"/>
  <c r="S86" i="16"/>
  <c r="R86" i="16"/>
  <c r="AA85" i="16"/>
  <c r="Z85" i="16"/>
  <c r="Y85" i="16"/>
  <c r="X85" i="16"/>
  <c r="W85" i="16"/>
  <c r="T85" i="16"/>
  <c r="S85" i="16"/>
  <c r="R85" i="16"/>
  <c r="AA84" i="16"/>
  <c r="Z84" i="16"/>
  <c r="Y84" i="16"/>
  <c r="X84" i="16"/>
  <c r="W84" i="16"/>
  <c r="T84" i="16"/>
  <c r="S84" i="16"/>
  <c r="R84" i="16"/>
  <c r="AA83" i="16"/>
  <c r="Z83" i="16"/>
  <c r="Y83" i="16"/>
  <c r="X83" i="16"/>
  <c r="W83" i="16"/>
  <c r="T83" i="16"/>
  <c r="S83" i="16"/>
  <c r="R83" i="16"/>
  <c r="AA82" i="16"/>
  <c r="Z82" i="16"/>
  <c r="Y82" i="16"/>
  <c r="X82" i="16"/>
  <c r="W82" i="16"/>
  <c r="T82" i="16"/>
  <c r="S82" i="16"/>
  <c r="R82" i="16"/>
  <c r="B44" i="8"/>
  <c r="B44" i="10"/>
  <c r="B44" i="11" s="1"/>
  <c r="B44" i="12" s="1"/>
  <c r="B44" i="13" s="1"/>
  <c r="B44" i="14" s="1"/>
  <c r="B44" i="15" s="1"/>
  <c r="B44" i="17" s="1"/>
  <c r="B44" i="18" s="1"/>
  <c r="D41" i="8"/>
  <c r="D41" i="10" s="1"/>
  <c r="D41" i="11" s="1"/>
  <c r="D41" i="12" s="1"/>
  <c r="D41" i="13" s="1"/>
  <c r="D41" i="14" s="1"/>
  <c r="D41" i="15" s="1"/>
  <c r="D41" i="17" s="1"/>
  <c r="D41" i="18" s="1"/>
  <c r="D39" i="8"/>
  <c r="D39" i="10" s="1"/>
  <c r="D39" i="11"/>
  <c r="D39" i="12" s="1"/>
  <c r="D39" i="13" s="1"/>
  <c r="D39" i="14" s="1"/>
  <c r="D39" i="15" s="1"/>
  <c r="D39" i="17" s="1"/>
  <c r="D39" i="18" s="1"/>
  <c r="M1" i="18"/>
  <c r="M2" i="8"/>
  <c r="M2" i="10" s="1"/>
  <c r="M2" i="11" s="1"/>
  <c r="M2" i="12"/>
  <c r="M2" i="13" s="1"/>
  <c r="M2" i="14"/>
  <c r="M2" i="15" s="1"/>
  <c r="L3" i="8"/>
  <c r="L3" i="10"/>
  <c r="L3" i="11" s="1"/>
  <c r="L3" i="12" s="1"/>
  <c r="L3" i="13" s="1"/>
  <c r="L3" i="14" s="1"/>
  <c r="M3" i="8"/>
  <c r="M3" i="10" s="1"/>
  <c r="M3" i="11" s="1"/>
  <c r="M3" i="12" s="1"/>
  <c r="M3" i="13" s="1"/>
  <c r="M3" i="14" s="1"/>
  <c r="D4" i="8"/>
  <c r="D4" i="10"/>
  <c r="D4" i="11" s="1"/>
  <c r="D4" i="12" s="1"/>
  <c r="D4" i="13"/>
  <c r="D4" i="14" s="1"/>
  <c r="D4" i="15" s="1"/>
  <c r="H4" i="8"/>
  <c r="H4" i="10" s="1"/>
  <c r="H4" i="11"/>
  <c r="H4" i="12" s="1"/>
  <c r="H4" i="13" s="1"/>
  <c r="H4" i="14" s="1"/>
  <c r="L4" i="8"/>
  <c r="L4" i="10"/>
  <c r="L4" i="11"/>
  <c r="L4" i="12" s="1"/>
  <c r="L4" i="13" s="1"/>
  <c r="L4" i="14" s="1"/>
  <c r="D5" i="8"/>
  <c r="D5" i="10"/>
  <c r="D5" i="11" s="1"/>
  <c r="D5" i="12" s="1"/>
  <c r="D5" i="13"/>
  <c r="D5" i="14" s="1"/>
  <c r="D5" i="15" s="1"/>
  <c r="H5" i="8"/>
  <c r="H5" i="10" s="1"/>
  <c r="H5" i="11"/>
  <c r="H5" i="12" s="1"/>
  <c r="H5" i="13" s="1"/>
  <c r="H5" i="14"/>
  <c r="H5" i="15" s="1"/>
  <c r="L5" i="8"/>
  <c r="L5" i="10"/>
  <c r="L5" i="11" s="1"/>
  <c r="L5" i="12" s="1"/>
  <c r="L5" i="13" s="1"/>
  <c r="L5" i="14" s="1"/>
  <c r="D6" i="8"/>
  <c r="D6" i="10" s="1"/>
  <c r="D6" i="11" s="1"/>
  <c r="D6" i="12" s="1"/>
  <c r="D6" i="13" s="1"/>
  <c r="D6" i="14" s="1"/>
  <c r="H6" i="8"/>
  <c r="H6" i="10"/>
  <c r="H6" i="11" s="1"/>
  <c r="H6" i="12" s="1"/>
  <c r="H6" i="13" s="1"/>
  <c r="H6" i="14" s="1"/>
  <c r="L6" i="8"/>
  <c r="L6" i="10" s="1"/>
  <c r="L6" i="11" s="1"/>
  <c r="L6" i="12" s="1"/>
  <c r="L6" i="13" s="1"/>
  <c r="L6" i="14" s="1"/>
  <c r="I41" i="8"/>
  <c r="I41" i="10"/>
  <c r="I41" i="11" s="1"/>
  <c r="I41" i="12" s="1"/>
  <c r="I41" i="13"/>
  <c r="I41" i="14" s="1"/>
  <c r="I41" i="17"/>
  <c r="K41" i="18"/>
  <c r="M1" i="17"/>
  <c r="K41" i="17"/>
  <c r="Z81" i="16"/>
  <c r="Z80" i="16"/>
  <c r="Z79" i="16"/>
  <c r="Z78" i="16"/>
  <c r="Z77" i="16"/>
  <c r="Z76" i="16"/>
  <c r="Z75" i="16"/>
  <c r="Z74" i="16"/>
  <c r="Z73" i="16"/>
  <c r="Z72" i="16"/>
  <c r="Z71" i="16"/>
  <c r="Z70" i="16"/>
  <c r="Z69" i="16"/>
  <c r="Z68" i="16"/>
  <c r="Z67" i="16"/>
  <c r="Z66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Z48" i="16"/>
  <c r="Z47" i="16"/>
  <c r="Z46" i="16"/>
  <c r="Z45" i="16"/>
  <c r="Z44" i="16"/>
  <c r="Z43" i="16"/>
  <c r="Z42" i="16"/>
  <c r="Z41" i="16"/>
  <c r="Z40" i="16"/>
  <c r="Z39" i="16"/>
  <c r="Z38" i="16"/>
  <c r="Z37" i="16"/>
  <c r="Z36" i="16"/>
  <c r="Z35" i="16"/>
  <c r="Z34" i="16"/>
  <c r="Z33" i="16"/>
  <c r="Z32" i="16"/>
  <c r="Z31" i="16"/>
  <c r="Z30" i="16"/>
  <c r="Z29" i="16"/>
  <c r="Z28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Z2" i="16"/>
  <c r="Y81" i="16"/>
  <c r="Y80" i="16"/>
  <c r="Y79" i="16"/>
  <c r="Y78" i="16"/>
  <c r="Y77" i="16"/>
  <c r="Y76" i="16"/>
  <c r="Y75" i="16"/>
  <c r="Y74" i="16"/>
  <c r="Y73" i="16"/>
  <c r="Y72" i="16"/>
  <c r="Y71" i="16"/>
  <c r="Y70" i="16"/>
  <c r="Y69" i="16"/>
  <c r="Y68" i="16"/>
  <c r="Y67" i="16"/>
  <c r="Y66" i="16"/>
  <c r="Y65" i="16"/>
  <c r="Y64" i="16"/>
  <c r="Y63" i="16"/>
  <c r="Y62" i="16"/>
  <c r="Y61" i="16"/>
  <c r="Y60" i="16"/>
  <c r="Y59" i="16"/>
  <c r="Y58" i="16"/>
  <c r="Y57" i="16"/>
  <c r="Y56" i="16"/>
  <c r="Y55" i="16"/>
  <c r="Y54" i="16"/>
  <c r="Y53" i="16"/>
  <c r="Y52" i="16"/>
  <c r="Y51" i="16"/>
  <c r="Y50" i="16"/>
  <c r="Y49" i="16"/>
  <c r="Y48" i="16"/>
  <c r="Y47" i="16"/>
  <c r="Y46" i="16"/>
  <c r="Y45" i="16"/>
  <c r="Y44" i="16"/>
  <c r="Y43" i="16"/>
  <c r="Y42" i="16"/>
  <c r="Y41" i="16"/>
  <c r="Y40" i="16"/>
  <c r="Y39" i="16"/>
  <c r="Y38" i="16"/>
  <c r="Y37" i="16"/>
  <c r="Y36" i="16"/>
  <c r="Y35" i="16"/>
  <c r="Y34" i="16"/>
  <c r="Y33" i="16"/>
  <c r="Y32" i="16"/>
  <c r="Y31" i="16"/>
  <c r="Y30" i="16"/>
  <c r="Y29" i="16"/>
  <c r="Y28" i="16"/>
  <c r="Y27" i="16"/>
  <c r="Y26" i="16"/>
  <c r="Y25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Y2" i="16"/>
  <c r="X81" i="16"/>
  <c r="X80" i="16"/>
  <c r="X79" i="16"/>
  <c r="X78" i="16"/>
  <c r="X77" i="16"/>
  <c r="X76" i="16"/>
  <c r="X75" i="16"/>
  <c r="X74" i="16"/>
  <c r="X73" i="16"/>
  <c r="X72" i="16"/>
  <c r="X71" i="16"/>
  <c r="X70" i="16"/>
  <c r="X69" i="16"/>
  <c r="X68" i="16"/>
  <c r="X67" i="16"/>
  <c r="X66" i="16"/>
  <c r="X65" i="16"/>
  <c r="X64" i="16"/>
  <c r="X63" i="16"/>
  <c r="X62" i="16"/>
  <c r="X61" i="16"/>
  <c r="X60" i="16"/>
  <c r="X59" i="16"/>
  <c r="X58" i="16"/>
  <c r="X57" i="16"/>
  <c r="X56" i="16"/>
  <c r="X55" i="16"/>
  <c r="X54" i="16"/>
  <c r="X53" i="16"/>
  <c r="X52" i="16"/>
  <c r="X51" i="16"/>
  <c r="X50" i="16"/>
  <c r="X49" i="16"/>
  <c r="X48" i="16"/>
  <c r="X47" i="16"/>
  <c r="X46" i="16"/>
  <c r="X45" i="16"/>
  <c r="X44" i="16"/>
  <c r="X43" i="16"/>
  <c r="X42" i="16"/>
  <c r="X41" i="16"/>
  <c r="X40" i="16"/>
  <c r="X39" i="16"/>
  <c r="X38" i="16"/>
  <c r="X37" i="16"/>
  <c r="X36" i="16"/>
  <c r="X35" i="16"/>
  <c r="X34" i="16"/>
  <c r="X33" i="16"/>
  <c r="X32" i="16"/>
  <c r="X31" i="16"/>
  <c r="X30" i="16"/>
  <c r="X29" i="16"/>
  <c r="X28" i="16"/>
  <c r="X27" i="16"/>
  <c r="X26" i="16"/>
  <c r="X25" i="16"/>
  <c r="X24" i="16"/>
  <c r="X23" i="16"/>
  <c r="X22" i="16"/>
  <c r="X21" i="16"/>
  <c r="X20" i="16"/>
  <c r="X19" i="16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X2" i="16"/>
  <c r="AA81" i="16"/>
  <c r="W81" i="16"/>
  <c r="T81" i="16"/>
  <c r="S81" i="16"/>
  <c r="R81" i="16"/>
  <c r="AA80" i="16"/>
  <c r="W80" i="16"/>
  <c r="T80" i="16"/>
  <c r="S80" i="16"/>
  <c r="R80" i="16"/>
  <c r="AA79" i="16"/>
  <c r="W79" i="16"/>
  <c r="T79" i="16"/>
  <c r="S79" i="16"/>
  <c r="R79" i="16"/>
  <c r="AA78" i="16"/>
  <c r="W78" i="16"/>
  <c r="T78" i="16"/>
  <c r="S78" i="16"/>
  <c r="R78" i="16"/>
  <c r="AA77" i="16"/>
  <c r="W77" i="16"/>
  <c r="T77" i="16"/>
  <c r="S77" i="16"/>
  <c r="R77" i="16"/>
  <c r="AA76" i="16"/>
  <c r="W76" i="16"/>
  <c r="T76" i="16"/>
  <c r="S76" i="16"/>
  <c r="R76" i="16"/>
  <c r="AA75" i="16"/>
  <c r="W75" i="16"/>
  <c r="T75" i="16"/>
  <c r="S75" i="16"/>
  <c r="R75" i="16"/>
  <c r="AA74" i="16"/>
  <c r="W74" i="16"/>
  <c r="T74" i="16"/>
  <c r="S74" i="16"/>
  <c r="R74" i="16"/>
  <c r="AA73" i="16"/>
  <c r="W73" i="16"/>
  <c r="T73" i="16"/>
  <c r="S73" i="16"/>
  <c r="R73" i="16"/>
  <c r="AA72" i="16"/>
  <c r="W72" i="16"/>
  <c r="T72" i="16"/>
  <c r="S72" i="16"/>
  <c r="R72" i="16"/>
  <c r="AA71" i="16"/>
  <c r="W71" i="16"/>
  <c r="T71" i="16"/>
  <c r="S71" i="16"/>
  <c r="R71" i="16"/>
  <c r="AA70" i="16"/>
  <c r="W70" i="16"/>
  <c r="T70" i="16"/>
  <c r="S70" i="16"/>
  <c r="R70" i="16"/>
  <c r="AA69" i="16"/>
  <c r="W69" i="16"/>
  <c r="T69" i="16"/>
  <c r="S69" i="16"/>
  <c r="R69" i="16"/>
  <c r="AA68" i="16"/>
  <c r="W68" i="16"/>
  <c r="T68" i="16"/>
  <c r="S68" i="16"/>
  <c r="R68" i="16"/>
  <c r="AA67" i="16"/>
  <c r="W67" i="16"/>
  <c r="T67" i="16"/>
  <c r="S67" i="16"/>
  <c r="R67" i="16"/>
  <c r="AA66" i="16"/>
  <c r="W66" i="16"/>
  <c r="T66" i="16"/>
  <c r="S66" i="16"/>
  <c r="R66" i="16"/>
  <c r="AA65" i="16"/>
  <c r="W65" i="16"/>
  <c r="T65" i="16"/>
  <c r="S65" i="16"/>
  <c r="R65" i="16"/>
  <c r="AA64" i="16"/>
  <c r="W64" i="16"/>
  <c r="T64" i="16"/>
  <c r="S64" i="16"/>
  <c r="R64" i="16"/>
  <c r="AA63" i="16"/>
  <c r="W63" i="16"/>
  <c r="T63" i="16"/>
  <c r="S63" i="16"/>
  <c r="R63" i="16"/>
  <c r="AA62" i="16"/>
  <c r="W62" i="16"/>
  <c r="T62" i="16"/>
  <c r="S62" i="16"/>
  <c r="R62" i="16"/>
  <c r="AA61" i="16"/>
  <c r="W61" i="16"/>
  <c r="T61" i="16"/>
  <c r="S61" i="16"/>
  <c r="R61" i="16"/>
  <c r="AA60" i="16"/>
  <c r="W60" i="16"/>
  <c r="T60" i="16"/>
  <c r="S60" i="16"/>
  <c r="R60" i="16"/>
  <c r="AA59" i="16"/>
  <c r="W59" i="16"/>
  <c r="T59" i="16"/>
  <c r="S59" i="16"/>
  <c r="R59" i="16"/>
  <c r="AA58" i="16"/>
  <c r="W58" i="16"/>
  <c r="T58" i="16"/>
  <c r="S58" i="16"/>
  <c r="R58" i="16"/>
  <c r="AA57" i="16"/>
  <c r="W57" i="16"/>
  <c r="T57" i="16"/>
  <c r="S57" i="16"/>
  <c r="R57" i="16"/>
  <c r="AA56" i="16"/>
  <c r="W56" i="16"/>
  <c r="T56" i="16"/>
  <c r="S56" i="16"/>
  <c r="R56" i="16"/>
  <c r="AA55" i="16"/>
  <c r="W55" i="16"/>
  <c r="T55" i="16"/>
  <c r="S55" i="16"/>
  <c r="R55" i="16"/>
  <c r="AA54" i="16"/>
  <c r="W54" i="16"/>
  <c r="T54" i="16"/>
  <c r="S54" i="16"/>
  <c r="R54" i="16"/>
  <c r="AA53" i="16"/>
  <c r="W53" i="16"/>
  <c r="T53" i="16"/>
  <c r="S53" i="16"/>
  <c r="R53" i="16"/>
  <c r="AA52" i="16"/>
  <c r="W52" i="16"/>
  <c r="T52" i="16"/>
  <c r="S52" i="16"/>
  <c r="R52" i="16"/>
  <c r="AA51" i="16"/>
  <c r="W51" i="16"/>
  <c r="T51" i="16"/>
  <c r="S51" i="16"/>
  <c r="R51" i="16"/>
  <c r="AA50" i="16"/>
  <c r="W50" i="16"/>
  <c r="T50" i="16"/>
  <c r="S50" i="16"/>
  <c r="R50" i="16"/>
  <c r="AA49" i="16"/>
  <c r="W49" i="16"/>
  <c r="T49" i="16"/>
  <c r="S49" i="16"/>
  <c r="R49" i="16"/>
  <c r="AA48" i="16"/>
  <c r="W48" i="16"/>
  <c r="T48" i="16"/>
  <c r="S48" i="16"/>
  <c r="R48" i="16"/>
  <c r="AA47" i="16"/>
  <c r="W47" i="16"/>
  <c r="T47" i="16"/>
  <c r="S47" i="16"/>
  <c r="R47" i="16"/>
  <c r="AA46" i="16"/>
  <c r="W46" i="16"/>
  <c r="T46" i="16"/>
  <c r="S46" i="16"/>
  <c r="R46" i="16"/>
  <c r="AA45" i="16"/>
  <c r="W45" i="16"/>
  <c r="T45" i="16"/>
  <c r="S45" i="16"/>
  <c r="R45" i="16"/>
  <c r="AA44" i="16"/>
  <c r="W44" i="16"/>
  <c r="T44" i="16"/>
  <c r="S44" i="16"/>
  <c r="R44" i="16"/>
  <c r="AA43" i="16"/>
  <c r="W43" i="16"/>
  <c r="T43" i="16"/>
  <c r="S43" i="16"/>
  <c r="R43" i="16"/>
  <c r="AA42" i="16"/>
  <c r="W42" i="16"/>
  <c r="T42" i="16"/>
  <c r="S42" i="16"/>
  <c r="R42" i="16"/>
  <c r="AA41" i="16"/>
  <c r="W41" i="16"/>
  <c r="T41" i="16"/>
  <c r="S41" i="16"/>
  <c r="R41" i="16"/>
  <c r="AA40" i="16"/>
  <c r="W40" i="16"/>
  <c r="T40" i="16"/>
  <c r="S40" i="16"/>
  <c r="R40" i="16"/>
  <c r="AA39" i="16"/>
  <c r="W39" i="16"/>
  <c r="T39" i="16"/>
  <c r="S39" i="16"/>
  <c r="R39" i="16"/>
  <c r="AA38" i="16"/>
  <c r="W38" i="16"/>
  <c r="T38" i="16"/>
  <c r="S38" i="16"/>
  <c r="R38" i="16"/>
  <c r="AA37" i="16"/>
  <c r="W37" i="16"/>
  <c r="T37" i="16"/>
  <c r="S37" i="16"/>
  <c r="R37" i="16"/>
  <c r="AA36" i="16"/>
  <c r="W36" i="16"/>
  <c r="T36" i="16"/>
  <c r="S36" i="16"/>
  <c r="R36" i="16"/>
  <c r="AA35" i="16"/>
  <c r="W35" i="16"/>
  <c r="T35" i="16"/>
  <c r="S35" i="16"/>
  <c r="R35" i="16"/>
  <c r="AA34" i="16"/>
  <c r="W34" i="16"/>
  <c r="T34" i="16"/>
  <c r="S34" i="16"/>
  <c r="R34" i="16"/>
  <c r="AA33" i="16"/>
  <c r="W33" i="16"/>
  <c r="T33" i="16"/>
  <c r="S33" i="16"/>
  <c r="R33" i="16"/>
  <c r="AA32" i="16"/>
  <c r="W32" i="16"/>
  <c r="T32" i="16"/>
  <c r="S32" i="16"/>
  <c r="R32" i="16"/>
  <c r="AA31" i="16"/>
  <c r="W31" i="16"/>
  <c r="T31" i="16"/>
  <c r="S31" i="16"/>
  <c r="R31" i="16"/>
  <c r="AA30" i="16"/>
  <c r="W30" i="16"/>
  <c r="T30" i="16"/>
  <c r="S30" i="16"/>
  <c r="R30" i="16"/>
  <c r="AA29" i="16"/>
  <c r="W29" i="16"/>
  <c r="T29" i="16"/>
  <c r="S29" i="16"/>
  <c r="R29" i="16"/>
  <c r="AA28" i="16"/>
  <c r="W28" i="16"/>
  <c r="T28" i="16"/>
  <c r="S28" i="16"/>
  <c r="R28" i="16"/>
  <c r="AA27" i="16"/>
  <c r="W27" i="16"/>
  <c r="T27" i="16"/>
  <c r="S27" i="16"/>
  <c r="R27" i="16"/>
  <c r="AA26" i="16"/>
  <c r="W26" i="16"/>
  <c r="T26" i="16"/>
  <c r="S26" i="16"/>
  <c r="R26" i="16"/>
  <c r="AA25" i="16"/>
  <c r="W25" i="16"/>
  <c r="T25" i="16"/>
  <c r="S25" i="16"/>
  <c r="R25" i="16"/>
  <c r="AA24" i="16"/>
  <c r="W24" i="16"/>
  <c r="T24" i="16"/>
  <c r="S24" i="16"/>
  <c r="R24" i="16"/>
  <c r="AA23" i="16"/>
  <c r="W23" i="16"/>
  <c r="T23" i="16"/>
  <c r="S23" i="16"/>
  <c r="R23" i="16"/>
  <c r="AA22" i="16"/>
  <c r="W22" i="16"/>
  <c r="T22" i="16"/>
  <c r="S22" i="16"/>
  <c r="R22" i="16"/>
  <c r="AA21" i="16"/>
  <c r="W21" i="16"/>
  <c r="T21" i="16"/>
  <c r="S21" i="16"/>
  <c r="R21" i="16"/>
  <c r="F21" i="16"/>
  <c r="AA20" i="16"/>
  <c r="W20" i="16"/>
  <c r="T20" i="16"/>
  <c r="S20" i="16"/>
  <c r="R20" i="16"/>
  <c r="AA19" i="16"/>
  <c r="W19" i="16"/>
  <c r="T19" i="16"/>
  <c r="S19" i="16"/>
  <c r="R19" i="16"/>
  <c r="J19" i="16"/>
  <c r="AA18" i="16"/>
  <c r="W18" i="16"/>
  <c r="T18" i="16"/>
  <c r="S18" i="16"/>
  <c r="R18" i="16"/>
  <c r="H18" i="16"/>
  <c r="D18" i="16"/>
  <c r="C18" i="16"/>
  <c r="AA17" i="16"/>
  <c r="W17" i="16"/>
  <c r="T17" i="16"/>
  <c r="S17" i="16"/>
  <c r="R17" i="16"/>
  <c r="P17" i="16"/>
  <c r="AA16" i="16"/>
  <c r="W16" i="16"/>
  <c r="T16" i="16"/>
  <c r="S16" i="16"/>
  <c r="R16" i="16"/>
  <c r="F16" i="16"/>
  <c r="AA15" i="16"/>
  <c r="W15" i="16"/>
  <c r="T15" i="16"/>
  <c r="S15" i="16"/>
  <c r="R15" i="16"/>
  <c r="P15" i="16"/>
  <c r="AA14" i="16"/>
  <c r="W14" i="16"/>
  <c r="T14" i="16"/>
  <c r="S14" i="16"/>
  <c r="R14" i="16"/>
  <c r="P14" i="16"/>
  <c r="AA13" i="16"/>
  <c r="W13" i="16"/>
  <c r="T13" i="16"/>
  <c r="S13" i="16"/>
  <c r="R13" i="16"/>
  <c r="C13" i="16"/>
  <c r="AA12" i="16"/>
  <c r="W12" i="16"/>
  <c r="T12" i="16"/>
  <c r="S12" i="16"/>
  <c r="R12" i="16"/>
  <c r="P12" i="16"/>
  <c r="E12" i="16"/>
  <c r="AA11" i="16"/>
  <c r="W11" i="16"/>
  <c r="T11" i="16"/>
  <c r="S11" i="16"/>
  <c r="R11" i="16"/>
  <c r="Q11" i="16"/>
  <c r="P11" i="16"/>
  <c r="K11" i="16"/>
  <c r="J11" i="16"/>
  <c r="I11" i="16"/>
  <c r="H11" i="16"/>
  <c r="F11" i="16"/>
  <c r="E11" i="16"/>
  <c r="C11" i="16"/>
  <c r="A11" i="16"/>
  <c r="AA10" i="16"/>
  <c r="W10" i="16"/>
  <c r="T10" i="16"/>
  <c r="S10" i="16"/>
  <c r="R10" i="16"/>
  <c r="Q10" i="16"/>
  <c r="P10" i="16"/>
  <c r="K10" i="16"/>
  <c r="J10" i="16"/>
  <c r="I10" i="16"/>
  <c r="H10" i="16"/>
  <c r="F10" i="16"/>
  <c r="E10" i="16"/>
  <c r="C10" i="16"/>
  <c r="A10" i="16"/>
  <c r="AA9" i="16"/>
  <c r="W9" i="16"/>
  <c r="T9" i="16"/>
  <c r="S9" i="16"/>
  <c r="R9" i="16"/>
  <c r="Q9" i="16"/>
  <c r="P9" i="16"/>
  <c r="K9" i="16"/>
  <c r="J9" i="16"/>
  <c r="I9" i="16"/>
  <c r="H9" i="16"/>
  <c r="F9" i="16"/>
  <c r="E9" i="16"/>
  <c r="C9" i="16"/>
  <c r="A9" i="16"/>
  <c r="AA8" i="16"/>
  <c r="W8" i="16"/>
  <c r="T8" i="16"/>
  <c r="S8" i="16"/>
  <c r="R8" i="16"/>
  <c r="Q8" i="16"/>
  <c r="P8" i="16"/>
  <c r="K8" i="16"/>
  <c r="J8" i="16"/>
  <c r="I8" i="16"/>
  <c r="H8" i="16"/>
  <c r="F8" i="16"/>
  <c r="E8" i="16"/>
  <c r="C8" i="16"/>
  <c r="A8" i="16"/>
  <c r="AA7" i="16"/>
  <c r="W7" i="16"/>
  <c r="T7" i="16"/>
  <c r="S7" i="16"/>
  <c r="R7" i="16"/>
  <c r="Q7" i="16"/>
  <c r="P7" i="16"/>
  <c r="K7" i="16"/>
  <c r="J7" i="16"/>
  <c r="I7" i="16"/>
  <c r="H7" i="16"/>
  <c r="F7" i="16"/>
  <c r="E7" i="16"/>
  <c r="C7" i="16"/>
  <c r="A7" i="16"/>
  <c r="AA6" i="16"/>
  <c r="W6" i="16"/>
  <c r="T6" i="16"/>
  <c r="S6" i="16"/>
  <c r="R6" i="16"/>
  <c r="Q6" i="16"/>
  <c r="P6" i="16"/>
  <c r="K6" i="16"/>
  <c r="J6" i="16"/>
  <c r="I6" i="16"/>
  <c r="H6" i="16"/>
  <c r="F6" i="16"/>
  <c r="E6" i="16"/>
  <c r="C6" i="16"/>
  <c r="A6" i="16"/>
  <c r="AA5" i="16"/>
  <c r="W5" i="16"/>
  <c r="T5" i="16"/>
  <c r="S5" i="16"/>
  <c r="R5" i="16"/>
  <c r="Q5" i="16"/>
  <c r="P5" i="16"/>
  <c r="K5" i="16"/>
  <c r="J5" i="16"/>
  <c r="I5" i="16"/>
  <c r="H5" i="16"/>
  <c r="F5" i="16"/>
  <c r="E5" i="16"/>
  <c r="C5" i="16"/>
  <c r="A5" i="16"/>
  <c r="AA4" i="16"/>
  <c r="W4" i="16"/>
  <c r="T4" i="16"/>
  <c r="S4" i="16"/>
  <c r="R4" i="16"/>
  <c r="Q4" i="16"/>
  <c r="P4" i="16"/>
  <c r="K4" i="16"/>
  <c r="J4" i="16"/>
  <c r="I4" i="16"/>
  <c r="H4" i="16"/>
  <c r="F4" i="16"/>
  <c r="E4" i="16"/>
  <c r="C4" i="16"/>
  <c r="A4" i="16"/>
  <c r="AA3" i="16"/>
  <c r="W3" i="16"/>
  <c r="T3" i="16"/>
  <c r="S3" i="16"/>
  <c r="R3" i="16"/>
  <c r="Q3" i="16"/>
  <c r="P3" i="16"/>
  <c r="K3" i="16"/>
  <c r="J3" i="16"/>
  <c r="I3" i="16"/>
  <c r="H3" i="16"/>
  <c r="F3" i="16"/>
  <c r="E3" i="16"/>
  <c r="C3" i="16"/>
  <c r="A3" i="16"/>
  <c r="AA2" i="16"/>
  <c r="W2" i="16"/>
  <c r="T2" i="16"/>
  <c r="S2" i="16"/>
  <c r="R2" i="16"/>
  <c r="Q2" i="16"/>
  <c r="P2" i="16"/>
  <c r="K2" i="16"/>
  <c r="J2" i="16"/>
  <c r="I2" i="16"/>
  <c r="F2" i="16"/>
  <c r="E2" i="16"/>
  <c r="C2" i="16"/>
  <c r="H2" i="16"/>
  <c r="O21" i="16"/>
  <c r="N21" i="16"/>
  <c r="N19" i="16"/>
  <c r="O16" i="16"/>
  <c r="N15" i="16"/>
  <c r="O13" i="16"/>
  <c r="O11" i="16"/>
  <c r="N11" i="16"/>
  <c r="O10" i="16"/>
  <c r="N10" i="16"/>
  <c r="O9" i="16"/>
  <c r="N9" i="16"/>
  <c r="O8" i="16"/>
  <c r="N8" i="16"/>
  <c r="O7" i="16"/>
  <c r="N7" i="16"/>
  <c r="O6" i="16"/>
  <c r="N6" i="16"/>
  <c r="O5" i="16"/>
  <c r="N5" i="16"/>
  <c r="O4" i="16"/>
  <c r="N4" i="16"/>
  <c r="O3" i="16"/>
  <c r="N3" i="16"/>
  <c r="O2" i="16"/>
  <c r="N2" i="16"/>
  <c r="M1" i="15"/>
  <c r="M1" i="14"/>
  <c r="M1" i="13"/>
  <c r="M1" i="12"/>
  <c r="M1" i="11"/>
  <c r="M1" i="10"/>
  <c r="M1" i="8"/>
  <c r="K41" i="15"/>
  <c r="K41" i="14"/>
  <c r="K41" i="13"/>
  <c r="K41" i="12"/>
  <c r="K41" i="11"/>
  <c r="K41" i="10"/>
  <c r="K41" i="8"/>
  <c r="C23" i="16"/>
  <c r="C31" i="16"/>
  <c r="C27" i="16"/>
  <c r="C16" i="16"/>
  <c r="C20" i="16"/>
  <c r="C14" i="16"/>
  <c r="C17" i="16"/>
  <c r="E18" i="16"/>
  <c r="C21" i="16"/>
  <c r="C12" i="16"/>
  <c r="C15" i="16"/>
  <c r="E17" i="16"/>
  <c r="C19" i="16"/>
  <c r="O12" i="16"/>
  <c r="O17" i="16"/>
  <c r="O20" i="16"/>
  <c r="O15" i="16"/>
  <c r="O18" i="16"/>
  <c r="C30" i="16"/>
  <c r="C26" i="16"/>
  <c r="C22" i="16"/>
  <c r="C29" i="16"/>
  <c r="C25" i="16"/>
  <c r="C28" i="16"/>
  <c r="C24" i="16"/>
  <c r="N14" i="16"/>
  <c r="N20" i="16"/>
  <c r="N16" i="16"/>
  <c r="N18" i="16"/>
  <c r="D21" i="16"/>
  <c r="D17" i="16"/>
  <c r="D13" i="16"/>
  <c r="D20" i="16"/>
  <c r="D16" i="16"/>
  <c r="D12" i="16"/>
  <c r="D19" i="16"/>
  <c r="D15" i="16"/>
  <c r="H13" i="16"/>
  <c r="H19" i="16"/>
  <c r="I41" i="18"/>
  <c r="C38" i="16"/>
  <c r="C34" i="16"/>
  <c r="C41" i="16"/>
  <c r="C37" i="16"/>
  <c r="C33" i="16"/>
  <c r="C40" i="16"/>
  <c r="C36" i="16"/>
  <c r="C32" i="16"/>
  <c r="C39" i="16"/>
  <c r="C35" i="16"/>
  <c r="D29" i="16"/>
  <c r="D25" i="16"/>
  <c r="D28" i="16"/>
  <c r="D24" i="16"/>
  <c r="D31" i="16"/>
  <c r="D27" i="16"/>
  <c r="D23" i="16"/>
  <c r="D30" i="16"/>
  <c r="D26" i="16"/>
  <c r="D22" i="16"/>
  <c r="C44" i="16"/>
  <c r="C43" i="16"/>
  <c r="C42" i="16"/>
  <c r="C51" i="16"/>
  <c r="C50" i="16"/>
  <c r="C49" i="16"/>
  <c r="C48" i="16"/>
  <c r="C47" i="16"/>
  <c r="C46" i="16"/>
  <c r="C45" i="16"/>
  <c r="D41" i="16"/>
  <c r="D37" i="16"/>
  <c r="D33" i="16"/>
  <c r="D40" i="16"/>
  <c r="D36" i="16"/>
  <c r="D32" i="16"/>
  <c r="D39" i="16"/>
  <c r="D35" i="16"/>
  <c r="D38" i="16"/>
  <c r="D34" i="16"/>
  <c r="C60" i="16"/>
  <c r="C59" i="16"/>
  <c r="C58" i="16"/>
  <c r="C57" i="16"/>
  <c r="C56" i="16"/>
  <c r="C55" i="16"/>
  <c r="C54" i="16"/>
  <c r="C53" i="16"/>
  <c r="C52" i="16"/>
  <c r="C61" i="16"/>
  <c r="D51" i="16"/>
  <c r="D50" i="16"/>
  <c r="D49" i="16"/>
  <c r="D48" i="16"/>
  <c r="D47" i="16"/>
  <c r="D46" i="16"/>
  <c r="D45" i="16"/>
  <c r="D42" i="16"/>
  <c r="D44" i="16"/>
  <c r="D43" i="16"/>
  <c r="C65" i="16"/>
  <c r="C64" i="16"/>
  <c r="C63" i="16"/>
  <c r="C71" i="16"/>
  <c r="C66" i="16"/>
  <c r="C69" i="16"/>
  <c r="C68" i="16"/>
  <c r="C67" i="16"/>
  <c r="C70" i="16"/>
  <c r="C62" i="16"/>
  <c r="D56" i="16"/>
  <c r="D55" i="16"/>
  <c r="D54" i="16"/>
  <c r="D53" i="16"/>
  <c r="D52" i="16"/>
  <c r="D61" i="16"/>
  <c r="D60" i="16"/>
  <c r="D59" i="16"/>
  <c r="D57" i="16"/>
  <c r="D58" i="16"/>
  <c r="C79" i="16"/>
  <c r="C78" i="16"/>
  <c r="C77" i="16"/>
  <c r="C80" i="16"/>
  <c r="C81" i="16"/>
  <c r="C75" i="16"/>
  <c r="C72" i="16"/>
  <c r="C73" i="16"/>
  <c r="C74" i="16"/>
  <c r="C76" i="16"/>
  <c r="D71" i="16"/>
  <c r="D66" i="16"/>
  <c r="D69" i="16"/>
  <c r="D68" i="16"/>
  <c r="D67" i="16"/>
  <c r="D70" i="16"/>
  <c r="D62" i="16"/>
  <c r="D64" i="16"/>
  <c r="D65" i="16"/>
  <c r="D63" i="16"/>
  <c r="D80" i="16"/>
  <c r="D81" i="16"/>
  <c r="D75" i="16"/>
  <c r="D72" i="16"/>
  <c r="D76" i="16"/>
  <c r="D74" i="16"/>
  <c r="D73" i="16"/>
  <c r="D78" i="16"/>
  <c r="D79" i="16"/>
  <c r="D77" i="16"/>
  <c r="C85" i="16"/>
  <c r="C82" i="16"/>
  <c r="C84" i="16"/>
  <c r="C83" i="16"/>
  <c r="C86" i="16"/>
  <c r="C88" i="16"/>
  <c r="C91" i="16"/>
  <c r="C89" i="16"/>
  <c r="C87" i="16"/>
  <c r="C90" i="16"/>
  <c r="D87" i="16"/>
  <c r="D83" i="16"/>
  <c r="D82" i="16"/>
  <c r="D90" i="16"/>
  <c r="D89" i="16"/>
  <c r="D91" i="16"/>
  <c r="D84" i="16"/>
  <c r="D88" i="16"/>
  <c r="D86" i="16"/>
  <c r="D85" i="16"/>
  <c r="C98" i="16"/>
  <c r="C99" i="16"/>
  <c r="C101" i="16"/>
  <c r="C100" i="16"/>
  <c r="C96" i="16"/>
  <c r="C97" i="16"/>
  <c r="C93" i="16"/>
  <c r="C94" i="16"/>
  <c r="C95" i="16"/>
  <c r="C92" i="16"/>
  <c r="D96" i="16"/>
  <c r="D97" i="16"/>
  <c r="D98" i="16"/>
  <c r="D101" i="16"/>
  <c r="D94" i="16"/>
  <c r="D99" i="16"/>
  <c r="D100" i="16"/>
  <c r="D92" i="16"/>
  <c r="D95" i="16"/>
  <c r="D93" i="16"/>
  <c r="D37" i="1"/>
  <c r="M38" i="1"/>
  <c r="F14" i="16"/>
  <c r="F18" i="16"/>
  <c r="F19" i="16"/>
  <c r="F20" i="16"/>
  <c r="F13" i="16"/>
  <c r="F15" i="16"/>
  <c r="H13" i="21"/>
  <c r="H12" i="21"/>
  <c r="E13" i="21"/>
  <c r="E12" i="21"/>
  <c r="M13" i="21"/>
  <c r="M12" i="21"/>
  <c r="U13" i="21"/>
  <c r="D13" i="21"/>
  <c r="D12" i="21"/>
  <c r="P13" i="21"/>
  <c r="P12" i="21"/>
  <c r="F13" i="21"/>
  <c r="F12" i="21"/>
  <c r="J13" i="21"/>
  <c r="N12" i="21"/>
  <c r="R13" i="21"/>
  <c r="R12" i="21"/>
  <c r="V13" i="21"/>
  <c r="V12" i="21"/>
  <c r="C13" i="21"/>
  <c r="C12" i="21"/>
  <c r="O12" i="21"/>
  <c r="O13" i="21"/>
  <c r="S12" i="21"/>
  <c r="K12" i="21"/>
  <c r="F31" i="16"/>
  <c r="K13" i="16"/>
  <c r="K12" i="16"/>
  <c r="K14" i="16"/>
  <c r="K19" i="16"/>
  <c r="K20" i="16"/>
  <c r="J12" i="16"/>
  <c r="J14" i="16"/>
  <c r="J15" i="16"/>
  <c r="J16" i="16"/>
  <c r="Q15" i="16"/>
  <c r="Q17" i="16"/>
  <c r="Q20" i="16"/>
  <c r="Q13" i="16"/>
  <c r="Q14" i="16"/>
  <c r="Q18" i="16"/>
  <c r="Q19" i="16"/>
  <c r="A14" i="16"/>
  <c r="A2" i="16"/>
  <c r="I19" i="16"/>
  <c r="I13" i="16"/>
  <c r="D10" i="16"/>
  <c r="D11" i="16"/>
  <c r="D7" i="16"/>
  <c r="D8" i="16"/>
  <c r="D3" i="16"/>
  <c r="D6" i="16"/>
  <c r="D5" i="16"/>
  <c r="D9" i="16"/>
  <c r="A19" i="16"/>
  <c r="L2" i="10"/>
  <c r="L2" i="11" s="1"/>
  <c r="A22" i="16"/>
  <c r="D4" i="16"/>
  <c r="D4" i="17"/>
  <c r="D4" i="18"/>
  <c r="A16" i="16"/>
  <c r="A21" i="16"/>
  <c r="D2" i="16"/>
  <c r="I12" i="21"/>
  <c r="I13" i="21"/>
  <c r="T13" i="21"/>
  <c r="T12" i="21"/>
  <c r="D6" i="17"/>
  <c r="G4" i="11"/>
  <c r="I41" i="15"/>
  <c r="D5" i="17"/>
  <c r="D5" i="18"/>
  <c r="M2" i="17"/>
  <c r="C8" i="10"/>
  <c r="C8" i="11" s="1"/>
  <c r="Q33" i="16" s="1"/>
  <c r="Q16" i="16"/>
  <c r="Q21" i="16"/>
  <c r="Q12" i="16"/>
  <c r="M50" i="12"/>
  <c r="C6" i="10"/>
  <c r="E23" i="16" s="1"/>
  <c r="E13" i="16"/>
  <c r="E16" i="16"/>
  <c r="E14" i="16"/>
  <c r="E19" i="16"/>
  <c r="E15" i="16"/>
  <c r="E20" i="16"/>
  <c r="E21" i="16"/>
  <c r="M49" i="15"/>
  <c r="M48" i="11"/>
  <c r="K13" i="21"/>
  <c r="Q27" i="16"/>
  <c r="Q41" i="16"/>
  <c r="Q22" i="16"/>
  <c r="Q30" i="16"/>
  <c r="Q25" i="16"/>
  <c r="Q23" i="16"/>
  <c r="Q24" i="16"/>
  <c r="E30" i="16"/>
  <c r="E22" i="16"/>
  <c r="E25" i="16"/>
  <c r="E26" i="16"/>
  <c r="E24" i="16"/>
  <c r="E28" i="16"/>
  <c r="E27" i="16"/>
  <c r="E29" i="16"/>
  <c r="F33" i="16"/>
  <c r="A25" i="16"/>
  <c r="I20" i="16"/>
  <c r="I18" i="16"/>
  <c r="I17" i="16"/>
  <c r="I14" i="16"/>
  <c r="I15" i="16"/>
  <c r="I16" i="16"/>
  <c r="I21" i="16"/>
  <c r="F32" i="16"/>
  <c r="F25" i="16"/>
  <c r="F36" i="16"/>
  <c r="F39" i="16"/>
  <c r="F30" i="16"/>
  <c r="A30" i="16"/>
  <c r="F37" i="16"/>
  <c r="F35" i="16"/>
  <c r="F28" i="16"/>
  <c r="F27" i="16"/>
  <c r="F24" i="16"/>
  <c r="A23" i="16"/>
  <c r="F34" i="16"/>
  <c r="F38" i="16"/>
  <c r="F22" i="16"/>
  <c r="F29" i="16"/>
  <c r="F26" i="16"/>
  <c r="O31" i="16"/>
  <c r="O30" i="16"/>
  <c r="F41" i="11"/>
  <c r="O24" i="16"/>
  <c r="O26" i="16"/>
  <c r="O22" i="16"/>
  <c r="O23" i="16"/>
  <c r="O29" i="16"/>
  <c r="O25" i="16"/>
  <c r="O27" i="16"/>
  <c r="L12" i="21"/>
  <c r="G5" i="8"/>
  <c r="G2" i="16"/>
  <c r="G11" i="16"/>
  <c r="G10" i="16"/>
  <c r="G9" i="16"/>
  <c r="G8" i="16"/>
  <c r="G7" i="16"/>
  <c r="G6" i="16"/>
  <c r="G5" i="16"/>
  <c r="G4" i="16"/>
  <c r="G3" i="16"/>
  <c r="Q38" i="16"/>
  <c r="Q40" i="16"/>
  <c r="Q36" i="16"/>
  <c r="C8" i="12"/>
  <c r="C8" i="13" s="1"/>
  <c r="Q61" i="16" s="1"/>
  <c r="Q32" i="16"/>
  <c r="Q39" i="16"/>
  <c r="Q35" i="16"/>
  <c r="Q37" i="16"/>
  <c r="Q34" i="16"/>
  <c r="K4" i="11"/>
  <c r="I27" i="16"/>
  <c r="I25" i="16"/>
  <c r="I29" i="16"/>
  <c r="I31" i="16"/>
  <c r="I30" i="16"/>
  <c r="I26" i="16"/>
  <c r="I28" i="16"/>
  <c r="I24" i="16"/>
  <c r="I23" i="16"/>
  <c r="I22" i="16"/>
  <c r="A29" i="16"/>
  <c r="A28" i="16"/>
  <c r="A26" i="16"/>
  <c r="A24" i="16"/>
  <c r="A27" i="16"/>
  <c r="A31" i="16"/>
  <c r="M3" i="18"/>
  <c r="H6" i="17"/>
  <c r="H5" i="17"/>
  <c r="H5" i="18"/>
  <c r="K5" i="10"/>
  <c r="J27" i="16" s="1"/>
  <c r="J17" i="16"/>
  <c r="J13" i="16"/>
  <c r="M39" i="1"/>
  <c r="M40" i="1"/>
  <c r="A15" i="16"/>
  <c r="A12" i="16"/>
  <c r="A13" i="16"/>
  <c r="A20" i="16"/>
  <c r="M2" i="18"/>
  <c r="J21" i="16"/>
  <c r="Q29" i="16"/>
  <c r="Q28" i="16"/>
  <c r="Q31" i="16"/>
  <c r="M48" i="10"/>
  <c r="M49" i="10"/>
  <c r="M48" i="17"/>
  <c r="M49" i="14"/>
  <c r="F39" i="10"/>
  <c r="N22" i="16" s="1"/>
  <c r="N17" i="16"/>
  <c r="N13" i="16"/>
  <c r="N12" i="16"/>
  <c r="M50" i="10"/>
  <c r="M50" i="17"/>
  <c r="M50" i="14"/>
  <c r="F17" i="16"/>
  <c r="H15" i="16"/>
  <c r="O19" i="16"/>
  <c r="O14" i="16"/>
  <c r="I12" i="16"/>
  <c r="Q16" i="21"/>
  <c r="Q12" i="21" s="1"/>
  <c r="Q13" i="21"/>
  <c r="N31" i="16"/>
  <c r="N27" i="16"/>
  <c r="F39" i="11"/>
  <c r="N39" i="16" s="1"/>
  <c r="N30" i="16"/>
  <c r="N29" i="16"/>
  <c r="N28" i="16"/>
  <c r="N23" i="16"/>
  <c r="N24" i="16"/>
  <c r="J22" i="16"/>
  <c r="J30" i="16"/>
  <c r="J28" i="16"/>
  <c r="J29" i="16"/>
  <c r="J31" i="16"/>
  <c r="J23" i="16"/>
  <c r="J25" i="16"/>
  <c r="J26" i="16"/>
  <c r="K5" i="11"/>
  <c r="J24" i="16"/>
  <c r="A35" i="16"/>
  <c r="A32" i="16"/>
  <c r="A36" i="16"/>
  <c r="A40" i="16"/>
  <c r="A33" i="16"/>
  <c r="A41" i="16"/>
  <c r="A37" i="16"/>
  <c r="A39" i="16"/>
  <c r="A34" i="16"/>
  <c r="Q45" i="16"/>
  <c r="Q43" i="16"/>
  <c r="Q51" i="16"/>
  <c r="O36" i="16"/>
  <c r="O41" i="16"/>
  <c r="O37" i="16"/>
  <c r="O38" i="16"/>
  <c r="O40" i="16"/>
  <c r="O34" i="16"/>
  <c r="O33" i="16"/>
  <c r="O39" i="16"/>
  <c r="F41" i="12"/>
  <c r="F41" i="13" s="1"/>
  <c r="O55" i="16" s="1"/>
  <c r="I35" i="16"/>
  <c r="I38" i="16"/>
  <c r="I40" i="16"/>
  <c r="I39" i="16"/>
  <c r="I34" i="16"/>
  <c r="I36" i="16"/>
  <c r="I33" i="16"/>
  <c r="K4" i="12"/>
  <c r="I37" i="16"/>
  <c r="G12" i="16"/>
  <c r="G20" i="16"/>
  <c r="G18" i="16"/>
  <c r="G14" i="16"/>
  <c r="G21" i="16"/>
  <c r="G13" i="16"/>
  <c r="G17" i="16"/>
  <c r="G5" i="10"/>
  <c r="G27" i="16" s="1"/>
  <c r="G16" i="16"/>
  <c r="G19" i="16"/>
  <c r="G15" i="16"/>
  <c r="O43" i="16"/>
  <c r="O48" i="16"/>
  <c r="O47" i="16"/>
  <c r="O51" i="16"/>
  <c r="J34" i="16"/>
  <c r="K5" i="12"/>
  <c r="J38" i="16"/>
  <c r="J36" i="16"/>
  <c r="J40" i="16"/>
  <c r="J33" i="16"/>
  <c r="J32" i="16"/>
  <c r="J35" i="16"/>
  <c r="J37" i="16"/>
  <c r="Q53" i="16"/>
  <c r="Q60" i="16"/>
  <c r="C8" i="14"/>
  <c r="Q69" i="16" s="1"/>
  <c r="Q59" i="16"/>
  <c r="Q57" i="16"/>
  <c r="Q52" i="16"/>
  <c r="Q54" i="16"/>
  <c r="G23" i="16"/>
  <c r="G26" i="16"/>
  <c r="G25" i="16"/>
  <c r="G22" i="16"/>
  <c r="G29" i="16"/>
  <c r="G24" i="16"/>
  <c r="N35" i="16"/>
  <c r="N34" i="16"/>
  <c r="N36" i="16"/>
  <c r="N32" i="16"/>
  <c r="F39" i="12"/>
  <c r="N37" i="16"/>
  <c r="O57" i="16"/>
  <c r="O59" i="16"/>
  <c r="O60" i="16"/>
  <c r="O61" i="16"/>
  <c r="K5" i="13"/>
  <c r="J57" i="16" s="1"/>
  <c r="J49" i="16"/>
  <c r="J44" i="16"/>
  <c r="J42" i="16"/>
  <c r="J51" i="16"/>
  <c r="N45" i="16"/>
  <c r="N43" i="16"/>
  <c r="N48" i="16"/>
  <c r="N42" i="16"/>
  <c r="N51" i="16"/>
  <c r="N50" i="16"/>
  <c r="Q65" i="16"/>
  <c r="Q68" i="16"/>
  <c r="Q66" i="16"/>
  <c r="Q71" i="16"/>
  <c r="Q62" i="16"/>
  <c r="Q70" i="16"/>
  <c r="K16" i="16"/>
  <c r="K21" i="16"/>
  <c r="K6" i="10"/>
  <c r="D4" i="22"/>
  <c r="K25" i="16" l="1"/>
  <c r="K27" i="16"/>
  <c r="K23" i="16"/>
  <c r="K24" i="16"/>
  <c r="K30" i="16"/>
  <c r="K31" i="16"/>
  <c r="K5" i="14"/>
  <c r="J58" i="16"/>
  <c r="J53" i="16"/>
  <c r="J59" i="16"/>
  <c r="J52" i="16"/>
  <c r="J55" i="16"/>
  <c r="J54" i="16"/>
  <c r="J56" i="16"/>
  <c r="J61" i="16"/>
  <c r="K28" i="16"/>
  <c r="J60" i="16"/>
  <c r="K6" i="11"/>
  <c r="K29" i="16"/>
  <c r="K26" i="16"/>
  <c r="K22" i="16"/>
  <c r="I49" i="16"/>
  <c r="I51" i="16"/>
  <c r="I44" i="16"/>
  <c r="I48" i="16"/>
  <c r="K4" i="13"/>
  <c r="I45" i="16"/>
  <c r="I46" i="16"/>
  <c r="I47" i="16"/>
  <c r="I50" i="16"/>
  <c r="I43" i="16"/>
  <c r="I42" i="16"/>
  <c r="L6" i="17"/>
  <c r="L6" i="18"/>
  <c r="L6" i="15"/>
  <c r="N44" i="16"/>
  <c r="F39" i="13"/>
  <c r="N47" i="16"/>
  <c r="N49" i="16"/>
  <c r="N46" i="16"/>
  <c r="H6" i="18"/>
  <c r="H6" i="15"/>
  <c r="J45" i="16"/>
  <c r="J46" i="16"/>
  <c r="J43" i="16"/>
  <c r="J50" i="16"/>
  <c r="J48" i="16"/>
  <c r="J47" i="16"/>
  <c r="D6" i="18"/>
  <c r="D6" i="15"/>
  <c r="L5" i="18"/>
  <c r="L5" i="15"/>
  <c r="L5" i="17"/>
  <c r="L4" i="18"/>
  <c r="L4" i="15"/>
  <c r="L4" i="17"/>
  <c r="M3" i="15"/>
  <c r="M3" i="17"/>
  <c r="L3" i="18"/>
  <c r="L3" i="17"/>
  <c r="L3" i="15"/>
  <c r="H4" i="18"/>
  <c r="H4" i="15"/>
  <c r="H4" i="17"/>
  <c r="Q67" i="16"/>
  <c r="Q63" i="16"/>
  <c r="F41" i="14"/>
  <c r="O52" i="16"/>
  <c r="N38" i="16"/>
  <c r="G5" i="11"/>
  <c r="Q56" i="16"/>
  <c r="O45" i="16"/>
  <c r="Q49" i="16"/>
  <c r="Q26" i="16"/>
  <c r="M50" i="13"/>
  <c r="S13" i="21"/>
  <c r="C8" i="15"/>
  <c r="Q64" i="16"/>
  <c r="O56" i="16"/>
  <c r="O54" i="16"/>
  <c r="Q58" i="16"/>
  <c r="O49" i="16"/>
  <c r="Q44" i="16"/>
  <c r="J39" i="16"/>
  <c r="J41" i="16"/>
  <c r="I41" i="16"/>
  <c r="I32" i="16"/>
  <c r="C6" i="11"/>
  <c r="E31" i="16"/>
  <c r="M50" i="8"/>
  <c r="M49" i="1" s="1"/>
  <c r="H5" i="19" s="1"/>
  <c r="N33" i="16"/>
  <c r="N41" i="16"/>
  <c r="H21" i="16"/>
  <c r="H17" i="16"/>
  <c r="H16" i="16"/>
  <c r="H12" i="16"/>
  <c r="H20" i="16"/>
  <c r="G6" i="10"/>
  <c r="P18" i="16"/>
  <c r="P16" i="16"/>
  <c r="P19" i="16"/>
  <c r="H41" i="10"/>
  <c r="P20" i="16"/>
  <c r="P13" i="16"/>
  <c r="P21" i="16"/>
  <c r="M50" i="18"/>
  <c r="M49" i="17"/>
  <c r="M49" i="12"/>
  <c r="O42" i="16"/>
  <c r="Q48" i="16"/>
  <c r="Q42" i="16"/>
  <c r="M49" i="13"/>
  <c r="A17" i="16"/>
  <c r="A18" i="16"/>
  <c r="O58" i="16"/>
  <c r="O46" i="16"/>
  <c r="O44" i="16"/>
  <c r="G30" i="16"/>
  <c r="G31" i="16"/>
  <c r="Q50" i="16"/>
  <c r="Q46" i="16"/>
  <c r="F40" i="16"/>
  <c r="G4" i="12"/>
  <c r="F41" i="16"/>
  <c r="A38" i="16"/>
  <c r="L2" i="12"/>
  <c r="G16" i="21"/>
  <c r="G12" i="21"/>
  <c r="G13" i="21"/>
  <c r="J18" i="16"/>
  <c r="J20" i="16"/>
  <c r="M48" i="18"/>
  <c r="O53" i="16"/>
  <c r="N40" i="16"/>
  <c r="G28" i="16"/>
  <c r="Q55" i="16"/>
  <c r="O50" i="16"/>
  <c r="Q47" i="16"/>
  <c r="N26" i="16"/>
  <c r="N25" i="16"/>
  <c r="O32" i="16"/>
  <c r="O35" i="16"/>
  <c r="K17" i="16"/>
  <c r="K15" i="16"/>
  <c r="K18" i="16"/>
  <c r="M48" i="13"/>
  <c r="H6" i="19" s="1"/>
  <c r="M49" i="11"/>
  <c r="C6" i="12" l="1"/>
  <c r="E36" i="16"/>
  <c r="E37" i="16"/>
  <c r="E38" i="16"/>
  <c r="E39" i="16"/>
  <c r="E35" i="16"/>
  <c r="E32" i="16"/>
  <c r="E34" i="16"/>
  <c r="E41" i="16"/>
  <c r="E33" i="16"/>
  <c r="E40" i="16"/>
  <c r="P25" i="16"/>
  <c r="P30" i="16"/>
  <c r="P28" i="16"/>
  <c r="P26" i="16"/>
  <c r="P27" i="16"/>
  <c r="P31" i="16"/>
  <c r="P24" i="16"/>
  <c r="P29" i="16"/>
  <c r="P23" i="16"/>
  <c r="H41" i="11"/>
  <c r="P22" i="16"/>
  <c r="G5" i="12"/>
  <c r="G35" i="16"/>
  <c r="G36" i="16"/>
  <c r="G32" i="16"/>
  <c r="G40" i="16"/>
  <c r="G33" i="16"/>
  <c r="G37" i="16"/>
  <c r="G39" i="16"/>
  <c r="G41" i="16"/>
  <c r="G34" i="16"/>
  <c r="G38" i="16"/>
  <c r="J69" i="16"/>
  <c r="J68" i="16"/>
  <c r="J70" i="16"/>
  <c r="J64" i="16"/>
  <c r="J65" i="16"/>
  <c r="J62" i="16"/>
  <c r="J67" i="16"/>
  <c r="J63" i="16"/>
  <c r="K5" i="15"/>
  <c r="J71" i="16"/>
  <c r="J66" i="16"/>
  <c r="Q77" i="16"/>
  <c r="Q72" i="16"/>
  <c r="Q75" i="16"/>
  <c r="Q76" i="16"/>
  <c r="C8" i="17"/>
  <c r="Q74" i="16"/>
  <c r="Q81" i="16"/>
  <c r="Q80" i="16"/>
  <c r="Q73" i="16"/>
  <c r="Q79" i="16"/>
  <c r="Q78" i="16"/>
  <c r="A46" i="16"/>
  <c r="A51" i="16"/>
  <c r="A45" i="16"/>
  <c r="A47" i="16"/>
  <c r="A42" i="16"/>
  <c r="A50" i="16"/>
  <c r="A48" i="16"/>
  <c r="A43" i="16"/>
  <c r="L2" i="13"/>
  <c r="A44" i="16"/>
  <c r="A49" i="16"/>
  <c r="N59" i="16"/>
  <c r="F39" i="14"/>
  <c r="N52" i="16"/>
  <c r="N56" i="16"/>
  <c r="N54" i="16"/>
  <c r="N57" i="16"/>
  <c r="N53" i="16"/>
  <c r="N60" i="16"/>
  <c r="N61" i="16"/>
  <c r="N58" i="16"/>
  <c r="N55" i="16"/>
  <c r="M48" i="1"/>
  <c r="H4" i="19" s="1"/>
  <c r="F44" i="16"/>
  <c r="F42" i="16"/>
  <c r="F49" i="16"/>
  <c r="F43" i="16"/>
  <c r="G4" i="13"/>
  <c r="F46" i="16"/>
  <c r="F48" i="16"/>
  <c r="F47" i="16"/>
  <c r="F50" i="16"/>
  <c r="F45" i="16"/>
  <c r="F51" i="16"/>
  <c r="O68" i="16"/>
  <c r="O71" i="16"/>
  <c r="O63" i="16"/>
  <c r="O62" i="16"/>
  <c r="F41" i="15"/>
  <c r="O69" i="16"/>
  <c r="O70" i="16"/>
  <c r="O67" i="16"/>
  <c r="O66" i="16"/>
  <c r="O65" i="16"/>
  <c r="O64" i="16"/>
  <c r="I57" i="16"/>
  <c r="I55" i="16"/>
  <c r="I56" i="16"/>
  <c r="I53" i="16"/>
  <c r="I58" i="16"/>
  <c r="K4" i="14"/>
  <c r="I59" i="16"/>
  <c r="I60" i="16"/>
  <c r="I52" i="16"/>
  <c r="I54" i="16"/>
  <c r="I61" i="16"/>
  <c r="K36" i="16"/>
  <c r="K6" i="12"/>
  <c r="K41" i="16"/>
  <c r="K38" i="16"/>
  <c r="K34" i="16"/>
  <c r="K33" i="16"/>
  <c r="K35" i="16"/>
  <c r="K37" i="16"/>
  <c r="K40" i="16"/>
  <c r="K39" i="16"/>
  <c r="K32" i="16"/>
  <c r="H24" i="16"/>
  <c r="H22" i="16"/>
  <c r="H28" i="16"/>
  <c r="H31" i="16"/>
  <c r="H25" i="16"/>
  <c r="H23" i="16"/>
  <c r="H29" i="16"/>
  <c r="H27" i="16"/>
  <c r="G6" i="11"/>
  <c r="H30" i="16"/>
  <c r="H26" i="16"/>
  <c r="K47" i="16" l="1"/>
  <c r="K6" i="13"/>
  <c r="K49" i="16"/>
  <c r="K45" i="16"/>
  <c r="K51" i="16"/>
  <c r="K44" i="16"/>
  <c r="K48" i="16"/>
  <c r="K43" i="16"/>
  <c r="K50" i="16"/>
  <c r="K42" i="16"/>
  <c r="K46" i="16"/>
  <c r="Q82" i="16"/>
  <c r="Q91" i="16"/>
  <c r="C8" i="18"/>
  <c r="Q83" i="16"/>
  <c r="Q90" i="16"/>
  <c r="Q86" i="16"/>
  <c r="Q87" i="16"/>
  <c r="Q84" i="16"/>
  <c r="Q89" i="16"/>
  <c r="Q85" i="16"/>
  <c r="Q88" i="16"/>
  <c r="A58" i="16"/>
  <c r="A52" i="16"/>
  <c r="A55" i="16"/>
  <c r="A59" i="16"/>
  <c r="A57" i="16"/>
  <c r="L2" i="14"/>
  <c r="A60" i="16"/>
  <c r="A61" i="16"/>
  <c r="A56" i="16"/>
  <c r="A54" i="16"/>
  <c r="A53" i="16"/>
  <c r="G47" i="16"/>
  <c r="G5" i="13"/>
  <c r="G46" i="16"/>
  <c r="G43" i="16"/>
  <c r="G49" i="16"/>
  <c r="G45" i="16"/>
  <c r="G51" i="16"/>
  <c r="G44" i="16"/>
  <c r="G42" i="16"/>
  <c r="G50" i="16"/>
  <c r="G48" i="16"/>
  <c r="O76" i="16"/>
  <c r="O72" i="16"/>
  <c r="O81" i="16"/>
  <c r="O79" i="16"/>
  <c r="F41" i="17"/>
  <c r="O75" i="16"/>
  <c r="O80" i="16"/>
  <c r="O77" i="16"/>
  <c r="O74" i="16"/>
  <c r="O73" i="16"/>
  <c r="O78" i="16"/>
  <c r="G13" i="19"/>
  <c r="K7" i="19"/>
  <c r="J7" i="19"/>
  <c r="P35" i="16"/>
  <c r="P32" i="16"/>
  <c r="P38" i="16"/>
  <c r="P33" i="16"/>
  <c r="P36" i="16"/>
  <c r="P34" i="16"/>
  <c r="P39" i="16"/>
  <c r="H41" i="12"/>
  <c r="P41" i="16"/>
  <c r="P37" i="16"/>
  <c r="P40" i="16"/>
  <c r="N66" i="16"/>
  <c r="N69" i="16"/>
  <c r="N65" i="16"/>
  <c r="N71" i="16"/>
  <c r="N67" i="16"/>
  <c r="N70" i="16"/>
  <c r="N62" i="16"/>
  <c r="N68" i="16"/>
  <c r="N63" i="16"/>
  <c r="F39" i="15"/>
  <c r="N64" i="16"/>
  <c r="H36" i="16"/>
  <c r="H32" i="16"/>
  <c r="H37" i="16"/>
  <c r="G6" i="12"/>
  <c r="H39" i="16"/>
  <c r="H35" i="16"/>
  <c r="H33" i="16"/>
  <c r="H34" i="16"/>
  <c r="H41" i="16"/>
  <c r="H40" i="16"/>
  <c r="H38" i="16"/>
  <c r="F52" i="16"/>
  <c r="F56" i="16"/>
  <c r="F59" i="16"/>
  <c r="F55" i="16"/>
  <c r="F54" i="16"/>
  <c r="G4" i="14"/>
  <c r="F53" i="16"/>
  <c r="F60" i="16"/>
  <c r="F61" i="16"/>
  <c r="F58" i="16"/>
  <c r="F57" i="16"/>
  <c r="I68" i="16"/>
  <c r="I65" i="16"/>
  <c r="I62" i="16"/>
  <c r="I71" i="16"/>
  <c r="I66" i="16"/>
  <c r="I69" i="16"/>
  <c r="K4" i="15"/>
  <c r="I63" i="16"/>
  <c r="I64" i="16"/>
  <c r="I67" i="16"/>
  <c r="I70" i="16"/>
  <c r="K5" i="17"/>
  <c r="J74" i="16"/>
  <c r="J81" i="16"/>
  <c r="J76" i="16"/>
  <c r="J77" i="16"/>
  <c r="J75" i="16"/>
  <c r="J79" i="16"/>
  <c r="J73" i="16"/>
  <c r="J78" i="16"/>
  <c r="J80" i="16"/>
  <c r="J72" i="16"/>
  <c r="C6" i="13"/>
  <c r="E45" i="16"/>
  <c r="E42" i="16"/>
  <c r="E51" i="16"/>
  <c r="E50" i="16"/>
  <c r="E46" i="16"/>
  <c r="E47" i="16"/>
  <c r="E49" i="16"/>
  <c r="E48" i="16"/>
  <c r="E43" i="16"/>
  <c r="E44" i="16"/>
  <c r="J87" i="16" l="1"/>
  <c r="K5" i="18"/>
  <c r="J85" i="16"/>
  <c r="J90" i="16"/>
  <c r="J88" i="16"/>
  <c r="J83" i="16"/>
  <c r="J84" i="16"/>
  <c r="J82" i="16"/>
  <c r="J86" i="16"/>
  <c r="J89" i="16"/>
  <c r="J91" i="16"/>
  <c r="F67" i="16"/>
  <c r="F64" i="16"/>
  <c r="F65" i="16"/>
  <c r="F62" i="16"/>
  <c r="F66" i="16"/>
  <c r="F71" i="16"/>
  <c r="F69" i="16"/>
  <c r="F70" i="16"/>
  <c r="F63" i="16"/>
  <c r="F68" i="16"/>
  <c r="G4" i="15"/>
  <c r="O89" i="16"/>
  <c r="O90" i="16"/>
  <c r="F41" i="18"/>
  <c r="O86" i="16"/>
  <c r="O91" i="16"/>
  <c r="O83" i="16"/>
  <c r="O88" i="16"/>
  <c r="O82" i="16"/>
  <c r="O85" i="16"/>
  <c r="O84" i="16"/>
  <c r="O87" i="16"/>
  <c r="P42" i="16"/>
  <c r="P49" i="16"/>
  <c r="P51" i="16"/>
  <c r="P48" i="16"/>
  <c r="H41" i="13"/>
  <c r="P45" i="16"/>
  <c r="P47" i="16"/>
  <c r="P44" i="16"/>
  <c r="P46" i="16"/>
  <c r="P43" i="16"/>
  <c r="P50" i="16"/>
  <c r="N76" i="16"/>
  <c r="N78" i="16"/>
  <c r="N73" i="16"/>
  <c r="N81" i="16"/>
  <c r="N77" i="16"/>
  <c r="N75" i="16"/>
  <c r="N74" i="16"/>
  <c r="F39" i="17"/>
  <c r="N79" i="16"/>
  <c r="N80" i="16"/>
  <c r="N72" i="16"/>
  <c r="Q93" i="16"/>
  <c r="Q94" i="16"/>
  <c r="Q99" i="16"/>
  <c r="Q97" i="16"/>
  <c r="Q100" i="16"/>
  <c r="Q92" i="16"/>
  <c r="Q101" i="16"/>
  <c r="Q95" i="16"/>
  <c r="Q96" i="16"/>
  <c r="Q98" i="16"/>
  <c r="E56" i="16"/>
  <c r="E59" i="16"/>
  <c r="E58" i="16"/>
  <c r="E57" i="16"/>
  <c r="E53" i="16"/>
  <c r="C6" i="14"/>
  <c r="E55" i="16"/>
  <c r="E52" i="16"/>
  <c r="E60" i="16"/>
  <c r="E61" i="16"/>
  <c r="E54" i="16"/>
  <c r="I74" i="16"/>
  <c r="K4" i="17"/>
  <c r="I76" i="16"/>
  <c r="I78" i="16"/>
  <c r="I79" i="16"/>
  <c r="I80" i="16"/>
  <c r="I72" i="16"/>
  <c r="I81" i="16"/>
  <c r="I75" i="16"/>
  <c r="I73" i="16"/>
  <c r="I77" i="16"/>
  <c r="H42" i="16"/>
  <c r="H43" i="16"/>
  <c r="H45" i="16"/>
  <c r="H49" i="16"/>
  <c r="H48" i="16"/>
  <c r="H44" i="16"/>
  <c r="H51" i="16"/>
  <c r="H47" i="16"/>
  <c r="H50" i="16"/>
  <c r="G6" i="13"/>
  <c r="H46" i="16"/>
  <c r="A70" i="16"/>
  <c r="A68" i="16"/>
  <c r="A67" i="16"/>
  <c r="A63" i="16"/>
  <c r="A71" i="16"/>
  <c r="A65" i="16"/>
  <c r="A66" i="16"/>
  <c r="A64" i="16"/>
  <c r="A69" i="16"/>
  <c r="A62" i="16"/>
  <c r="L2" i="15"/>
  <c r="G56" i="16"/>
  <c r="G57" i="16"/>
  <c r="G53" i="16"/>
  <c r="G59" i="16"/>
  <c r="G54" i="16"/>
  <c r="G52" i="16"/>
  <c r="G61" i="16"/>
  <c r="G60" i="16"/>
  <c r="G5" i="14"/>
  <c r="G58" i="16"/>
  <c r="G55" i="16"/>
  <c r="K56" i="16"/>
  <c r="K61" i="16"/>
  <c r="K52" i="16"/>
  <c r="K6" i="14"/>
  <c r="K59" i="16"/>
  <c r="K60" i="16"/>
  <c r="K58" i="16"/>
  <c r="K54" i="16"/>
  <c r="K55" i="16"/>
  <c r="K53" i="16"/>
  <c r="K57" i="16"/>
  <c r="H53" i="16" l="1"/>
  <c r="H52" i="16"/>
  <c r="H58" i="16"/>
  <c r="H56" i="16"/>
  <c r="G6" i="14"/>
  <c r="H60" i="16"/>
  <c r="H54" i="16"/>
  <c r="H61" i="16"/>
  <c r="H55" i="16"/>
  <c r="H57" i="16"/>
  <c r="H59" i="16"/>
  <c r="O101" i="16"/>
  <c r="O97" i="16"/>
  <c r="O99" i="16"/>
  <c r="O93" i="16"/>
  <c r="O100" i="16"/>
  <c r="O96" i="16"/>
  <c r="O92" i="16"/>
  <c r="O98" i="16"/>
  <c r="O94" i="16"/>
  <c r="O95" i="16"/>
  <c r="E63" i="16"/>
  <c r="E62" i="16"/>
  <c r="E71" i="16"/>
  <c r="E70" i="16"/>
  <c r="E68" i="16"/>
  <c r="C6" i="15"/>
  <c r="E69" i="16"/>
  <c r="E66" i="16"/>
  <c r="E67" i="16"/>
  <c r="E65" i="16"/>
  <c r="E64" i="16"/>
  <c r="G69" i="16"/>
  <c r="G63" i="16"/>
  <c r="G5" i="15"/>
  <c r="G67" i="16"/>
  <c r="G66" i="16"/>
  <c r="G70" i="16"/>
  <c r="G65" i="16"/>
  <c r="G71" i="16"/>
  <c r="G64" i="16"/>
  <c r="G68" i="16"/>
  <c r="G62" i="16"/>
  <c r="P52" i="16"/>
  <c r="P55" i="16"/>
  <c r="P57" i="16"/>
  <c r="P58" i="16"/>
  <c r="P56" i="16"/>
  <c r="P60" i="16"/>
  <c r="P53" i="16"/>
  <c r="P54" i="16"/>
  <c r="P61" i="16"/>
  <c r="P59" i="16"/>
  <c r="H41" i="14"/>
  <c r="F74" i="16"/>
  <c r="F78" i="16"/>
  <c r="F76" i="16"/>
  <c r="F73" i="16"/>
  <c r="F72" i="16"/>
  <c r="F80" i="16"/>
  <c r="G4" i="17"/>
  <c r="F79" i="16"/>
  <c r="F77" i="16"/>
  <c r="F81" i="16"/>
  <c r="F75" i="16"/>
  <c r="A77" i="16"/>
  <c r="A80" i="16"/>
  <c r="A75" i="16"/>
  <c r="A81" i="16"/>
  <c r="A73" i="16"/>
  <c r="A72" i="16"/>
  <c r="A76" i="16"/>
  <c r="A79" i="16"/>
  <c r="A78" i="16"/>
  <c r="A74" i="16"/>
  <c r="L2" i="17"/>
  <c r="K63" i="16"/>
  <c r="K6" i="15"/>
  <c r="K67" i="16"/>
  <c r="K64" i="16"/>
  <c r="K62" i="16"/>
  <c r="K65" i="16"/>
  <c r="K66" i="16"/>
  <c r="K70" i="16"/>
  <c r="K71" i="16"/>
  <c r="K68" i="16"/>
  <c r="K69" i="16"/>
  <c r="N88" i="16"/>
  <c r="N82" i="16"/>
  <c r="N89" i="16"/>
  <c r="N86" i="16"/>
  <c r="N90" i="16"/>
  <c r="N84" i="16"/>
  <c r="N85" i="16"/>
  <c r="F39" i="18"/>
  <c r="N83" i="16"/>
  <c r="N87" i="16"/>
  <c r="N91" i="16"/>
  <c r="I86" i="16"/>
  <c r="I87" i="16"/>
  <c r="I91" i="16"/>
  <c r="I89" i="16"/>
  <c r="K4" i="18"/>
  <c r="I83" i="16"/>
  <c r="I84" i="16"/>
  <c r="I88" i="16"/>
  <c r="I90" i="16"/>
  <c r="I85" i="16"/>
  <c r="I82" i="16"/>
  <c r="J93" i="16"/>
  <c r="J100" i="16"/>
  <c r="J101" i="16"/>
  <c r="J95" i="16"/>
  <c r="J94" i="16"/>
  <c r="J92" i="16"/>
  <c r="J97" i="16"/>
  <c r="J96" i="16"/>
  <c r="J99" i="16"/>
  <c r="J98" i="16"/>
  <c r="I98" i="16" l="1"/>
  <c r="I96" i="16"/>
  <c r="I95" i="16"/>
  <c r="I92" i="16"/>
  <c r="I94" i="16"/>
  <c r="I93" i="16"/>
  <c r="I97" i="16"/>
  <c r="I101" i="16"/>
  <c r="I99" i="16"/>
  <c r="I100" i="16"/>
  <c r="N100" i="16"/>
  <c r="N101" i="16"/>
  <c r="N99" i="16"/>
  <c r="N94" i="16"/>
  <c r="N92" i="16"/>
  <c r="N93" i="16"/>
  <c r="N95" i="16"/>
  <c r="N96" i="16"/>
  <c r="N97" i="16"/>
  <c r="N98" i="16"/>
  <c r="K74" i="16"/>
  <c r="K76" i="16"/>
  <c r="K79" i="16"/>
  <c r="K81" i="16"/>
  <c r="K77" i="16"/>
  <c r="K72" i="16"/>
  <c r="K75" i="16"/>
  <c r="K80" i="16"/>
  <c r="K78" i="16"/>
  <c r="K73" i="16"/>
  <c r="K6" i="17"/>
  <c r="P69" i="16"/>
  <c r="P67" i="16"/>
  <c r="P68" i="16"/>
  <c r="P71" i="16"/>
  <c r="P65" i="16"/>
  <c r="P64" i="16"/>
  <c r="P70" i="16"/>
  <c r="P62" i="16"/>
  <c r="P63" i="16"/>
  <c r="P66" i="16"/>
  <c r="H41" i="15"/>
  <c r="F89" i="16"/>
  <c r="F88" i="16"/>
  <c r="F91" i="16"/>
  <c r="F86" i="16"/>
  <c r="F87" i="16"/>
  <c r="F83" i="16"/>
  <c r="F85" i="16"/>
  <c r="G4" i="18"/>
  <c r="F90" i="16"/>
  <c r="F82" i="16"/>
  <c r="F84" i="16"/>
  <c r="H67" i="16"/>
  <c r="H70" i="16"/>
  <c r="H62" i="16"/>
  <c r="H65" i="16"/>
  <c r="H64" i="16"/>
  <c r="G6" i="15"/>
  <c r="H69" i="16"/>
  <c r="H71" i="16"/>
  <c r="H68" i="16"/>
  <c r="H63" i="16"/>
  <c r="H66" i="16"/>
  <c r="A84" i="16"/>
  <c r="A91" i="16"/>
  <c r="A89" i="16"/>
  <c r="A90" i="16"/>
  <c r="A83" i="16"/>
  <c r="A86" i="16"/>
  <c r="L2" i="18"/>
  <c r="A85" i="16"/>
  <c r="A82" i="16"/>
  <c r="A88" i="16"/>
  <c r="A87" i="16"/>
  <c r="G80" i="16"/>
  <c r="G73" i="16"/>
  <c r="G75" i="16"/>
  <c r="G79" i="16"/>
  <c r="G81" i="16"/>
  <c r="G5" i="17"/>
  <c r="G77" i="16"/>
  <c r="G74" i="16"/>
  <c r="G72" i="16"/>
  <c r="G78" i="16"/>
  <c r="G76" i="16"/>
  <c r="E78" i="16"/>
  <c r="C6" i="17"/>
  <c r="E74" i="16"/>
  <c r="E81" i="16"/>
  <c r="E77" i="16"/>
  <c r="E76" i="16"/>
  <c r="E80" i="16"/>
  <c r="E72" i="16"/>
  <c r="E73" i="16"/>
  <c r="E75" i="16"/>
  <c r="E79" i="16"/>
  <c r="H74" i="16" l="1"/>
  <c r="H76" i="16"/>
  <c r="H72" i="16"/>
  <c r="H81" i="16"/>
  <c r="H73" i="16"/>
  <c r="H77" i="16"/>
  <c r="G6" i="17"/>
  <c r="H75" i="16"/>
  <c r="H78" i="16"/>
  <c r="H79" i="16"/>
  <c r="H80" i="16"/>
  <c r="F97" i="16"/>
  <c r="F98" i="16"/>
  <c r="F95" i="16"/>
  <c r="F93" i="16"/>
  <c r="F100" i="16"/>
  <c r="F96" i="16"/>
  <c r="F94" i="16"/>
  <c r="F101" i="16"/>
  <c r="F99" i="16"/>
  <c r="F92" i="16"/>
  <c r="P72" i="16"/>
  <c r="P75" i="16"/>
  <c r="P81" i="16"/>
  <c r="P80" i="16"/>
  <c r="P79" i="16"/>
  <c r="H41" i="17"/>
  <c r="P78" i="16"/>
  <c r="P73" i="16"/>
  <c r="P76" i="16"/>
  <c r="P74" i="16"/>
  <c r="P77" i="16"/>
  <c r="G89" i="16"/>
  <c r="G85" i="16"/>
  <c r="G82" i="16"/>
  <c r="G88" i="16"/>
  <c r="G87" i="16"/>
  <c r="G90" i="16"/>
  <c r="G83" i="16"/>
  <c r="G91" i="16"/>
  <c r="G84" i="16"/>
  <c r="G5" i="18"/>
  <c r="G86" i="16"/>
  <c r="E85" i="16"/>
  <c r="E91" i="16"/>
  <c r="E84" i="16"/>
  <c r="E82" i="16"/>
  <c r="E88" i="16"/>
  <c r="E83" i="16"/>
  <c r="E86" i="16"/>
  <c r="C6" i="18"/>
  <c r="E87" i="16"/>
  <c r="E89" i="16"/>
  <c r="E90" i="16"/>
  <c r="A100" i="16"/>
  <c r="A95" i="16"/>
  <c r="A97" i="16"/>
  <c r="A101" i="16"/>
  <c r="A96" i="16"/>
  <c r="A99" i="16"/>
  <c r="A98" i="16"/>
  <c r="A94" i="16"/>
  <c r="A92" i="16"/>
  <c r="A93" i="16"/>
  <c r="K82" i="16"/>
  <c r="K87" i="16"/>
  <c r="K85" i="16"/>
  <c r="K88" i="16"/>
  <c r="K86" i="16"/>
  <c r="K91" i="16"/>
  <c r="K89" i="16"/>
  <c r="K83" i="16"/>
  <c r="K90" i="16"/>
  <c r="K84" i="16"/>
  <c r="K6" i="18"/>
  <c r="K98" i="16" l="1"/>
  <c r="K96" i="16"/>
  <c r="K92" i="16"/>
  <c r="K93" i="16"/>
  <c r="K95" i="16"/>
  <c r="K99" i="16"/>
  <c r="K100" i="16"/>
  <c r="K97" i="16"/>
  <c r="K94" i="16"/>
  <c r="K101" i="16"/>
  <c r="G6" i="18"/>
  <c r="H87" i="16"/>
  <c r="H89" i="16"/>
  <c r="H88" i="16"/>
  <c r="H84" i="16"/>
  <c r="H90" i="16"/>
  <c r="H85" i="16"/>
  <c r="H86" i="16"/>
  <c r="H83" i="16"/>
  <c r="H91" i="16"/>
  <c r="H82" i="16"/>
  <c r="E101" i="16"/>
  <c r="E98" i="16"/>
  <c r="E93" i="16"/>
  <c r="E99" i="16"/>
  <c r="E94" i="16"/>
  <c r="E100" i="16"/>
  <c r="E97" i="16"/>
  <c r="E95" i="16"/>
  <c r="E92" i="16"/>
  <c r="E96" i="16"/>
  <c r="P88" i="16"/>
  <c r="P85" i="16"/>
  <c r="H41" i="18"/>
  <c r="P84" i="16"/>
  <c r="P90" i="16"/>
  <c r="P91" i="16"/>
  <c r="P83" i="16"/>
  <c r="P89" i="16"/>
  <c r="P87" i="16"/>
  <c r="P82" i="16"/>
  <c r="P86" i="16"/>
  <c r="G98" i="16"/>
  <c r="G100" i="16"/>
  <c r="G99" i="16"/>
  <c r="G96" i="16"/>
  <c r="G101" i="16"/>
  <c r="G93" i="16"/>
  <c r="G92" i="16"/>
  <c r="G97" i="16"/>
  <c r="G94" i="16"/>
  <c r="G95" i="16"/>
  <c r="H94" i="16" l="1"/>
  <c r="H99" i="16"/>
  <c r="H92" i="16"/>
  <c r="H101" i="16"/>
  <c r="H93" i="16"/>
  <c r="H98" i="16"/>
  <c r="H96" i="16"/>
  <c r="H95" i="16"/>
  <c r="H100" i="16"/>
  <c r="H97" i="16"/>
  <c r="P93" i="16"/>
  <c r="P94" i="16"/>
  <c r="P98" i="16"/>
  <c r="P96" i="16"/>
  <c r="P97" i="16"/>
  <c r="P92" i="16"/>
  <c r="P101" i="16"/>
  <c r="P95" i="16"/>
  <c r="P100" i="16"/>
  <c r="P99" i="16"/>
</calcChain>
</file>

<file path=xl/sharedStrings.xml><?xml version="1.0" encoding="utf-8"?>
<sst xmlns="http://schemas.openxmlformats.org/spreadsheetml/2006/main" count="985" uniqueCount="204">
  <si>
    <t>x</t>
  </si>
  <si>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</si>
  <si>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</si>
  <si>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</si>
  <si>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</si>
  <si>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</si>
  <si>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</si>
  <si>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</si>
  <si>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</si>
  <si>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</si>
  <si>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</si>
  <si>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</si>
  <si>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</si>
  <si>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s</t>
  </si>
  <si>
    <t>(MPa)</t>
  </si>
  <si>
    <t>Cycle Ni</t>
  </si>
  <si>
    <t>Cycle Nf 75%</t>
  </si>
  <si>
    <t>Cycle fin</t>
  </si>
  <si>
    <t xml:space="preserve">Resultat / ERT </t>
  </si>
  <si>
    <t>(KN)</t>
  </si>
  <si>
    <t>Position rupture</t>
  </si>
  <si>
    <t>Heures d'essai</t>
  </si>
  <si>
    <t>cycles.</t>
  </si>
  <si>
    <t>Préparateur</t>
  </si>
  <si>
    <t>Nbre cycles MINIMUM</t>
  </si>
  <si>
    <t>(°C)</t>
  </si>
  <si>
    <t>Arrêt des essais :</t>
  </si>
  <si>
    <t xml:space="preserve">Rupture </t>
  </si>
  <si>
    <t xml:space="preserve">Après </t>
  </si>
  <si>
    <t>Rapport   R</t>
  </si>
  <si>
    <t>N° Travail :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</si>
  <si>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</si>
  <si>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</si>
  <si>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</si>
  <si>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</si>
  <si>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</si>
  <si>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Fréquence (Hz)</t>
  </si>
  <si>
    <t>o</t>
  </si>
  <si>
    <t>Page</t>
  </si>
  <si>
    <t>1 /</t>
  </si>
  <si>
    <t>2 /</t>
  </si>
  <si>
    <t>8 /</t>
  </si>
  <si>
    <t>7 /</t>
  </si>
  <si>
    <t>6 /</t>
  </si>
  <si>
    <t>5 /</t>
  </si>
  <si>
    <t>4 /</t>
  </si>
  <si>
    <t>3 /</t>
  </si>
  <si>
    <t>FICHE  DE DONNEES D'ESSAIS HCF</t>
  </si>
  <si>
    <t>moy</t>
  </si>
  <si>
    <t>max</t>
  </si>
  <si>
    <t xml:space="preserve">Température </t>
  </si>
  <si>
    <t>Fréquence</t>
  </si>
  <si>
    <t>(*) : OVST: overshoot - MINI: rupture prématurée - KOUT: arrêt intempestif - RUPT: compression - TEMP: chgt/erreur température.</t>
  </si>
  <si>
    <t>Suivi extensométrique :</t>
  </si>
  <si>
    <t>NON</t>
  </si>
  <si>
    <t>OUI</t>
  </si>
  <si>
    <t xml:space="preserve">Consignes Particulières : </t>
  </si>
  <si>
    <t>ou CONTRAINTE IMPOSEE</t>
  </si>
  <si>
    <t>Job</t>
  </si>
  <si>
    <t>type essais</t>
  </si>
  <si>
    <t>temperature</t>
  </si>
  <si>
    <t>R</t>
  </si>
  <si>
    <t>Frequence</t>
  </si>
  <si>
    <t>format</t>
  </si>
  <si>
    <t>matiere</t>
  </si>
  <si>
    <t>cycle</t>
  </si>
  <si>
    <t>date</t>
  </si>
  <si>
    <t>preparateur</t>
  </si>
  <si>
    <t>controleur</t>
  </si>
  <si>
    <t>suivi extenso</t>
  </si>
  <si>
    <t>arret</t>
  </si>
  <si>
    <t>nom</t>
  </si>
  <si>
    <t>niveau max</t>
  </si>
  <si>
    <t>moyenne</t>
  </si>
  <si>
    <t>cycle mini</t>
  </si>
  <si>
    <t>prefixe</t>
  </si>
  <si>
    <t>STL</t>
  </si>
  <si>
    <t>F-STL</t>
  </si>
  <si>
    <t>alternée</t>
  </si>
  <si>
    <t>min</t>
  </si>
  <si>
    <t>alt</t>
  </si>
  <si>
    <t>deltaepsilon</t>
  </si>
  <si>
    <t>epsilonmax</t>
  </si>
  <si>
    <t>LOAD</t>
  </si>
  <si>
    <t>9 /</t>
  </si>
  <si>
    <t>10 /</t>
  </si>
  <si>
    <t>Dim 2</t>
  </si>
  <si>
    <t>Dim 3</t>
  </si>
  <si>
    <t>Dim 1</t>
  </si>
  <si>
    <t>Consigne Client</t>
  </si>
  <si>
    <t>Incidents 
Observations (*)</t>
  </si>
  <si>
    <t>Nbre Cycles estimés</t>
  </si>
  <si>
    <t>Heures d'essai estimées</t>
  </si>
  <si>
    <t>Phase</t>
  </si>
  <si>
    <t>Progress</t>
  </si>
  <si>
    <t>Estimation du montant des essais</t>
  </si>
  <si>
    <t>M1</t>
  </si>
  <si>
    <t>RT</t>
  </si>
  <si>
    <t>ET</t>
  </si>
  <si>
    <t>M2</t>
  </si>
  <si>
    <t>Nbre Essais</t>
  </si>
  <si>
    <t>M3</t>
  </si>
  <si>
    <t>Nbre Jours</t>
  </si>
  <si>
    <t>N-Test EC</t>
  </si>
  <si>
    <t>Hrs Supp</t>
  </si>
  <si>
    <t>Test %</t>
  </si>
  <si>
    <t>Cust.</t>
  </si>
  <si>
    <t>Split</t>
  </si>
  <si>
    <t>Cust. Name</t>
  </si>
  <si>
    <t>PO / Instructions</t>
  </si>
  <si>
    <t>Tests type</t>
  </si>
  <si>
    <t>Conditions</t>
  </si>
  <si>
    <t>Material</t>
  </si>
  <si>
    <t>Drawing</t>
  </si>
  <si>
    <t>Comments</t>
  </si>
  <si>
    <t>No SPEC</t>
  </si>
  <si>
    <t>Tooling</t>
  </si>
  <si>
    <t>MRI Req</t>
  </si>
  <si>
    <t>MFG Qtty</t>
  </si>
  <si>
    <t>MRI Nb</t>
  </si>
  <si>
    <t>Sub.C.</t>
  </si>
  <si>
    <t>Design</t>
  </si>
  <si>
    <t>No Test MRSAS</t>
  </si>
  <si>
    <t xml:space="preserve">Order </t>
  </si>
  <si>
    <t>Week#</t>
  </si>
  <si>
    <t>Blanks Reception</t>
  </si>
  <si>
    <t>Blanks Shipment</t>
  </si>
  <si>
    <t>Specimens Leadtime</t>
  </si>
  <si>
    <t>Specimen Reception</t>
  </si>
  <si>
    <t>Test start</t>
  </si>
  <si>
    <t>Test End</t>
  </si>
  <si>
    <t>Test Leadtime</t>
  </si>
  <si>
    <t>Turn Over €</t>
  </si>
  <si>
    <t xml:space="preserve">Testing  € </t>
  </si>
  <si>
    <t xml:space="preserve">PO - </t>
  </si>
  <si>
    <t>MA</t>
  </si>
  <si>
    <t>Subcontracting Request</t>
  </si>
  <si>
    <t>MRSAS Job</t>
  </si>
  <si>
    <t>Customer Name</t>
  </si>
  <si>
    <t>Customer PO</t>
  </si>
  <si>
    <t>Requested Delivery Date</t>
  </si>
  <si>
    <t>Blanks</t>
  </si>
  <si>
    <t>Pricing</t>
  </si>
  <si>
    <t>Book</t>
  </si>
  <si>
    <t>Size</t>
  </si>
  <si>
    <t>Qtty</t>
  </si>
  <si>
    <t>Comments:</t>
  </si>
  <si>
    <t>Requested Machining</t>
  </si>
  <si>
    <t>Test place</t>
  </si>
  <si>
    <t>ID specimen</t>
  </si>
  <si>
    <t>Specification</t>
  </si>
  <si>
    <t>Qtty / Comments / add. Process</t>
  </si>
  <si>
    <t>CHECK QUANTITE</t>
  </si>
  <si>
    <t>CHECK Type Essai</t>
  </si>
  <si>
    <t>CHECK Temperature</t>
  </si>
  <si>
    <t>Hrs Sup</t>
  </si>
  <si>
    <t>Comptage essai</t>
  </si>
  <si>
    <t>Hrs supp essai</t>
  </si>
  <si>
    <t>NA</t>
  </si>
  <si>
    <t>=Feuil1!R2</t>
  </si>
  <si>
    <t>=Feuil1!R3</t>
  </si>
  <si>
    <t>=Feuil1!R4</t>
  </si>
  <si>
    <t>=Feuil1!R5</t>
  </si>
  <si>
    <t>=Feuil1!R6</t>
  </si>
  <si>
    <t>=Feuil1!R7</t>
  </si>
  <si>
    <t>=Feuil1!R8</t>
  </si>
  <si>
    <t>=Feuil1!R9</t>
  </si>
  <si>
    <t>=Feuil1!R10</t>
  </si>
  <si>
    <t>=Feuil1!R11</t>
  </si>
  <si>
    <t>=Feuil1!R12</t>
  </si>
  <si>
    <t>=Feuil1!R13</t>
  </si>
  <si>
    <t>=Feuil1!R14</t>
  </si>
  <si>
    <t>=Feuil1!R15</t>
  </si>
  <si>
    <t>Calcul des Conditions</t>
  </si>
  <si>
    <t>Consignes Client</t>
  </si>
  <si>
    <t>Ratio</t>
  </si>
  <si>
    <t>Amp</t>
  </si>
  <si>
    <t>Alt</t>
  </si>
  <si>
    <t>CALCUL</t>
  </si>
  <si>
    <t>Moy</t>
  </si>
  <si>
    <t>MAX</t>
  </si>
  <si>
    <t>PO:</t>
  </si>
  <si>
    <t>ST</t>
  </si>
  <si>
    <t>Residual Stress - Subcontracting Request</t>
  </si>
  <si>
    <t>Customer PO / Instructions</t>
  </si>
  <si>
    <t>Requirements</t>
  </si>
  <si>
    <t>DWELL</t>
  </si>
  <si>
    <t>485-920-525 F</t>
  </si>
  <si>
    <t xml:space="preserve">attention: shot peening </t>
  </si>
  <si>
    <t>MIC</t>
  </si>
  <si>
    <t>1-120-1</t>
  </si>
  <si>
    <t>Trapeze</t>
  </si>
  <si>
    <t>S max</t>
  </si>
  <si>
    <t>Voir fiche d'Instructions Particulières jointe !</t>
  </si>
  <si>
    <t>13          Test Sub.C</t>
  </si>
  <si>
    <t>Ti6242</t>
  </si>
  <si>
    <t>JGA</t>
  </si>
  <si>
    <t>4500423486 / 21F</t>
  </si>
  <si>
    <t>34956.001 CDF</t>
  </si>
  <si>
    <t>3A</t>
  </si>
  <si>
    <t>3N</t>
  </si>
  <si>
    <t>5V</t>
  </si>
  <si>
    <t>5W</t>
  </si>
  <si>
    <t>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</si>
</sst>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81" formatCode="0.000"/>
    <numFmt numFmtId="184" formatCode="[$-40C]dd\-mmm\-yy;@"/>
    <numFmt numFmtId="187" formatCode="[$-40C]d\-mmm\-yy;@"/>
    <numFmt numFmtId="188" formatCode="\(0&quot; hrs&quot;\)"/>
    <numFmt numFmtId="189" formatCode="_-* #,##0\ [$€-40C]_-;\-* #,##0\ [$€-40C]_-;_-* &quot;-&quot;??\ [$€-40C]_-;_-@_-"/>
    <numFmt numFmtId="190" formatCode="dd/mm/yy;@"/>
    <numFmt numFmtId="191" formatCode="[$-409]d\-mmm\-yy;@"/>
  </numFmts>
  <fonts count="56" x14ac:knownFonts="1">
    <font>
      <sz val="10"/>
      <name val="MS Sans Serif"/>
    </font>
    <font>
      <sz val="10"/>
      <name val="MS Sans Serif"/>
    </font>
    <font>
      <sz val="10"/>
      <name val="Arial"/>
      <family val="2"/>
    </font>
    <font>
      <sz val="8"/>
      <name val="MS Sans Serif"/>
    </font>
    <font>
      <sz val="10"/>
      <name val="Arial"/>
      <family val="2"/>
    </font>
    <font>
      <b/>
      <sz val="18"/>
      <name val="MS Sans Serif"/>
      <family val="2"/>
    </font>
    <font>
      <sz val="10"/>
      <name val="MS Sans Serif"/>
      <family val="2"/>
    </font>
    <font>
      <sz val="7"/>
      <name val="Arial"/>
      <family val="2"/>
    </font>
    <font>
      <sz val="8"/>
      <name val="Arial"/>
      <family val="2"/>
    </font>
    <font>
      <sz val="11"/>
      <name val="MS Sans Serif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16"/>
      <color theme="4" tint="-0.249977111117893"/>
      <name val="Arial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0"/>
      <color theme="3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0"/>
      <name val="MS Sans Serif"/>
    </font>
    <font>
      <sz val="10"/>
      <color theme="0" tint="-0.499984740745262"/>
      <name val="MS Sans Serif"/>
    </font>
    <font>
      <b/>
      <sz val="10"/>
      <color theme="3"/>
      <name val="Arial"/>
      <family val="2"/>
    </font>
    <font>
      <sz val="10"/>
      <color theme="0" tint="-0.14999847407452621"/>
      <name val="Arial"/>
      <family val="2"/>
    </font>
    <font>
      <sz val="10"/>
      <color rgb="FFC00000"/>
      <name val="Arial"/>
      <family val="2"/>
    </font>
    <font>
      <sz val="18"/>
      <name val="Calibri"/>
      <family val="2"/>
      <scheme val="minor"/>
    </font>
    <font>
      <sz val="22"/>
      <name val="Calibri"/>
      <family val="2"/>
      <scheme val="minor"/>
    </font>
    <font>
      <sz val="18"/>
      <color theme="4" tint="-0.249977111117893"/>
      <name val="Arial"/>
      <family val="2"/>
    </font>
    <font>
      <b/>
      <sz val="10"/>
      <color theme="1"/>
      <name val="Arial"/>
      <family val="2"/>
    </font>
    <font>
      <sz val="10"/>
      <color theme="4" tint="-0.249977111117893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sz val="14"/>
      <color theme="4" tint="-0.249977111117893"/>
      <name val="Arial"/>
      <family val="2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0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name val="Wingdings"/>
      <charset val="2"/>
    </font>
    <font>
      <sz val="11"/>
      <color theme="0"/>
      <name val="MS Sans Serif"/>
    </font>
    <font>
      <b/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3" tint="0.3999755851924192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40" fontId="6" fillId="0" borderId="0" applyFont="0" applyFill="0" applyBorder="0" applyAlignment="0" applyProtection="0"/>
    <xf numFmtId="0" fontId="6" fillId="0" borderId="0"/>
    <xf numFmtId="0" fontId="4" fillId="0" borderId="0"/>
    <xf numFmtId="9" fontId="1" fillId="0" borderId="0" applyFont="0" applyFill="0" applyBorder="0" applyAlignment="0" applyProtection="0"/>
  </cellStyleXfs>
  <cellXfs count="293">
    <xf numFmtId="0" fontId="0" fillId="0" borderId="0" xfId="0"/>
    <xf numFmtId="49" fontId="4" fillId="0" borderId="0" xfId="7" applyNumberFormat="1"/>
    <xf numFmtId="49" fontId="4" fillId="2" borderId="0" xfId="7" applyNumberFormat="1" applyFont="1" applyFill="1"/>
    <xf numFmtId="49" fontId="4" fillId="0" borderId="1" xfId="7" applyNumberFormat="1" applyBorder="1"/>
    <xf numFmtId="49" fontId="4" fillId="0" borderId="2" xfId="7" applyNumberFormat="1" applyFont="1" applyBorder="1"/>
    <xf numFmtId="49" fontId="4" fillId="0" borderId="0" xfId="7" applyNumberFormat="1" applyFont="1" applyBorder="1"/>
    <xf numFmtId="49" fontId="4" fillId="0" borderId="0" xfId="7" applyNumberFormat="1" applyFill="1" applyBorder="1"/>
    <xf numFmtId="49" fontId="4" fillId="2" borderId="0" xfId="7" applyNumberFormat="1" applyFont="1" applyFill="1" applyBorder="1"/>
    <xf numFmtId="49" fontId="4" fillId="0" borderId="0" xfId="7" applyNumberFormat="1" applyFont="1" applyFill="1" applyBorder="1"/>
    <xf numFmtId="49" fontId="4" fillId="0" borderId="0" xfId="7" applyNumberFormat="1" applyFont="1"/>
    <xf numFmtId="49" fontId="4" fillId="0" borderId="0" xfId="7" applyNumberFormat="1" applyFill="1"/>
    <xf numFmtId="49" fontId="4" fillId="0" borderId="2" xfId="7" applyNumberForma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quotePrefix="1" applyFont="1" applyAlignment="1" applyProtection="1">
      <alignment horizontal="center"/>
    </xf>
    <xf numFmtId="1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 applyAlignment="1" applyProtection="1">
      <alignment horizontal="center"/>
    </xf>
    <xf numFmtId="0" fontId="15" fillId="0" borderId="0" xfId="0" applyFont="1" applyBorder="1"/>
    <xf numFmtId="0" fontId="15" fillId="0" borderId="3" xfId="0" applyFont="1" applyBorder="1" applyAlignment="1">
      <alignment horizontal="left" vertical="center"/>
    </xf>
    <xf numFmtId="0" fontId="15" fillId="0" borderId="0" xfId="0" applyFont="1" applyBorder="1" applyAlignment="1">
      <alignment vertical="center"/>
    </xf>
    <xf numFmtId="2" fontId="15" fillId="0" borderId="0" xfId="0" applyNumberFormat="1" applyFont="1" applyAlignment="1">
      <alignment horizontal="center" vertical="center"/>
    </xf>
    <xf numFmtId="2" fontId="15" fillId="0" borderId="0" xfId="0" quotePrefix="1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left"/>
    </xf>
    <xf numFmtId="2" fontId="15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/>
    <xf numFmtId="1" fontId="15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2" fontId="15" fillId="0" borderId="0" xfId="0" quotePrefix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/>
    </xf>
    <xf numFmtId="0" fontId="17" fillId="0" borderId="0" xfId="0" applyFont="1" applyFill="1" applyBorder="1"/>
    <xf numFmtId="2" fontId="15" fillId="0" borderId="0" xfId="0" applyNumberFormat="1" applyFont="1" applyAlignment="1">
      <alignment horizontal="left" vertical="center"/>
    </xf>
    <xf numFmtId="188" fontId="15" fillId="0" borderId="0" xfId="0" applyNumberFormat="1" applyFont="1" applyAlignment="1">
      <alignment horizontal="center" vertical="center"/>
    </xf>
    <xf numFmtId="0" fontId="15" fillId="0" borderId="0" xfId="0" quotePrefix="1" applyFont="1" applyAlignment="1">
      <alignment horizontal="left"/>
    </xf>
    <xf numFmtId="0" fontId="15" fillId="0" borderId="0" xfId="0" quotePrefix="1" applyFont="1" applyBorder="1" applyAlignment="1">
      <alignment horizontal="left"/>
    </xf>
    <xf numFmtId="0" fontId="15" fillId="0" borderId="4" xfId="0" applyFont="1" applyBorder="1" applyAlignment="1" applyProtection="1">
      <alignment horizontal="left" vertical="center"/>
    </xf>
    <xf numFmtId="0" fontId="15" fillId="0" borderId="4" xfId="0" applyFont="1" applyBorder="1" applyAlignment="1" applyProtection="1">
      <alignment vertical="center"/>
    </xf>
    <xf numFmtId="181" fontId="15" fillId="0" borderId="4" xfId="0" quotePrefix="1" applyNumberFormat="1" applyFont="1" applyFill="1" applyBorder="1" applyAlignment="1">
      <alignment horizontal="center" vertical="center"/>
    </xf>
    <xf numFmtId="181" fontId="15" fillId="0" borderId="4" xfId="0" applyNumberFormat="1" applyFont="1" applyFill="1" applyBorder="1" applyAlignment="1">
      <alignment horizontal="center" vertical="center"/>
    </xf>
    <xf numFmtId="181" fontId="15" fillId="9" borderId="4" xfId="0" quotePrefix="1" applyNumberFormat="1" applyFont="1" applyFill="1" applyBorder="1" applyAlignment="1">
      <alignment horizontal="center" vertical="center"/>
    </xf>
    <xf numFmtId="181" fontId="15" fillId="9" borderId="4" xfId="0" applyNumberFormat="1" applyFont="1" applyFill="1" applyBorder="1" applyAlignment="1">
      <alignment horizontal="center" vertic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vertical="center"/>
    </xf>
    <xf numFmtId="0" fontId="18" fillId="0" borderId="4" xfId="0" applyFont="1" applyBorder="1" applyAlignment="1">
      <alignment vertical="center"/>
    </xf>
    <xf numFmtId="0" fontId="18" fillId="0" borderId="4" xfId="0" quotePrefix="1" applyFont="1" applyBorder="1" applyAlignment="1">
      <alignment horizontal="right" vertical="center"/>
    </xf>
    <xf numFmtId="0" fontId="18" fillId="0" borderId="4" xfId="0" applyFont="1" applyBorder="1" applyAlignment="1">
      <alignment horizontal="center" vertical="center"/>
    </xf>
    <xf numFmtId="3" fontId="19" fillId="0" borderId="4" xfId="0" quotePrefix="1" applyNumberFormat="1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1" fontId="19" fillId="4" borderId="4" xfId="0" quotePrefix="1" applyNumberFormat="1" applyFont="1" applyFill="1" applyBorder="1" applyAlignment="1">
      <alignment horizontal="center" vertical="center"/>
    </xf>
    <xf numFmtId="0" fontId="20" fillId="0" borderId="0" xfId="0" applyFont="1"/>
    <xf numFmtId="1" fontId="20" fillId="0" borderId="0" xfId="0" applyNumberFormat="1" applyFont="1"/>
    <xf numFmtId="0" fontId="20" fillId="0" borderId="0" xfId="0" applyFont="1" applyAlignment="1"/>
    <xf numFmtId="0" fontId="21" fillId="0" borderId="0" xfId="0" applyFont="1"/>
    <xf numFmtId="1" fontId="21" fillId="0" borderId="0" xfId="0" applyNumberFormat="1" applyFont="1"/>
    <xf numFmtId="189" fontId="13" fillId="0" borderId="0" xfId="0" applyNumberFormat="1" applyFont="1"/>
    <xf numFmtId="190" fontId="22" fillId="0" borderId="4" xfId="5" applyNumberFormat="1" applyFont="1" applyBorder="1" applyAlignment="1" applyProtection="1">
      <alignment horizontal="center" vertical="center"/>
      <protection locked="0"/>
    </xf>
    <xf numFmtId="190" fontId="23" fillId="0" borderId="4" xfId="5" applyNumberFormat="1" applyFont="1" applyBorder="1" applyAlignment="1" applyProtection="1">
      <alignment horizontal="center" vertical="center"/>
      <protection locked="0"/>
    </xf>
    <xf numFmtId="0" fontId="24" fillId="0" borderId="6" xfId="0" applyFont="1" applyBorder="1" applyAlignment="1">
      <alignment horizontal="center" vertical="center"/>
    </xf>
    <xf numFmtId="0" fontId="24" fillId="0" borderId="3" xfId="0" applyFont="1" applyBorder="1" applyAlignment="1">
      <alignment vertical="center"/>
    </xf>
    <xf numFmtId="0" fontId="24" fillId="0" borderId="3" xfId="0" applyFont="1" applyBorder="1" applyAlignment="1">
      <alignment horizontal="left" vertical="center"/>
    </xf>
    <xf numFmtId="0" fontId="25" fillId="0" borderId="5" xfId="0" applyFont="1" applyBorder="1" applyAlignment="1"/>
    <xf numFmtId="0" fontId="26" fillId="0" borderId="7" xfId="0" applyFont="1" applyBorder="1"/>
    <xf numFmtId="0" fontId="26" fillId="0" borderId="8" xfId="0" applyFont="1" applyBorder="1"/>
    <xf numFmtId="0" fontId="26" fillId="0" borderId="9" xfId="0" applyFont="1" applyBorder="1"/>
    <xf numFmtId="1" fontId="27" fillId="0" borderId="10" xfId="0" applyNumberFormat="1" applyFont="1" applyBorder="1" applyAlignment="1">
      <alignment vertical="center"/>
    </xf>
    <xf numFmtId="1" fontId="27" fillId="0" borderId="0" xfId="0" applyNumberFormat="1" applyFont="1" applyBorder="1" applyAlignment="1">
      <alignment vertical="center"/>
    </xf>
    <xf numFmtId="0" fontId="28" fillId="0" borderId="0" xfId="0" applyFont="1"/>
    <xf numFmtId="1" fontId="27" fillId="0" borderId="0" xfId="0" applyNumberFormat="1" applyFont="1" applyBorder="1" applyAlignment="1">
      <alignment horizontal="left" vertical="center"/>
    </xf>
    <xf numFmtId="0" fontId="29" fillId="0" borderId="0" xfId="0" applyFont="1" applyBorder="1"/>
    <xf numFmtId="191" fontId="27" fillId="10" borderId="0" xfId="0" applyNumberFormat="1" applyFont="1" applyFill="1" applyBorder="1" applyAlignment="1">
      <alignment horizontal="left" vertical="center"/>
    </xf>
    <xf numFmtId="0" fontId="27" fillId="0" borderId="0" xfId="0" applyFont="1" applyBorder="1" applyAlignment="1">
      <alignment horizontal="left" vertical="center"/>
    </xf>
    <xf numFmtId="0" fontId="29" fillId="5" borderId="4" xfId="1" applyFont="1" applyBorder="1" applyAlignment="1">
      <alignment horizontal="center" vertical="center"/>
    </xf>
    <xf numFmtId="0" fontId="29" fillId="0" borderId="0" xfId="0" applyFont="1" applyBorder="1" applyAlignment="1">
      <alignment horizontal="left" vertical="center"/>
    </xf>
    <xf numFmtId="0" fontId="29" fillId="10" borderId="4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/>
    </xf>
    <xf numFmtId="0" fontId="29" fillId="0" borderId="4" xfId="0" applyFont="1" applyFill="1" applyBorder="1"/>
    <xf numFmtId="0" fontId="29" fillId="0" borderId="11" xfId="0" applyFont="1" applyBorder="1"/>
    <xf numFmtId="0" fontId="29" fillId="0" borderId="0" xfId="0" applyFont="1"/>
    <xf numFmtId="0" fontId="30" fillId="8" borderId="4" xfId="4" applyFont="1" applyBorder="1" applyAlignment="1">
      <alignment horizontal="center" vertical="center"/>
    </xf>
    <xf numFmtId="0" fontId="29" fillId="0" borderId="4" xfId="0" applyNumberFormat="1" applyFont="1" applyBorder="1" applyAlignment="1">
      <alignment horizontal="center" vertical="center"/>
    </xf>
    <xf numFmtId="0" fontId="12" fillId="0" borderId="0" xfId="0" applyFont="1"/>
    <xf numFmtId="1" fontId="31" fillId="0" borderId="0" xfId="0" applyNumberFormat="1" applyFont="1"/>
    <xf numFmtId="1" fontId="12" fillId="0" borderId="0" xfId="0" applyNumberFormat="1" applyFont="1"/>
    <xf numFmtId="0" fontId="12" fillId="0" borderId="0" xfId="0" applyFont="1" applyAlignment="1"/>
    <xf numFmtId="1" fontId="12" fillId="0" borderId="0" xfId="0" applyNumberFormat="1" applyFont="1" applyAlignment="1"/>
    <xf numFmtId="0" fontId="12" fillId="0" borderId="0" xfId="0" applyFont="1" applyBorder="1" applyAlignment="1">
      <alignment vertical="center"/>
    </xf>
    <xf numFmtId="1" fontId="12" fillId="0" borderId="0" xfId="0" applyNumberFormat="1" applyFont="1" applyAlignment="1">
      <alignment horizontal="center" vertical="center"/>
    </xf>
    <xf numFmtId="0" fontId="12" fillId="0" borderId="0" xfId="0" applyFont="1" applyBorder="1"/>
    <xf numFmtId="0" fontId="15" fillId="0" borderId="4" xfId="0" applyFont="1" applyBorder="1" applyAlignment="1">
      <alignment vertical="center"/>
    </xf>
    <xf numFmtId="49" fontId="16" fillId="11" borderId="4" xfId="0" applyNumberFormat="1" applyFont="1" applyFill="1" applyBorder="1" applyAlignment="1">
      <alignment horizontal="right" vertical="center"/>
    </xf>
    <xf numFmtId="49" fontId="15" fillId="11" borderId="4" xfId="0" applyNumberFormat="1" applyFont="1" applyFill="1" applyBorder="1" applyAlignment="1">
      <alignment horizontal="right" vertical="center"/>
    </xf>
    <xf numFmtId="49" fontId="15" fillId="11" borderId="4" xfId="0" applyNumberFormat="1" applyFont="1" applyFill="1" applyBorder="1" applyAlignment="1">
      <alignment horizontal="center" vertical="center"/>
    </xf>
    <xf numFmtId="1" fontId="15" fillId="0" borderId="4" xfId="0" quotePrefix="1" applyNumberFormat="1" applyFont="1" applyFill="1" applyBorder="1" applyAlignment="1">
      <alignment horizontal="center" vertical="center"/>
    </xf>
    <xf numFmtId="1" fontId="15" fillId="0" borderId="4" xfId="0" applyNumberFormat="1" applyFont="1" applyFill="1" applyBorder="1" applyAlignment="1">
      <alignment horizontal="center" vertical="center"/>
    </xf>
    <xf numFmtId="187" fontId="15" fillId="0" borderId="4" xfId="0" quotePrefix="1" applyNumberFormat="1" applyFont="1" applyFill="1" applyBorder="1" applyAlignment="1">
      <alignment horizontal="center" vertical="center"/>
    </xf>
    <xf numFmtId="187" fontId="15" fillId="0" borderId="4" xfId="0" applyNumberFormat="1" applyFont="1" applyFill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/>
    </xf>
    <xf numFmtId="1" fontId="15" fillId="11" borderId="4" xfId="0" quotePrefix="1" applyNumberFormat="1" applyFont="1" applyFill="1" applyBorder="1" applyAlignment="1">
      <alignment horizontal="center" vertical="center"/>
    </xf>
    <xf numFmtId="49" fontId="15" fillId="11" borderId="4" xfId="0" quotePrefix="1" applyNumberFormat="1" applyFont="1" applyFill="1" applyBorder="1" applyAlignment="1">
      <alignment horizontal="center" vertical="center"/>
    </xf>
    <xf numFmtId="2" fontId="15" fillId="11" borderId="4" xfId="0" quotePrefix="1" applyNumberFormat="1" applyFont="1" applyFill="1" applyBorder="1" applyAlignment="1">
      <alignment horizontal="center" vertical="center"/>
    </xf>
    <xf numFmtId="2" fontId="15" fillId="11" borderId="4" xfId="0" applyNumberFormat="1" applyFont="1" applyFill="1" applyBorder="1" applyAlignment="1">
      <alignment horizontal="center" vertical="center"/>
    </xf>
    <xf numFmtId="2" fontId="15" fillId="0" borderId="4" xfId="0" quotePrefix="1" applyNumberFormat="1" applyFont="1" applyFill="1" applyBorder="1" applyAlignment="1">
      <alignment horizontal="center" vertical="center"/>
    </xf>
    <xf numFmtId="2" fontId="15" fillId="0" borderId="4" xfId="0" applyNumberFormat="1" applyFont="1" applyFill="1" applyBorder="1" applyAlignment="1">
      <alignment horizontal="center" vertical="center"/>
    </xf>
    <xf numFmtId="0" fontId="15" fillId="0" borderId="4" xfId="0" quotePrefix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1" fontId="15" fillId="11" borderId="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5" fillId="12" borderId="4" xfId="0" applyFont="1" applyFill="1" applyBorder="1" applyAlignment="1" applyProtection="1">
      <alignment horizontal="center" vertical="center"/>
    </xf>
    <xf numFmtId="1" fontId="9" fillId="0" borderId="0" xfId="0" applyNumberFormat="1" applyFont="1"/>
    <xf numFmtId="0" fontId="12" fillId="8" borderId="4" xfId="4" applyBorder="1"/>
    <xf numFmtId="0" fontId="0" fillId="0" borderId="4" xfId="0" applyBorder="1"/>
    <xf numFmtId="0" fontId="0" fillId="0" borderId="0" xfId="0" applyAlignment="1">
      <alignment vertical="center"/>
    </xf>
    <xf numFmtId="0" fontId="32" fillId="0" borderId="4" xfId="0" applyFont="1" applyBorder="1"/>
    <xf numFmtId="0" fontId="28" fillId="0" borderId="0" xfId="0" applyFont="1" applyBorder="1"/>
    <xf numFmtId="0" fontId="27" fillId="0" borderId="0" xfId="0" applyFont="1" applyBorder="1"/>
    <xf numFmtId="40" fontId="27" fillId="0" borderId="0" xfId="1" applyNumberFormat="1" applyFont="1" applyFill="1" applyBorder="1" applyAlignment="1">
      <alignment horizontal="center" vertical="center"/>
    </xf>
    <xf numFmtId="40" fontId="33" fillId="0" borderId="0" xfId="1" applyNumberFormat="1" applyFont="1" applyFill="1" applyBorder="1" applyAlignment="1">
      <alignment vertical="center"/>
    </xf>
    <xf numFmtId="0" fontId="27" fillId="0" borderId="0" xfId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/>
    </xf>
    <xf numFmtId="0" fontId="14" fillId="14" borderId="4" xfId="6" applyNumberFormat="1" applyFont="1" applyFill="1" applyBorder="1" applyAlignment="1" applyProtection="1">
      <alignment horizontal="center" vertical="center"/>
      <protection locked="0"/>
    </xf>
    <xf numFmtId="0" fontId="13" fillId="0" borderId="4" xfId="0" applyFont="1" applyBorder="1"/>
    <xf numFmtId="0" fontId="34" fillId="0" borderId="0" xfId="6" applyNumberFormat="1" applyFont="1" applyFill="1" applyAlignment="1" applyProtection="1">
      <alignment horizontal="center" vertical="center"/>
      <protection locked="0"/>
    </xf>
    <xf numFmtId="0" fontId="2" fillId="0" borderId="25" xfId="6" applyFont="1" applyFill="1" applyBorder="1" applyAlignment="1" applyProtection="1">
      <alignment horizontal="left" vertical="center"/>
      <protection locked="0"/>
    </xf>
    <xf numFmtId="0" fontId="2" fillId="0" borderId="25" xfId="6" applyFont="1" applyBorder="1" applyAlignment="1" applyProtection="1">
      <alignment vertical="center"/>
      <protection locked="0"/>
    </xf>
    <xf numFmtId="0" fontId="2" fillId="0" borderId="25" xfId="6" applyFont="1" applyBorder="1" applyAlignment="1" applyProtection="1">
      <alignment horizontal="center" vertical="center"/>
    </xf>
    <xf numFmtId="9" fontId="2" fillId="0" borderId="25" xfId="8" applyFont="1" applyFill="1" applyBorder="1" applyAlignment="1" applyProtection="1">
      <alignment vertical="center"/>
    </xf>
    <xf numFmtId="0" fontId="2" fillId="0" borderId="25" xfId="6" applyFont="1" applyFill="1" applyBorder="1" applyAlignment="1" applyProtection="1">
      <alignment horizontal="center" vertical="center"/>
      <protection locked="0"/>
    </xf>
    <xf numFmtId="0" fontId="10" fillId="0" borderId="25" xfId="6" applyNumberFormat="1" applyFont="1" applyFill="1" applyBorder="1" applyAlignment="1" applyProtection="1">
      <alignment horizontal="center" vertical="center"/>
      <protection locked="0"/>
    </xf>
    <xf numFmtId="0" fontId="10" fillId="0" borderId="25" xfId="6" applyFont="1" applyFill="1" applyBorder="1" applyAlignment="1" applyProtection="1">
      <alignment horizontal="center" vertical="center"/>
      <protection locked="0"/>
    </xf>
    <xf numFmtId="40" fontId="2" fillId="0" borderId="25" xfId="5" applyFont="1" applyBorder="1" applyAlignment="1" applyProtection="1">
      <alignment horizontal="center" vertical="center"/>
      <protection locked="0"/>
    </xf>
    <xf numFmtId="0" fontId="2" fillId="0" borderId="25" xfId="6" applyFont="1" applyBorder="1" applyAlignment="1" applyProtection="1">
      <alignment horizontal="center" vertical="center"/>
      <protection locked="0"/>
    </xf>
    <xf numFmtId="0" fontId="7" fillId="15" borderId="25" xfId="6" applyFont="1" applyFill="1" applyBorder="1" applyAlignment="1" applyProtection="1">
      <alignment horizontal="center" vertical="center"/>
      <protection locked="0"/>
    </xf>
    <xf numFmtId="0" fontId="2" fillId="15" borderId="25" xfId="6" applyFont="1" applyFill="1" applyBorder="1" applyAlignment="1" applyProtection="1">
      <alignment horizontal="center" vertical="center"/>
      <protection locked="0"/>
    </xf>
    <xf numFmtId="0" fontId="8" fillId="15" borderId="25" xfId="6" applyFont="1" applyFill="1" applyBorder="1" applyAlignment="1" applyProtection="1">
      <alignment horizontal="center" vertical="center"/>
      <protection locked="0"/>
    </xf>
    <xf numFmtId="0" fontId="2" fillId="15" borderId="25" xfId="6" applyNumberFormat="1" applyFont="1" applyFill="1" applyBorder="1" applyAlignment="1" applyProtection="1">
      <alignment horizontal="center" vertical="center"/>
      <protection locked="0"/>
    </xf>
    <xf numFmtId="40" fontId="2" fillId="0" borderId="25" xfId="5" applyFont="1" applyFill="1" applyBorder="1" applyAlignment="1" applyProtection="1">
      <alignment horizontal="center" vertical="center"/>
      <protection locked="0"/>
    </xf>
    <xf numFmtId="40" fontId="35" fillId="0" borderId="25" xfId="5" applyFont="1" applyBorder="1" applyAlignment="1" applyProtection="1">
      <alignment horizontal="center" vertical="center"/>
      <protection locked="0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29" fillId="16" borderId="4" xfId="1" applyFont="1" applyFill="1" applyBorder="1" applyAlignment="1">
      <alignment horizontal="center" vertical="center"/>
    </xf>
    <xf numFmtId="40" fontId="39" fillId="5" borderId="7" xfId="1" applyNumberFormat="1" applyFont="1" applyBorder="1" applyAlignment="1">
      <alignment horizontal="center" vertical="center"/>
    </xf>
    <xf numFmtId="40" fontId="39" fillId="5" borderId="9" xfId="1" applyNumberFormat="1" applyFont="1" applyBorder="1" applyAlignment="1">
      <alignment horizontal="center" vertical="center"/>
    </xf>
    <xf numFmtId="40" fontId="39" fillId="5" borderId="12" xfId="1" applyNumberFormat="1" applyFont="1" applyBorder="1" applyAlignment="1">
      <alignment horizontal="center" vertical="center"/>
    </xf>
    <xf numFmtId="40" fontId="39" fillId="5" borderId="13" xfId="1" applyNumberFormat="1" applyFont="1" applyBorder="1" applyAlignment="1">
      <alignment horizontal="center" vertical="center"/>
    </xf>
    <xf numFmtId="0" fontId="29" fillId="16" borderId="6" xfId="1" applyFont="1" applyFill="1" applyBorder="1" applyAlignment="1">
      <alignment horizontal="center" vertical="center"/>
    </xf>
    <xf numFmtId="0" fontId="29" fillId="16" borderId="5" xfId="1" applyFont="1" applyFill="1" applyBorder="1" applyAlignment="1">
      <alignment horizontal="center" vertical="center"/>
    </xf>
    <xf numFmtId="0" fontId="40" fillId="0" borderId="10" xfId="0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12" xfId="0" applyFont="1" applyBorder="1" applyAlignment="1">
      <alignment horizontal="left" vertical="center"/>
    </xf>
    <xf numFmtId="0" fontId="40" fillId="0" borderId="11" xfId="0" applyFont="1" applyBorder="1" applyAlignment="1">
      <alignment horizontal="left" vertical="center"/>
    </xf>
    <xf numFmtId="1" fontId="41" fillId="6" borderId="4" xfId="2" applyNumberFormat="1" applyFont="1" applyBorder="1" applyAlignment="1">
      <alignment horizontal="center" vertical="center"/>
    </xf>
    <xf numFmtId="0" fontId="42" fillId="7" borderId="14" xfId="3" applyFont="1" applyBorder="1" applyAlignment="1">
      <alignment horizontal="center" vertical="center"/>
    </xf>
    <xf numFmtId="0" fontId="42" fillId="7" borderId="15" xfId="3" applyFont="1" applyBorder="1" applyAlignment="1">
      <alignment horizontal="center" vertical="center"/>
    </xf>
    <xf numFmtId="1" fontId="30" fillId="8" borderId="6" xfId="4" applyNumberFormat="1" applyFont="1" applyBorder="1" applyAlignment="1">
      <alignment horizontal="center" vertical="center"/>
    </xf>
    <xf numFmtId="1" fontId="30" fillId="8" borderId="3" xfId="4" applyNumberFormat="1" applyFont="1" applyBorder="1" applyAlignment="1">
      <alignment horizontal="center" vertical="center"/>
    </xf>
    <xf numFmtId="1" fontId="30" fillId="8" borderId="5" xfId="4" applyNumberFormat="1" applyFont="1" applyBorder="1" applyAlignment="1">
      <alignment horizontal="center" vertical="center"/>
    </xf>
    <xf numFmtId="0" fontId="30" fillId="8" borderId="6" xfId="4" applyFont="1" applyBorder="1" applyAlignment="1">
      <alignment horizontal="center" vertical="center"/>
    </xf>
    <xf numFmtId="0" fontId="30" fillId="8" borderId="3" xfId="4" applyFont="1" applyBorder="1" applyAlignment="1">
      <alignment horizontal="center" vertical="center"/>
    </xf>
    <xf numFmtId="0" fontId="30" fillId="8" borderId="5" xfId="4" applyFont="1" applyBorder="1" applyAlignment="1">
      <alignment horizontal="center" vertical="center"/>
    </xf>
    <xf numFmtId="49" fontId="29" fillId="0" borderId="6" xfId="0" applyNumberFormat="1" applyFont="1" applyBorder="1" applyAlignment="1">
      <alignment horizontal="center" vertical="center"/>
    </xf>
    <xf numFmtId="0" fontId="29" fillId="0" borderId="3" xfId="0" applyNumberFormat="1" applyFont="1" applyBorder="1" applyAlignment="1">
      <alignment horizontal="center" vertical="center"/>
    </xf>
    <xf numFmtId="0" fontId="29" fillId="0" borderId="5" xfId="0" applyNumberFormat="1" applyFont="1" applyBorder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/>
    </xf>
    <xf numFmtId="0" fontId="43" fillId="0" borderId="6" xfId="0" applyFont="1" applyBorder="1" applyAlignment="1">
      <alignment horizontal="left" vertical="center"/>
    </xf>
    <xf numFmtId="0" fontId="43" fillId="0" borderId="3" xfId="0" applyFont="1" applyBorder="1" applyAlignment="1">
      <alignment horizontal="left" vertical="center"/>
    </xf>
    <xf numFmtId="0" fontId="40" fillId="0" borderId="1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49" fontId="33" fillId="17" borderId="6" xfId="0" applyNumberFormat="1" applyFont="1" applyFill="1" applyBorder="1" applyAlignment="1">
      <alignment horizontal="center" vertical="center"/>
    </xf>
    <xf numFmtId="0" fontId="33" fillId="17" borderId="3" xfId="0" applyNumberFormat="1" applyFont="1" applyFill="1" applyBorder="1" applyAlignment="1">
      <alignment horizontal="center" vertical="center"/>
    </xf>
    <xf numFmtId="0" fontId="33" fillId="17" borderId="5" xfId="0" applyNumberFormat="1" applyFont="1" applyFill="1" applyBorder="1" applyAlignment="1">
      <alignment horizontal="center" vertical="center"/>
    </xf>
    <xf numFmtId="0" fontId="27" fillId="0" borderId="7" xfId="0" applyNumberFormat="1" applyFont="1" applyBorder="1" applyAlignment="1">
      <alignment horizontal="left" vertical="center" wrapText="1"/>
    </xf>
    <xf numFmtId="0" fontId="27" fillId="0" borderId="8" xfId="0" applyNumberFormat="1" applyFont="1" applyBorder="1" applyAlignment="1">
      <alignment horizontal="left" vertical="center" wrapText="1"/>
    </xf>
    <xf numFmtId="0" fontId="27" fillId="0" borderId="9" xfId="0" applyNumberFormat="1" applyFont="1" applyBorder="1" applyAlignment="1">
      <alignment horizontal="left" vertical="center" wrapText="1"/>
    </xf>
    <xf numFmtId="0" fontId="27" fillId="0" borderId="10" xfId="0" applyNumberFormat="1" applyFont="1" applyBorder="1" applyAlignment="1">
      <alignment horizontal="left" vertical="center" wrapText="1"/>
    </xf>
    <xf numFmtId="0" fontId="27" fillId="0" borderId="0" xfId="0" applyNumberFormat="1" applyFont="1" applyBorder="1" applyAlignment="1">
      <alignment horizontal="left" vertical="center" wrapText="1"/>
    </xf>
    <xf numFmtId="0" fontId="27" fillId="0" borderId="16" xfId="0" applyNumberFormat="1" applyFont="1" applyBorder="1" applyAlignment="1">
      <alignment horizontal="left" vertical="center" wrapText="1"/>
    </xf>
    <xf numFmtId="0" fontId="27" fillId="0" borderId="12" xfId="0" applyNumberFormat="1" applyFont="1" applyBorder="1" applyAlignment="1">
      <alignment horizontal="left" vertical="center" wrapText="1"/>
    </xf>
    <xf numFmtId="0" fontId="27" fillId="0" borderId="11" xfId="0" applyNumberFormat="1" applyFont="1" applyBorder="1" applyAlignment="1">
      <alignment horizontal="left" vertical="center" wrapText="1"/>
    </xf>
    <xf numFmtId="0" fontId="27" fillId="0" borderId="13" xfId="0" applyNumberFormat="1" applyFont="1" applyBorder="1" applyAlignment="1">
      <alignment horizontal="left" vertical="center" wrapText="1"/>
    </xf>
    <xf numFmtId="0" fontId="44" fillId="0" borderId="0" xfId="0" applyFont="1" applyAlignment="1">
      <alignment horizontal="center"/>
    </xf>
    <xf numFmtId="0" fontId="12" fillId="6" borderId="4" xfId="2" applyBorder="1" applyAlignment="1">
      <alignment horizontal="center" vertical="center" wrapText="1"/>
    </xf>
    <xf numFmtId="0" fontId="12" fillId="6" borderId="4" xfId="2" applyBorder="1" applyAlignment="1">
      <alignment horizontal="center" vertical="center"/>
    </xf>
    <xf numFmtId="3" fontId="15" fillId="3" borderId="11" xfId="0" applyNumberFormat="1" applyFont="1" applyFill="1" applyBorder="1" applyAlignment="1"/>
    <xf numFmtId="0" fontId="12" fillId="0" borderId="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7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5" fillId="3" borderId="18" xfId="0" applyFont="1" applyFill="1" applyBorder="1" applyAlignment="1">
      <alignment horizontal="right" vertical="center"/>
    </xf>
    <xf numFmtId="0" fontId="15" fillId="3" borderId="22" xfId="0" applyFont="1" applyFill="1" applyBorder="1" applyAlignment="1">
      <alignment horizontal="right" vertical="center"/>
    </xf>
    <xf numFmtId="0" fontId="15" fillId="3" borderId="20" xfId="0" applyFont="1" applyFill="1" applyBorder="1" applyAlignment="1">
      <alignment horizontal="right" vertical="center"/>
    </xf>
    <xf numFmtId="0" fontId="15" fillId="3" borderId="23" xfId="0" applyFont="1" applyFill="1" applyBorder="1" applyAlignment="1">
      <alignment horizontal="right" vertical="center"/>
    </xf>
    <xf numFmtId="0" fontId="15" fillId="0" borderId="4" xfId="0" applyFont="1" applyBorder="1" applyAlignment="1">
      <alignment horizontal="center" vertical="center" wrapText="1"/>
    </xf>
    <xf numFmtId="2" fontId="15" fillId="0" borderId="24" xfId="0" applyNumberFormat="1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18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187" fontId="15" fillId="0" borderId="21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45" fillId="0" borderId="0" xfId="0" applyFont="1"/>
    <xf numFmtId="0" fontId="46" fillId="0" borderId="0" xfId="0" quotePrefix="1" applyFont="1" applyAlignment="1" applyProtection="1">
      <alignment horizontal="center"/>
    </xf>
    <xf numFmtId="1" fontId="45" fillId="0" borderId="0" xfId="0" applyNumberFormat="1" applyFont="1" applyAlignment="1">
      <alignment horizontal="right"/>
    </xf>
    <xf numFmtId="0" fontId="45" fillId="3" borderId="0" xfId="0" applyFont="1" applyFill="1"/>
    <xf numFmtId="0" fontId="45" fillId="0" borderId="0" xfId="0" applyFont="1" applyAlignment="1">
      <alignment horizontal="right"/>
    </xf>
    <xf numFmtId="0" fontId="46" fillId="0" borderId="0" xfId="0" applyFont="1" applyAlignment="1" applyProtection="1">
      <alignment horizontal="center"/>
    </xf>
    <xf numFmtId="0" fontId="45" fillId="0" borderId="17" xfId="0" applyFont="1" applyBorder="1" applyAlignment="1">
      <alignment vertical="center"/>
    </xf>
    <xf numFmtId="0" fontId="45" fillId="0" borderId="18" xfId="0" applyFont="1" applyBorder="1" applyAlignment="1"/>
    <xf numFmtId="0" fontId="45" fillId="3" borderId="18" xfId="0" applyFont="1" applyFill="1" applyBorder="1" applyAlignment="1">
      <alignment horizontal="right" vertical="center"/>
    </xf>
    <xf numFmtId="0" fontId="45" fillId="3" borderId="22" xfId="0" applyFont="1" applyFill="1" applyBorder="1" applyAlignment="1">
      <alignment horizontal="right" vertical="center"/>
    </xf>
    <xf numFmtId="0" fontId="45" fillId="0" borderId="19" xfId="0" applyFont="1" applyBorder="1" applyAlignment="1">
      <alignment vertical="center"/>
    </xf>
    <xf numFmtId="0" fontId="45" fillId="0" borderId="20" xfId="0" applyFont="1" applyBorder="1" applyAlignment="1"/>
    <xf numFmtId="0" fontId="45" fillId="3" borderId="20" xfId="0" applyFont="1" applyFill="1" applyBorder="1" applyAlignment="1">
      <alignment horizontal="right" vertical="center"/>
    </xf>
    <xf numFmtId="0" fontId="45" fillId="3" borderId="23" xfId="0" applyFont="1" applyFill="1" applyBorder="1" applyAlignment="1">
      <alignment horizontal="right" vertical="center"/>
    </xf>
    <xf numFmtId="0" fontId="47" fillId="0" borderId="0" xfId="0" applyFont="1"/>
    <xf numFmtId="0" fontId="47" fillId="0" borderId="0" xfId="0" applyFont="1" applyBorder="1" applyAlignment="1">
      <alignment horizontal="center"/>
    </xf>
    <xf numFmtId="40" fontId="45" fillId="0" borderId="11" xfId="0" applyNumberFormat="1" applyFont="1" applyBorder="1" applyAlignment="1">
      <alignment horizontal="center"/>
    </xf>
    <xf numFmtId="0" fontId="45" fillId="0" borderId="11" xfId="0" applyFont="1" applyBorder="1" applyAlignment="1">
      <alignment horizontal="center"/>
    </xf>
    <xf numFmtId="184" fontId="45" fillId="0" borderId="21" xfId="0" applyNumberFormat="1" applyFont="1" applyBorder="1" applyAlignment="1">
      <alignment horizontal="center"/>
    </xf>
    <xf numFmtId="0" fontId="45" fillId="0" borderId="0" xfId="0" applyFont="1" applyBorder="1"/>
    <xf numFmtId="0" fontId="45" fillId="0" borderId="4" xfId="0" applyFont="1" applyBorder="1" applyAlignment="1">
      <alignment vertical="center"/>
    </xf>
    <xf numFmtId="49" fontId="46" fillId="11" borderId="4" xfId="0" applyNumberFormat="1" applyFont="1" applyFill="1" applyBorder="1" applyAlignment="1">
      <alignment horizontal="right" vertical="center"/>
    </xf>
    <xf numFmtId="49" fontId="45" fillId="11" borderId="4" xfId="0" applyNumberFormat="1" applyFont="1" applyFill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0" fontId="45" fillId="0" borderId="5" xfId="0" applyFont="1" applyBorder="1" applyAlignment="1">
      <alignment vertical="center"/>
    </xf>
    <xf numFmtId="1" fontId="45" fillId="0" borderId="4" xfId="0" quotePrefix="1" applyNumberFormat="1" applyFont="1" applyFill="1" applyBorder="1" applyAlignment="1">
      <alignment horizontal="center" vertical="center"/>
    </xf>
    <xf numFmtId="1" fontId="45" fillId="0" borderId="4" xfId="0" applyNumberFormat="1" applyFont="1" applyFill="1" applyBorder="1" applyAlignment="1">
      <alignment horizontal="center" vertical="center"/>
    </xf>
    <xf numFmtId="187" fontId="45" fillId="0" borderId="4" xfId="0" quotePrefix="1" applyNumberFormat="1" applyFont="1" applyFill="1" applyBorder="1" applyAlignment="1">
      <alignment horizontal="center" vertical="center"/>
    </xf>
    <xf numFmtId="187" fontId="45" fillId="0" borderId="4" xfId="0" applyNumberFormat="1" applyFont="1" applyFill="1" applyBorder="1" applyAlignment="1">
      <alignment horizontal="center" vertical="center"/>
    </xf>
    <xf numFmtId="0" fontId="45" fillId="0" borderId="4" xfId="0" quotePrefix="1" applyFont="1" applyBorder="1" applyAlignment="1">
      <alignment horizontal="left" vertical="center"/>
    </xf>
    <xf numFmtId="0" fontId="45" fillId="0" borderId="5" xfId="0" applyFont="1" applyBorder="1" applyAlignment="1">
      <alignment horizontal="center" vertical="center"/>
    </xf>
    <xf numFmtId="1" fontId="48" fillId="3" borderId="4" xfId="0" quotePrefix="1" applyNumberFormat="1" applyFont="1" applyFill="1" applyBorder="1" applyAlignment="1">
      <alignment horizontal="center" vertical="center"/>
    </xf>
    <xf numFmtId="1" fontId="48" fillId="3" borderId="4" xfId="0" applyNumberFormat="1" applyFont="1" applyFill="1" applyBorder="1" applyAlignment="1">
      <alignment horizontal="center" vertical="center"/>
    </xf>
    <xf numFmtId="1" fontId="45" fillId="11" borderId="4" xfId="0" applyNumberFormat="1" applyFont="1" applyFill="1" applyBorder="1" applyAlignment="1">
      <alignment horizontal="center" vertical="center"/>
    </xf>
    <xf numFmtId="49" fontId="48" fillId="3" borderId="4" xfId="0" applyNumberFormat="1" applyFont="1" applyFill="1" applyBorder="1" applyAlignment="1">
      <alignment horizontal="center" vertical="center"/>
    </xf>
    <xf numFmtId="0" fontId="45" fillId="0" borderId="4" xfId="0" applyFont="1" applyBorder="1" applyAlignment="1" applyProtection="1">
      <alignment vertical="center"/>
    </xf>
    <xf numFmtId="0" fontId="45" fillId="0" borderId="6" xfId="0" applyFont="1" applyBorder="1" applyAlignment="1" applyProtection="1">
      <alignment vertical="center"/>
    </xf>
    <xf numFmtId="0" fontId="45" fillId="0" borderId="5" xfId="0" applyFont="1" applyBorder="1" applyAlignment="1" applyProtection="1">
      <alignment horizontal="center" vertical="center"/>
    </xf>
    <xf numFmtId="181" fontId="45" fillId="0" borderId="4" xfId="0" quotePrefix="1" applyNumberFormat="1" applyFont="1" applyFill="1" applyBorder="1" applyAlignment="1">
      <alignment horizontal="center" vertical="center"/>
    </xf>
    <xf numFmtId="181" fontId="45" fillId="0" borderId="4" xfId="0" applyNumberFormat="1" applyFont="1" applyFill="1" applyBorder="1" applyAlignment="1">
      <alignment horizontal="center" vertical="center"/>
    </xf>
    <xf numFmtId="0" fontId="45" fillId="0" borderId="4" xfId="0" applyFont="1" applyBorder="1" applyAlignment="1" applyProtection="1">
      <alignment horizontal="left" vertical="center"/>
    </xf>
    <xf numFmtId="0" fontId="45" fillId="12" borderId="4" xfId="0" applyFont="1" applyFill="1" applyBorder="1" applyAlignment="1" applyProtection="1">
      <alignment horizontal="center" vertical="center"/>
    </xf>
    <xf numFmtId="1" fontId="45" fillId="9" borderId="4" xfId="0" quotePrefix="1" applyNumberFormat="1" applyFont="1" applyFill="1" applyBorder="1" applyAlignment="1">
      <alignment horizontal="center" vertical="center"/>
    </xf>
    <xf numFmtId="181" fontId="45" fillId="9" borderId="4" xfId="0" applyNumberFormat="1" applyFont="1" applyFill="1" applyBorder="1" applyAlignment="1">
      <alignment horizontal="center" vertical="center"/>
    </xf>
    <xf numFmtId="0" fontId="45" fillId="0" borderId="3" xfId="0" applyFont="1" applyBorder="1" applyAlignment="1">
      <alignment horizontal="left" vertical="center"/>
    </xf>
    <xf numFmtId="1" fontId="45" fillId="11" borderId="4" xfId="0" quotePrefix="1" applyNumberFormat="1" applyFont="1" applyFill="1" applyBorder="1" applyAlignment="1">
      <alignment horizontal="center" vertical="center"/>
    </xf>
    <xf numFmtId="2" fontId="45" fillId="11" borderId="4" xfId="0" applyNumberFormat="1" applyFont="1" applyFill="1" applyBorder="1" applyAlignment="1">
      <alignment horizontal="center" vertical="center"/>
    </xf>
    <xf numFmtId="2" fontId="45" fillId="0" borderId="4" xfId="0" applyNumberFormat="1" applyFont="1" applyFill="1" applyBorder="1" applyAlignment="1">
      <alignment horizontal="center" vertical="center"/>
    </xf>
    <xf numFmtId="2" fontId="45" fillId="0" borderId="4" xfId="0" quotePrefix="1" applyNumberFormat="1" applyFont="1" applyFill="1" applyBorder="1" applyAlignment="1">
      <alignment horizontal="center" vertical="center"/>
    </xf>
    <xf numFmtId="0" fontId="45" fillId="0" borderId="4" xfId="0" quotePrefix="1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5" fillId="0" borderId="4" xfId="0" applyFont="1" applyBorder="1" applyAlignment="1">
      <alignment horizontal="center" vertical="center" wrapText="1"/>
    </xf>
    <xf numFmtId="0" fontId="45" fillId="0" borderId="0" xfId="0" applyFont="1" applyBorder="1" applyAlignment="1">
      <alignment vertical="center"/>
    </xf>
    <xf numFmtId="2" fontId="45" fillId="0" borderId="0" xfId="0" quotePrefix="1" applyNumberFormat="1" applyFont="1" applyFill="1" applyBorder="1" applyAlignment="1">
      <alignment horizontal="center" vertical="center"/>
    </xf>
    <xf numFmtId="2" fontId="45" fillId="0" borderId="0" xfId="0" applyNumberFormat="1" applyFont="1" applyFill="1" applyBorder="1" applyAlignment="1">
      <alignment horizontal="center" vertical="center"/>
    </xf>
    <xf numFmtId="0" fontId="49" fillId="0" borderId="4" xfId="0" applyFont="1" applyBorder="1" applyAlignment="1">
      <alignment vertical="center"/>
    </xf>
    <xf numFmtId="0" fontId="49" fillId="0" borderId="4" xfId="0" quotePrefix="1" applyFont="1" applyBorder="1" applyAlignment="1">
      <alignment horizontal="right" vertical="center"/>
    </xf>
    <xf numFmtId="0" fontId="49" fillId="0" borderId="4" xfId="0" applyFont="1" applyBorder="1" applyAlignment="1">
      <alignment horizontal="center" vertical="center"/>
    </xf>
    <xf numFmtId="3" fontId="50" fillId="0" borderId="4" xfId="0" quotePrefix="1" applyNumberFormat="1" applyFont="1" applyBorder="1" applyAlignment="1">
      <alignment horizontal="center" vertical="center"/>
    </xf>
    <xf numFmtId="0" fontId="49" fillId="0" borderId="4" xfId="0" quotePrefix="1" applyFont="1" applyBorder="1" applyAlignment="1">
      <alignment horizontal="left" vertical="center"/>
    </xf>
    <xf numFmtId="0" fontId="49" fillId="0" borderId="4" xfId="0" applyFont="1" applyBorder="1" applyAlignment="1">
      <alignment horizontal="left" vertical="center"/>
    </xf>
    <xf numFmtId="1" fontId="50" fillId="4" borderId="4" xfId="0" quotePrefix="1" applyNumberFormat="1" applyFont="1" applyFill="1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1" fontId="47" fillId="0" borderId="0" xfId="0" applyNumberFormat="1" applyFont="1" applyAlignment="1">
      <alignment horizontal="center" vertical="center"/>
    </xf>
    <xf numFmtId="1" fontId="47" fillId="13" borderId="0" xfId="0" applyNumberFormat="1" applyFont="1" applyFill="1" applyAlignment="1">
      <alignment horizontal="center" vertical="center"/>
    </xf>
    <xf numFmtId="0" fontId="45" fillId="0" borderId="0" xfId="0" applyFont="1" applyFill="1" applyBorder="1" applyAlignment="1">
      <alignment horizontal="left"/>
    </xf>
    <xf numFmtId="2" fontId="45" fillId="0" borderId="0" xfId="0" applyNumberFormat="1" applyFont="1" applyFill="1" applyBorder="1" applyAlignment="1">
      <alignment horizontal="left" vertical="center"/>
    </xf>
    <xf numFmtId="0" fontId="45" fillId="0" borderId="0" xfId="0" applyFont="1" applyFill="1" applyBorder="1"/>
    <xf numFmtId="0" fontId="51" fillId="0" borderId="0" xfId="0" applyFont="1" applyAlignment="1">
      <alignment horizontal="right"/>
    </xf>
    <xf numFmtId="1" fontId="45" fillId="0" borderId="0" xfId="0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right"/>
    </xf>
    <xf numFmtId="0" fontId="47" fillId="13" borderId="0" xfId="0" applyFont="1" applyFill="1"/>
    <xf numFmtId="1" fontId="52" fillId="13" borderId="0" xfId="0" applyNumberFormat="1" applyFont="1" applyFill="1"/>
    <xf numFmtId="1" fontId="47" fillId="13" borderId="0" xfId="0" applyNumberFormat="1" applyFont="1" applyFill="1"/>
    <xf numFmtId="2" fontId="45" fillId="0" borderId="0" xfId="0" applyNumberFormat="1" applyFont="1" applyAlignment="1">
      <alignment horizontal="left" vertical="center"/>
    </xf>
    <xf numFmtId="3" fontId="45" fillId="3" borderId="11" xfId="0" applyNumberFormat="1" applyFont="1" applyFill="1" applyBorder="1" applyAlignment="1"/>
    <xf numFmtId="188" fontId="45" fillId="0" borderId="0" xfId="0" applyNumberFormat="1" applyFont="1" applyAlignment="1">
      <alignment horizontal="center" vertical="center"/>
    </xf>
    <xf numFmtId="0" fontId="47" fillId="13" borderId="0" xfId="0" applyFont="1" applyFill="1" applyAlignment="1"/>
    <xf numFmtId="1" fontId="47" fillId="13" borderId="0" xfId="0" applyNumberFormat="1" applyFont="1" applyFill="1" applyAlignment="1"/>
    <xf numFmtId="0" fontId="45" fillId="0" borderId="0" xfId="0" quotePrefix="1" applyFont="1" applyAlignment="1">
      <alignment horizontal="left"/>
    </xf>
    <xf numFmtId="0" fontId="45" fillId="0" borderId="0" xfId="0" quotePrefix="1" applyFont="1" applyBorder="1" applyAlignment="1">
      <alignment horizontal="left"/>
    </xf>
    <xf numFmtId="2" fontId="53" fillId="0" borderId="24" xfId="0" applyNumberFormat="1" applyFont="1" applyBorder="1" applyAlignment="1">
      <alignment horizontal="left" vertical="top" wrapText="1"/>
    </xf>
    <xf numFmtId="0" fontId="53" fillId="0" borderId="0" xfId="0" applyFont="1" applyAlignment="1">
      <alignment horizontal="left" vertical="top" wrapText="1"/>
    </xf>
    <xf numFmtId="0" fontId="54" fillId="0" borderId="0" xfId="0" applyFont="1"/>
    <xf numFmtId="0" fontId="55" fillId="0" borderId="0" xfId="0" applyFont="1"/>
    <xf numFmtId="1" fontId="55" fillId="0" borderId="0" xfId="0" applyNumberFormat="1" applyFont="1"/>
    <xf numFmtId="0" fontId="55" fillId="0" borderId="0" xfId="0" applyFont="1" applyAlignment="1"/>
  </cellXfs>
  <cellStyles count="9">
    <cellStyle name="20 % - Accent5" xfId="1" builtinId="46"/>
    <cellStyle name="Accent1" xfId="2" builtinId="29"/>
    <cellStyle name="Accent2" xfId="3" builtinId="33"/>
    <cellStyle name="Accent5" xfId="4" builtinId="45"/>
    <cellStyle name="Milliers 2" xfId="5"/>
    <cellStyle name="Normal" xfId="0" builtinId="0"/>
    <cellStyle name="Normal 2" xfId="6"/>
    <cellStyle name="Normal_Classeur1" xfId="7"/>
    <cellStyle name="Pourcentage" xfId="8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 patternType="none">
          <bgColor indexed="65"/>
        </patternFill>
      </fill>
    </dxf>
    <dxf>
      <font>
        <strike val="0"/>
        <color theme="9" tint="-0.24994659260841701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b/>
        <i val="0"/>
        <color rgb="FFC00000"/>
      </font>
      <fill>
        <patternFill patternType="none">
          <bgColor indexed="65"/>
        </patternFill>
      </fill>
    </dxf>
    <dxf>
      <font>
        <strike val="0"/>
        <color theme="9" tint="-0.24994659260841701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3</xdr:row>
      <xdr:rowOff>28575</xdr:rowOff>
    </xdr:from>
    <xdr:to>
      <xdr:col>15</xdr:col>
      <xdr:colOff>333382</xdr:colOff>
      <xdr:row>11</xdr:row>
      <xdr:rowOff>152400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F463D10-3F1E-4348-91B3-32156B87BDE6}"/>
            </a:ext>
          </a:extLst>
        </xdr:cNvPr>
        <xdr:cNvSpPr txBox="1"/>
      </xdr:nvSpPr>
      <xdr:spPr>
        <a:xfrm>
          <a:off x="8963025" y="647700"/>
          <a:ext cx="3724275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000"/>
            <a:t>La</a:t>
          </a:r>
          <a:r>
            <a:rPr lang="fr-FR" sz="2000" baseline="0"/>
            <a:t> demande MRI regroupe tous les splits d'un job</a:t>
          </a:r>
          <a:endParaRPr lang="fr-FR" sz="2000"/>
        </a:p>
      </xdr:txBody>
    </xdr:sp>
    <xdr:clientData/>
  </xdr:twoCellAnchor>
  <xdr:twoCellAnchor>
    <xdr:from>
      <xdr:col>2</xdr:col>
      <xdr:colOff>371475</xdr:colOff>
      <xdr:row>15</xdr:row>
      <xdr:rowOff>128587</xdr:rowOff>
    </xdr:from>
    <xdr:to>
      <xdr:col>7</xdr:col>
      <xdr:colOff>352425</xdr:colOff>
      <xdr:row>23</xdr:row>
      <xdr:rowOff>52387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6E79E984-4D51-468B-A4D1-BEA1B6BE89E2}"/>
            </a:ext>
          </a:extLst>
        </xdr:cNvPr>
        <xdr:cNvSpPr txBox="1"/>
      </xdr:nvSpPr>
      <xdr:spPr>
        <a:xfrm>
          <a:off x="1247775" y="2762250"/>
          <a:ext cx="49530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pièces</a:t>
          </a:r>
          <a:r>
            <a:rPr lang="en-US" sz="1100" baseline="0"/>
            <a:t> envoyées de Otto Fuchs à MRI. Mail du 31 oct	</a:t>
          </a:r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438150</xdr:colOff>
      <xdr:row>3</xdr:row>
      <xdr:rowOff>76200</xdr:rowOff>
    </xdr:to>
    <xdr:pic>
      <xdr:nvPicPr>
        <xdr:cNvPr id="14387" name="Picture 1" descr="Logo Metcut">
          <a:extLst>
            <a:ext uri="{FF2B5EF4-FFF2-40B4-BE49-F238E27FC236}">
              <a16:creationId xmlns:a16="http://schemas.microsoft.com/office/drawing/2014/main" id="{48134926-5491-4236-93FD-9389002F3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6000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438150</xdr:colOff>
      <xdr:row>3</xdr:row>
      <xdr:rowOff>76200</xdr:rowOff>
    </xdr:to>
    <xdr:pic>
      <xdr:nvPicPr>
        <xdr:cNvPr id="15407" name="Picture 1" descr="Logo Metcut">
          <a:extLst>
            <a:ext uri="{FF2B5EF4-FFF2-40B4-BE49-F238E27FC236}">
              <a16:creationId xmlns:a16="http://schemas.microsoft.com/office/drawing/2014/main" id="{7B666D74-38D2-45ED-B2AD-03A7BC723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6000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438150</xdr:colOff>
      <xdr:row>3</xdr:row>
      <xdr:rowOff>76200</xdr:rowOff>
    </xdr:to>
    <xdr:pic>
      <xdr:nvPicPr>
        <xdr:cNvPr id="16431" name="Picture 1" descr="Logo Metcut">
          <a:extLst>
            <a:ext uri="{FF2B5EF4-FFF2-40B4-BE49-F238E27FC236}">
              <a16:creationId xmlns:a16="http://schemas.microsoft.com/office/drawing/2014/main" id="{1AD093E0-49C8-47F3-A285-2D9054EA3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6000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752475</xdr:colOff>
      <xdr:row>0</xdr:row>
      <xdr:rowOff>9525</xdr:rowOff>
    </xdr:from>
    <xdr:to>
      <xdr:col>7</xdr:col>
      <xdr:colOff>0</xdr:colOff>
      <xdr:row>1</xdr:row>
      <xdr:rowOff>9525</xdr:rowOff>
    </xdr:to>
    <xdr:pic>
      <xdr:nvPicPr>
        <xdr:cNvPr id="21532" name="Image 2">
          <a:extLst>
            <a:ext uri="{FF2B5EF4-FFF2-40B4-BE49-F238E27FC236}">
              <a16:creationId xmlns:a16="http://schemas.microsoft.com/office/drawing/2014/main" id="{B9C5E6B0-9C82-4751-B619-E15072DEC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9525"/>
          <a:ext cx="4667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409575</xdr:colOff>
      <xdr:row>3</xdr:row>
      <xdr:rowOff>47625</xdr:rowOff>
    </xdr:to>
    <xdr:pic>
      <xdr:nvPicPr>
        <xdr:cNvPr id="1093" name="Picture 1" descr="Logo Metcut">
          <a:extLst>
            <a:ext uri="{FF2B5EF4-FFF2-40B4-BE49-F238E27FC236}">
              <a16:creationId xmlns:a16="http://schemas.microsoft.com/office/drawing/2014/main" id="{5AA106BE-0D66-4124-815F-CCD12618B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00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133350</xdr:colOff>
          <xdr:row>0</xdr:row>
          <xdr:rowOff>0</xdr:rowOff>
        </xdr:from>
        <xdr:to>
          <xdr:col>16</xdr:col>
          <xdr:colOff>0</xdr:colOff>
          <xdr:row>4</xdr:row>
          <xdr:rowOff>47625</xdr:rowOff>
        </xdr:to>
        <xdr:sp macro="" textlink="">
          <xdr:nvSpPr>
            <xdr:cNvPr id="1038" name="Bou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124BA0FB-DAA2-4B5B-96F8-0C3F82DFE8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00"/>
                  </a:solidFill>
                  <a:latin typeface="MS Sans Serif"/>
                </a:rPr>
                <a:t>Préparation Base de Données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438150</xdr:colOff>
      <xdr:row>3</xdr:row>
      <xdr:rowOff>76200</xdr:rowOff>
    </xdr:to>
    <xdr:pic>
      <xdr:nvPicPr>
        <xdr:cNvPr id="2101" name="Picture 1" descr="Logo Metcut">
          <a:extLst>
            <a:ext uri="{FF2B5EF4-FFF2-40B4-BE49-F238E27FC236}">
              <a16:creationId xmlns:a16="http://schemas.microsoft.com/office/drawing/2014/main" id="{C165CB79-A97F-447A-AD5D-BCDFC2980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6000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438150</xdr:colOff>
      <xdr:row>3</xdr:row>
      <xdr:rowOff>76200</xdr:rowOff>
    </xdr:to>
    <xdr:pic>
      <xdr:nvPicPr>
        <xdr:cNvPr id="9267" name="Picture 1" descr="Logo Metcut">
          <a:extLst>
            <a:ext uri="{FF2B5EF4-FFF2-40B4-BE49-F238E27FC236}">
              <a16:creationId xmlns:a16="http://schemas.microsoft.com/office/drawing/2014/main" id="{2553E904-1B08-48C1-8678-C3E98009A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6000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438150</xdr:colOff>
      <xdr:row>3</xdr:row>
      <xdr:rowOff>76200</xdr:rowOff>
    </xdr:to>
    <xdr:pic>
      <xdr:nvPicPr>
        <xdr:cNvPr id="10294" name="Picture 1" descr="Logo Metcut">
          <a:extLst>
            <a:ext uri="{FF2B5EF4-FFF2-40B4-BE49-F238E27FC236}">
              <a16:creationId xmlns:a16="http://schemas.microsoft.com/office/drawing/2014/main" id="{7E9BFEA5-5D7C-4C61-BBB3-A1342FA31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6000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438150</xdr:colOff>
      <xdr:row>3</xdr:row>
      <xdr:rowOff>76200</xdr:rowOff>
    </xdr:to>
    <xdr:pic>
      <xdr:nvPicPr>
        <xdr:cNvPr id="11319" name="Picture 1" descr="Logo Metcut">
          <a:extLst>
            <a:ext uri="{FF2B5EF4-FFF2-40B4-BE49-F238E27FC236}">
              <a16:creationId xmlns:a16="http://schemas.microsoft.com/office/drawing/2014/main" id="{B28C24EF-A108-4A7F-882A-625130E41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6000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438150</xdr:colOff>
      <xdr:row>3</xdr:row>
      <xdr:rowOff>76200</xdr:rowOff>
    </xdr:to>
    <xdr:pic>
      <xdr:nvPicPr>
        <xdr:cNvPr id="12347" name="Picture 1" descr="Logo Metcut">
          <a:extLst>
            <a:ext uri="{FF2B5EF4-FFF2-40B4-BE49-F238E27FC236}">
              <a16:creationId xmlns:a16="http://schemas.microsoft.com/office/drawing/2014/main" id="{16AEA91B-29DF-4E51-B60A-0DA9B4D6B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6000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438150</xdr:colOff>
      <xdr:row>3</xdr:row>
      <xdr:rowOff>76200</xdr:rowOff>
    </xdr:to>
    <xdr:pic>
      <xdr:nvPicPr>
        <xdr:cNvPr id="13373" name="Picture 1" descr="Logo Metcut">
          <a:extLst>
            <a:ext uri="{FF2B5EF4-FFF2-40B4-BE49-F238E27FC236}">
              <a16:creationId xmlns:a16="http://schemas.microsoft.com/office/drawing/2014/main" id="{6281F560-D07A-47C2-94EF-69C7E5A6B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6000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Methodes/_Templates/OF%20LCF%20v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Insertion Job"/>
      <sheetName val="MRI Req"/>
      <sheetName val="Res Stress Req"/>
      <sheetName val="Evaluation"/>
      <sheetName val="Fiche de données d'essais LCF 1"/>
      <sheetName val="Page2"/>
      <sheetName val="Page3"/>
      <sheetName val="Page4"/>
      <sheetName val="Page5"/>
      <sheetName val="Page6"/>
      <sheetName val="Page7"/>
      <sheetName val="Page8"/>
    </sheetNames>
    <sheetDataSet>
      <sheetData sheetId="0">
        <row r="16">
          <cell r="R16" t="str">
            <v/>
          </cell>
        </row>
        <row r="17">
          <cell r="R17" t="str">
            <v/>
          </cell>
        </row>
        <row r="18">
          <cell r="R18" t="str">
            <v/>
          </cell>
        </row>
        <row r="19">
          <cell r="R19" t="str">
            <v/>
          </cell>
        </row>
        <row r="20">
          <cell r="R20" t="str">
            <v/>
          </cell>
        </row>
        <row r="21">
          <cell r="R21" t="str">
            <v/>
          </cell>
        </row>
      </sheetData>
      <sheetData sheetId="1"/>
      <sheetData sheetId="2"/>
      <sheetData sheetId="3"/>
      <sheetData sheetId="4"/>
      <sheetData sheetId="5">
        <row r="1">
          <cell r="AA1" t="str">
            <v>x</v>
          </cell>
        </row>
        <row r="2">
          <cell r="AA2" t="str">
            <v>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9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 "/>
      <sheetName val="DEVIS"/>
      <sheetName val="CLIENTS"/>
      <sheetName val="A&amp;D"/>
      <sheetName val="Safran AE"/>
      <sheetName val="VSMPO"/>
      <sheetName val="Listes"/>
      <sheetName val="MRI"/>
    </sheetNames>
    <sheetDataSet>
      <sheetData sheetId="0"/>
      <sheetData sheetId="1"/>
      <sheetData sheetId="2">
        <row r="2">
          <cell r="A2">
            <v>8001</v>
          </cell>
          <cell r="B2" t="str">
            <v>MRI</v>
          </cell>
        </row>
        <row r="3">
          <cell r="A3">
            <v>8002</v>
          </cell>
          <cell r="B3" t="str">
            <v>MRSAS</v>
          </cell>
        </row>
        <row r="4">
          <cell r="A4">
            <v>8003</v>
          </cell>
          <cell r="B4" t="str">
            <v>Safran AE - Snecma</v>
          </cell>
        </row>
        <row r="5">
          <cell r="A5">
            <v>8004</v>
          </cell>
          <cell r="B5" t="str">
            <v>snecma cgl</v>
          </cell>
        </row>
        <row r="6">
          <cell r="A6">
            <v>8005</v>
          </cell>
          <cell r="B6" t="str">
            <v>PCC</v>
          </cell>
        </row>
        <row r="7">
          <cell r="A7">
            <v>8006</v>
          </cell>
          <cell r="B7" t="str">
            <v>matra</v>
          </cell>
        </row>
        <row r="8">
          <cell r="A8">
            <v>8007</v>
          </cell>
          <cell r="B8" t="str">
            <v>em4 atlantique</v>
          </cell>
        </row>
        <row r="9">
          <cell r="A9">
            <v>8008</v>
          </cell>
          <cell r="B9" t="str">
            <v>Cézus / Rugles</v>
          </cell>
        </row>
        <row r="10">
          <cell r="A10">
            <v>8009</v>
          </cell>
          <cell r="B10" t="str">
            <v>Paulstra/Segré</v>
          </cell>
        </row>
        <row r="11">
          <cell r="A11">
            <v>8010</v>
          </cell>
          <cell r="B11" t="str">
            <v>CERAVER</v>
          </cell>
        </row>
        <row r="12">
          <cell r="A12">
            <v>8011</v>
          </cell>
          <cell r="B12" t="str">
            <v>A&amp;D Pamiers</v>
          </cell>
        </row>
        <row r="13">
          <cell r="A13">
            <v>8012</v>
          </cell>
          <cell r="B13" t="str">
            <v>John Deere</v>
          </cell>
        </row>
        <row r="14">
          <cell r="A14">
            <v>8013</v>
          </cell>
          <cell r="B14" t="str">
            <v>AUBERT &amp; DUVAL - Imphy</v>
          </cell>
        </row>
        <row r="15">
          <cell r="A15">
            <v>8014</v>
          </cell>
          <cell r="B15" t="str">
            <v>AUBERT &amp; DUVAL - Issoire</v>
          </cell>
        </row>
        <row r="16">
          <cell r="A16">
            <v>8015</v>
          </cell>
          <cell r="B16" t="str">
            <v>EDF Chinon SCMI</v>
          </cell>
        </row>
        <row r="17">
          <cell r="A17">
            <v>8016</v>
          </cell>
          <cell r="B17" t="str">
            <v>ECIA</v>
          </cell>
        </row>
        <row r="18">
          <cell r="A18">
            <v>8017</v>
          </cell>
          <cell r="B18" t="str">
            <v>SaarSchmiede</v>
          </cell>
        </row>
        <row r="19">
          <cell r="A19">
            <v>8018</v>
          </cell>
          <cell r="B19" t="str">
            <v>SGS Qualitest</v>
          </cell>
        </row>
        <row r="20">
          <cell r="A20">
            <v>8019</v>
          </cell>
          <cell r="B20" t="str">
            <v>Walker France</v>
          </cell>
        </row>
        <row r="21">
          <cell r="A21">
            <v>8020</v>
          </cell>
          <cell r="B21" t="str">
            <v>ThyssenKrupp Turbinenkomponenten</v>
          </cell>
        </row>
        <row r="22">
          <cell r="A22">
            <v>8021</v>
          </cell>
          <cell r="B22" t="str">
            <v>CESMAN INDRET</v>
          </cell>
        </row>
        <row r="23">
          <cell r="A23">
            <v>8022</v>
          </cell>
          <cell r="B23" t="str">
            <v>Aubert &amp; Duval</v>
          </cell>
        </row>
        <row r="24">
          <cell r="A24">
            <v>8023</v>
          </cell>
          <cell r="B24" t="str">
            <v>MONTUPET</v>
          </cell>
        </row>
        <row r="25">
          <cell r="A25">
            <v>8024</v>
          </cell>
          <cell r="B25" t="str">
            <v>METALLIAGES</v>
          </cell>
        </row>
        <row r="26">
          <cell r="A26">
            <v>8025</v>
          </cell>
          <cell r="B26" t="str">
            <v xml:space="preserve">AEROSPATIALE </v>
          </cell>
        </row>
        <row r="27">
          <cell r="A27">
            <v>8026</v>
          </cell>
          <cell r="B27" t="str">
            <v>Safran Nacelle</v>
          </cell>
        </row>
        <row r="28">
          <cell r="A28">
            <v>8027</v>
          </cell>
          <cell r="B28" t="str">
            <v>CEA Le Ripault</v>
          </cell>
        </row>
        <row r="29">
          <cell r="A29">
            <v>8028</v>
          </cell>
          <cell r="B29" t="str">
            <v>Forges de Bologne</v>
          </cell>
        </row>
        <row r="30">
          <cell r="A30">
            <v>8029</v>
          </cell>
          <cell r="B30" t="str">
            <v>PSA</v>
          </cell>
        </row>
        <row r="31">
          <cell r="A31">
            <v>8030</v>
          </cell>
          <cell r="B31" t="str">
            <v>OTTO-FUCHS KG</v>
          </cell>
        </row>
        <row r="32">
          <cell r="A32">
            <v>8031</v>
          </cell>
          <cell r="B32" t="str">
            <v>ALSTOM Power Service</v>
          </cell>
        </row>
        <row r="33">
          <cell r="A33">
            <v>8032</v>
          </cell>
          <cell r="B33" t="str">
            <v>JPX</v>
          </cell>
        </row>
        <row r="34">
          <cell r="A34">
            <v>8033</v>
          </cell>
          <cell r="B34" t="str">
            <v>Snecma Sochata</v>
          </cell>
        </row>
        <row r="35">
          <cell r="A35">
            <v>8034</v>
          </cell>
          <cell r="B35" t="str">
            <v>SNECMA CLL</v>
          </cell>
        </row>
        <row r="36">
          <cell r="A36">
            <v>8035</v>
          </cell>
          <cell r="B36" t="str">
            <v>CARMEL FORGE LTD</v>
          </cell>
        </row>
        <row r="37">
          <cell r="A37">
            <v>8036</v>
          </cell>
          <cell r="B37" t="str">
            <v>(ITP) Industria de Turbo Propulsores S.A.</v>
          </cell>
        </row>
        <row r="38">
          <cell r="A38">
            <v>8037</v>
          </cell>
          <cell r="B38" t="str">
            <v>CRITT</v>
          </cell>
        </row>
        <row r="39">
          <cell r="A39">
            <v>8038</v>
          </cell>
          <cell r="B39" t="str">
            <v>ICAM</v>
          </cell>
        </row>
        <row r="40">
          <cell r="A40">
            <v>8039</v>
          </cell>
          <cell r="B40" t="str">
            <v>BRONZAVIA-INDUSTRIE</v>
          </cell>
        </row>
        <row r="41">
          <cell r="A41">
            <v>8040</v>
          </cell>
          <cell r="B41" t="str">
            <v>FOMAS SpA</v>
          </cell>
        </row>
        <row r="42">
          <cell r="A42">
            <v>8041</v>
          </cell>
          <cell r="B42" t="str">
            <v>IRSID</v>
          </cell>
        </row>
        <row r="43">
          <cell r="A43">
            <v>8042</v>
          </cell>
          <cell r="B43" t="str">
            <v>FUNDACION INASMET</v>
          </cell>
        </row>
        <row r="44">
          <cell r="A44">
            <v>8043</v>
          </cell>
          <cell r="B44" t="str">
            <v>A&amp;D Ancizes</v>
          </cell>
        </row>
        <row r="45">
          <cell r="A45">
            <v>8044</v>
          </cell>
          <cell r="B45" t="str">
            <v>HOWMET</v>
          </cell>
        </row>
        <row r="46">
          <cell r="A46">
            <v>8045</v>
          </cell>
          <cell r="B46" t="str">
            <v>PSA Peugeot Citroën</v>
          </cell>
        </row>
        <row r="47">
          <cell r="A47">
            <v>8046</v>
          </cell>
          <cell r="B47" t="str">
            <v>Mécaéro</v>
          </cell>
        </row>
        <row r="48">
          <cell r="A48">
            <v>8047</v>
          </cell>
          <cell r="B48" t="str">
            <v>Safran Helicopter</v>
          </cell>
        </row>
        <row r="49">
          <cell r="A49">
            <v>8048</v>
          </cell>
          <cell r="B49" t="str">
            <v>IPN</v>
          </cell>
        </row>
        <row r="50">
          <cell r="A50">
            <v>8049</v>
          </cell>
          <cell r="B50" t="str">
            <v>TIMET SAVOIE</v>
          </cell>
        </row>
        <row r="51">
          <cell r="A51">
            <v>8050</v>
          </cell>
          <cell r="B51" t="str">
            <v>PSA Peugeot Citroën</v>
          </cell>
        </row>
        <row r="52">
          <cell r="A52">
            <v>8051</v>
          </cell>
          <cell r="B52" t="str">
            <v>APERAM</v>
          </cell>
        </row>
        <row r="53">
          <cell r="A53">
            <v>8052</v>
          </cell>
          <cell r="B53" t="str">
            <v>Draftex</v>
          </cell>
        </row>
        <row r="54">
          <cell r="A54">
            <v>8053</v>
          </cell>
          <cell r="B54" t="str">
            <v>Arcelor</v>
          </cell>
        </row>
        <row r="55">
          <cell r="A55">
            <v>8054</v>
          </cell>
          <cell r="B55" t="str">
            <v>CETIM Senlis</v>
          </cell>
        </row>
        <row r="56">
          <cell r="A56">
            <v>8055</v>
          </cell>
          <cell r="B56" t="str">
            <v xml:space="preserve">BOHLER </v>
          </cell>
        </row>
        <row r="57">
          <cell r="A57">
            <v>8056</v>
          </cell>
          <cell r="B57" t="str">
            <v>BUREAU VERITAS LABORATOIRE</v>
          </cell>
        </row>
        <row r="58">
          <cell r="A58">
            <v>8057</v>
          </cell>
          <cell r="B58" t="str">
            <v>dytesys</v>
          </cell>
        </row>
        <row r="59">
          <cell r="A59">
            <v>8058</v>
          </cell>
          <cell r="B59" t="str">
            <v>Escuela superior Ingenieros</v>
          </cell>
        </row>
        <row r="60">
          <cell r="A60">
            <v>8059</v>
          </cell>
          <cell r="B60" t="str">
            <v>FIRTH RIXSON RINGS Limited</v>
          </cell>
        </row>
        <row r="61">
          <cell r="A61">
            <v>8060</v>
          </cell>
          <cell r="B61" t="str">
            <v>Volvo aero</v>
          </cell>
        </row>
        <row r="62">
          <cell r="A62">
            <v>8061</v>
          </cell>
          <cell r="B62" t="str">
            <v>TRW helicopters</v>
          </cell>
        </row>
        <row r="63">
          <cell r="A63">
            <v>8062</v>
          </cell>
          <cell r="B63" t="str">
            <v>PLANSEE</v>
          </cell>
        </row>
        <row r="64">
          <cell r="A64">
            <v>8063</v>
          </cell>
          <cell r="B64" t="str">
            <v>pechiney Aviatube</v>
          </cell>
        </row>
        <row r="65">
          <cell r="A65">
            <v>8064</v>
          </cell>
          <cell r="B65" t="str">
            <v>SURFIX TECHNOLOGIES</v>
          </cell>
        </row>
        <row r="66">
          <cell r="A66">
            <v>8065</v>
          </cell>
          <cell r="B66" t="str">
            <v>A2M industrie</v>
          </cell>
        </row>
        <row r="67">
          <cell r="A67">
            <v>8066</v>
          </cell>
          <cell r="B67" t="str">
            <v xml:space="preserve">Messier Bugatti </v>
          </cell>
        </row>
        <row r="68">
          <cell r="A68">
            <v>8067</v>
          </cell>
          <cell r="B68" t="str">
            <v>IMPHY ALLOYS</v>
          </cell>
        </row>
        <row r="69">
          <cell r="A69">
            <v>8068</v>
          </cell>
          <cell r="B69" t="str">
            <v>CETIM Nantes</v>
          </cell>
        </row>
        <row r="70">
          <cell r="A70">
            <v>8069</v>
          </cell>
          <cell r="B70" t="str">
            <v>idem 8003 (c/o MRI)</v>
          </cell>
        </row>
        <row r="71">
          <cell r="A71">
            <v>8070</v>
          </cell>
          <cell r="B71" t="str">
            <v>idem 8004 (c/o MRI)</v>
          </cell>
        </row>
        <row r="72">
          <cell r="A72">
            <v>8071</v>
          </cell>
          <cell r="B72" t="str">
            <v>Safran LS - MBD</v>
          </cell>
        </row>
        <row r="73">
          <cell r="A73">
            <v>8072</v>
          </cell>
          <cell r="B73" t="str">
            <v>FAMAT</v>
          </cell>
        </row>
        <row r="74">
          <cell r="A74">
            <v>8073</v>
          </cell>
          <cell r="B74" t="str">
            <v>New Deal</v>
          </cell>
        </row>
        <row r="75">
          <cell r="A75">
            <v>8074</v>
          </cell>
          <cell r="B75" t="str">
            <v>Auto Chassis International Fabrice Gandon</v>
          </cell>
        </row>
        <row r="76">
          <cell r="A76">
            <v>8075</v>
          </cell>
          <cell r="B76" t="str">
            <v>altran realix</v>
          </cell>
        </row>
        <row r="77">
          <cell r="A77">
            <v>8076</v>
          </cell>
          <cell r="B77" t="str">
            <v>Polytech'nantes</v>
          </cell>
        </row>
        <row r="78">
          <cell r="A78">
            <v>8077</v>
          </cell>
          <cell r="B78" t="str">
            <v>VSMPO</v>
          </cell>
        </row>
        <row r="79">
          <cell r="A79">
            <v>8078</v>
          </cell>
          <cell r="B79" t="str">
            <v>Dembiermont</v>
          </cell>
        </row>
        <row r="80">
          <cell r="A80">
            <v>8079</v>
          </cell>
          <cell r="B80" t="str">
            <v xml:space="preserve">University Mondragon </v>
          </cell>
        </row>
        <row r="81">
          <cell r="A81">
            <v>8080</v>
          </cell>
          <cell r="B81" t="str">
            <v>GEMMA</v>
          </cell>
        </row>
        <row r="82">
          <cell r="A82">
            <v>8081</v>
          </cell>
          <cell r="B82" t="str">
            <v>IPM</v>
          </cell>
        </row>
        <row r="83">
          <cell r="A83">
            <v>8082</v>
          </cell>
          <cell r="B83" t="str">
            <v>Fundacion IT MA</v>
          </cell>
        </row>
        <row r="84">
          <cell r="A84">
            <v>8083</v>
          </cell>
          <cell r="B84" t="str">
            <v>RRD - ITP</v>
          </cell>
        </row>
        <row r="85">
          <cell r="A85">
            <v>8084</v>
          </cell>
          <cell r="B85" t="str">
            <v>SANDEN</v>
          </cell>
        </row>
        <row r="86">
          <cell r="A86">
            <v>8085</v>
          </cell>
          <cell r="B86" t="str">
            <v>Mitsubishi Materials Corporation</v>
          </cell>
        </row>
        <row r="87">
          <cell r="A87">
            <v>8086</v>
          </cell>
          <cell r="B87" t="str">
            <v>AUTOLIV Isodelta</v>
          </cell>
        </row>
        <row r="88">
          <cell r="A88">
            <v>8087</v>
          </cell>
          <cell r="B88" t="str">
            <v>Sonats</v>
          </cell>
        </row>
        <row r="89">
          <cell r="A89">
            <v>8088</v>
          </cell>
          <cell r="B89" t="str">
            <v>sunbeam project SNECMA</v>
          </cell>
        </row>
        <row r="90">
          <cell r="A90">
            <v>8089</v>
          </cell>
          <cell r="B90" t="str">
            <v>SAFRAN ENGINEERING SERVICES</v>
          </cell>
        </row>
        <row r="91">
          <cell r="A91">
            <v>8090</v>
          </cell>
          <cell r="B91" t="str">
            <v>CEFIVAL</v>
          </cell>
        </row>
        <row r="92">
          <cell r="A92">
            <v>8091</v>
          </cell>
          <cell r="B92" t="str">
            <v>LCPC</v>
          </cell>
        </row>
        <row r="93">
          <cell r="A93">
            <v>8092</v>
          </cell>
          <cell r="B93" t="str">
            <v>NEOSTEO</v>
          </cell>
        </row>
        <row r="94">
          <cell r="A94">
            <v>8093</v>
          </cell>
          <cell r="B94" t="str">
            <v>OCV</v>
          </cell>
        </row>
        <row r="95">
          <cell r="A95">
            <v>8094</v>
          </cell>
          <cell r="B95" t="str">
            <v>Tratamientos Superficiales Iontech SA</v>
          </cell>
        </row>
        <row r="96">
          <cell r="A96">
            <v>8095</v>
          </cell>
          <cell r="B96" t="str">
            <v>3b fiberglass sprl</v>
          </cell>
        </row>
        <row r="97">
          <cell r="A97">
            <v>8096</v>
          </cell>
          <cell r="B97" t="str">
            <v>zkm</v>
          </cell>
        </row>
        <row r="98">
          <cell r="A98">
            <v>8097</v>
          </cell>
          <cell r="B98" t="str">
            <v>Vallourec</v>
          </cell>
        </row>
        <row r="99">
          <cell r="A99">
            <v>8098</v>
          </cell>
          <cell r="B99" t="str">
            <v>Areva</v>
          </cell>
        </row>
        <row r="100">
          <cell r="A100">
            <v>8099</v>
          </cell>
          <cell r="B100" t="str">
            <v xml:space="preserve">SNCF </v>
          </cell>
        </row>
        <row r="101">
          <cell r="A101">
            <v>8100</v>
          </cell>
          <cell r="B101" t="str">
            <v>Taramm</v>
          </cell>
        </row>
        <row r="102">
          <cell r="A102">
            <v>8101</v>
          </cell>
          <cell r="B102" t="str">
            <v>Technip</v>
          </cell>
        </row>
        <row r="103">
          <cell r="A103">
            <v>8102</v>
          </cell>
          <cell r="B103" t="str">
            <v>Defontaine</v>
          </cell>
        </row>
        <row r="104">
          <cell r="A104">
            <v>8103</v>
          </cell>
          <cell r="B104" t="str">
            <v>Ferrari</v>
          </cell>
        </row>
        <row r="105">
          <cell r="A105">
            <v>8104</v>
          </cell>
          <cell r="B105" t="str">
            <v>Tofer SAS</v>
          </cell>
        </row>
        <row r="106">
          <cell r="A106">
            <v>8105</v>
          </cell>
          <cell r="B106" t="str">
            <v>Cathelain</v>
          </cell>
        </row>
        <row r="107">
          <cell r="A107">
            <v>8106</v>
          </cell>
          <cell r="B107" t="str">
            <v>SBER</v>
          </cell>
        </row>
        <row r="108">
          <cell r="A108">
            <v>8107</v>
          </cell>
          <cell r="B108" t="str">
            <v>Techspace Aero</v>
          </cell>
        </row>
        <row r="109">
          <cell r="A109">
            <v>8108</v>
          </cell>
          <cell r="B109" t="str">
            <v>Armines</v>
          </cell>
        </row>
        <row r="110">
          <cell r="A110">
            <v>8109</v>
          </cell>
          <cell r="B110" t="str">
            <v>GE aviation</v>
          </cell>
        </row>
        <row r="111">
          <cell r="A111">
            <v>8110</v>
          </cell>
          <cell r="B111" t="str">
            <v>KMO</v>
          </cell>
        </row>
        <row r="112">
          <cell r="A112">
            <v>8111</v>
          </cell>
          <cell r="B112" t="str">
            <v>ONERA Lille</v>
          </cell>
        </row>
        <row r="113">
          <cell r="A113">
            <v>8112</v>
          </cell>
          <cell r="B113" t="str">
            <v>Praxair India</v>
          </cell>
        </row>
        <row r="114">
          <cell r="A114">
            <v>8113</v>
          </cell>
          <cell r="B114" t="str">
            <v>Gutmar</v>
          </cell>
        </row>
        <row r="115">
          <cell r="A115">
            <v>8114</v>
          </cell>
          <cell r="B115" t="str">
            <v>CETIM Maroc</v>
          </cell>
        </row>
        <row r="116">
          <cell r="A116">
            <v>8115</v>
          </cell>
          <cell r="B116" t="str">
            <v>Oerlikon</v>
          </cell>
        </row>
        <row r="117">
          <cell r="A117">
            <v>8116</v>
          </cell>
          <cell r="B117" t="str">
            <v>TMG</v>
          </cell>
        </row>
        <row r="118">
          <cell r="A118">
            <v>8117</v>
          </cell>
          <cell r="B118" t="str">
            <v>RS</v>
          </cell>
        </row>
        <row r="119">
          <cell r="A119">
            <v>8118</v>
          </cell>
          <cell r="B119" t="str">
            <v>Safran AM</v>
          </cell>
        </row>
        <row r="120">
          <cell r="A120">
            <v>8119</v>
          </cell>
          <cell r="B120" t="str">
            <v>CESA</v>
          </cell>
        </row>
        <row r="121">
          <cell r="A121">
            <v>8120</v>
          </cell>
          <cell r="B121" t="str">
            <v>AvioAero</v>
          </cell>
        </row>
        <row r="122">
          <cell r="A122"/>
          <cell r="B122"/>
        </row>
        <row r="123">
          <cell r="A123"/>
          <cell r="B123"/>
        </row>
        <row r="124">
          <cell r="A124"/>
          <cell r="B124"/>
        </row>
      </sheetData>
      <sheetData sheetId="3"/>
      <sheetData sheetId="4"/>
      <sheetData sheetId="5"/>
      <sheetData sheetId="6">
        <row r="3">
          <cell r="B3" t="str">
            <v>0            Forecast</v>
          </cell>
          <cell r="C3">
            <v>0</v>
          </cell>
        </row>
        <row r="4">
          <cell r="B4" t="str">
            <v>1            Awaiting Raw Mat</v>
          </cell>
          <cell r="C4">
            <v>1</v>
          </cell>
        </row>
        <row r="5">
          <cell r="B5" t="str">
            <v>10          Machining MRI</v>
          </cell>
          <cell r="C5">
            <v>10</v>
          </cell>
        </row>
        <row r="6">
          <cell r="B6" t="str">
            <v>11          Test MRI</v>
          </cell>
          <cell r="C6">
            <v>11</v>
          </cell>
        </row>
        <row r="7">
          <cell r="B7" t="str">
            <v>12          Test CTL</v>
          </cell>
          <cell r="C7">
            <v>12</v>
          </cell>
        </row>
        <row r="8">
          <cell r="B8" t="str">
            <v>13          Test Sub.C</v>
          </cell>
          <cell r="C8">
            <v>13</v>
          </cell>
        </row>
        <row r="9">
          <cell r="B9" t="str">
            <v>20          Attente Specimens</v>
          </cell>
          <cell r="C9">
            <v>20</v>
          </cell>
        </row>
        <row r="10">
          <cell r="B10" t="str">
            <v>21          Attente Dispo Lab</v>
          </cell>
          <cell r="C10">
            <v>21</v>
          </cell>
        </row>
        <row r="11">
          <cell r="B11" t="str">
            <v>22          Attente Outillage</v>
          </cell>
          <cell r="C11">
            <v>22</v>
          </cell>
        </row>
        <row r="12">
          <cell r="B12" t="str">
            <v>23          Attente Consignes</v>
          </cell>
          <cell r="C12">
            <v>23</v>
          </cell>
        </row>
        <row r="13">
          <cell r="B13" t="str">
            <v>24          Attente Spec/Out</v>
          </cell>
          <cell r="C13">
            <v>24</v>
          </cell>
        </row>
        <row r="14">
          <cell r="B14" t="str">
            <v>40          Preparation</v>
          </cell>
          <cell r="C14">
            <v>40</v>
          </cell>
        </row>
        <row r="15">
          <cell r="B15" t="str">
            <v xml:space="preserve">50          En test </v>
          </cell>
          <cell r="C15">
            <v>50</v>
          </cell>
        </row>
        <row r="16">
          <cell r="B16" t="str">
            <v>51          Standby Probleme</v>
          </cell>
          <cell r="C16">
            <v>51</v>
          </cell>
        </row>
        <row r="17">
          <cell r="B17" t="str">
            <v>52          Standby Client</v>
          </cell>
          <cell r="C17">
            <v>52</v>
          </cell>
        </row>
        <row r="18">
          <cell r="B18" t="str">
            <v>53          Standy Dispo Lab</v>
          </cell>
          <cell r="C18">
            <v>53</v>
          </cell>
        </row>
        <row r="19">
          <cell r="B19" t="str">
            <v>90          Emission Rapport</v>
          </cell>
          <cell r="C19">
            <v>90</v>
          </cell>
        </row>
        <row r="20">
          <cell r="B20" t="str">
            <v>91          Attente autres Splits</v>
          </cell>
          <cell r="C20">
            <v>91</v>
          </cell>
        </row>
        <row r="21">
          <cell r="B21" t="str">
            <v>95          Completed</v>
          </cell>
          <cell r="C21">
            <v>95</v>
          </cell>
        </row>
        <row r="22">
          <cell r="B22" t="str">
            <v>98          Facturé</v>
          </cell>
          <cell r="C22">
            <v>98</v>
          </cell>
        </row>
        <row r="23">
          <cell r="B23" t="str">
            <v>99          Offre</v>
          </cell>
          <cell r="C23">
            <v>99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B101"/>
  <sheetViews>
    <sheetView zoomScale="70" workbookViewId="0">
      <selection activeCell="C93" sqref="C93"/>
    </sheetView>
  </sheetViews>
  <sheetFormatPr baseColWidth="10" defaultRowHeight="12.75" x14ac:dyDescent="0.2"/>
  <cols>
    <col min="1" max="13" width="11.42578125" style="1"/>
    <col min="14" max="15" width="11.42578125" style="10"/>
    <col min="16" max="16384" width="11.42578125" style="1"/>
  </cols>
  <sheetData>
    <row r="1" spans="1:28" x14ac:dyDescent="0.2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2" t="s">
        <v>76</v>
      </c>
      <c r="M1" s="2" t="s">
        <v>77</v>
      </c>
      <c r="N1" s="1" t="s">
        <v>69</v>
      </c>
      <c r="O1" s="1" t="s">
        <v>70</v>
      </c>
      <c r="P1" s="3" t="s">
        <v>65</v>
      </c>
      <c r="Q1" s="4" t="s">
        <v>75</v>
      </c>
      <c r="R1" s="5" t="s">
        <v>71</v>
      </c>
      <c r="S1" s="6" t="s">
        <v>60</v>
      </c>
      <c r="T1" s="6" t="s">
        <v>62</v>
      </c>
      <c r="U1" s="7" t="s">
        <v>81</v>
      </c>
      <c r="V1" s="7" t="s">
        <v>82</v>
      </c>
      <c r="W1" s="6" t="s">
        <v>72</v>
      </c>
      <c r="X1" s="6" t="s">
        <v>73</v>
      </c>
      <c r="Y1" s="8" t="s">
        <v>78</v>
      </c>
      <c r="Z1" s="8" t="s">
        <v>79</v>
      </c>
      <c r="AA1" s="6" t="s">
        <v>74</v>
      </c>
    </row>
    <row r="2" spans="1:28" x14ac:dyDescent="0.2">
      <c r="A2" s="1" t="str">
        <f>IF('Fiche de données d''essais HCF 1'!$L$2="","",'Fiche de données d''essais HCF 1'!$L$2)</f>
        <v>8030-13302</v>
      </c>
      <c r="B2" s="9" t="s">
        <v>83</v>
      </c>
      <c r="C2" s="1" t="str">
        <f>IF('Fiche de données d''essais HCF 1'!$C$4="","",'Fiche de données d''essais HCF 1'!$C$4)</f>
        <v>NA</v>
      </c>
      <c r="D2" s="1">
        <f>IF('Fiche de données d''essais HCF 1'!$C$5="","",'Fiche de données d''essais HCF 1'!$C$5)</f>
        <v>0</v>
      </c>
      <c r="E2" s="1" t="str">
        <f>IF('Fiche de données d''essais HCF 1'!$C$6="","",'Fiche de données d''essais HCF 1'!$C$6)</f>
        <v>1-120-1</v>
      </c>
      <c r="F2" s="1" t="str">
        <f>IF('Fiche de données d''essais HCF 1'!$G$4="","",'Fiche de données d''essais HCF 1'!$G$4)</f>
        <v>485-920-525 F</v>
      </c>
      <c r="G2" s="1" t="str">
        <f>IF('Fiche de données d''essais HCF 1'!$G$5="","",'Fiche de données d''essais HCF 1'!$G$5)</f>
        <v>Ti6242</v>
      </c>
      <c r="H2" s="1" t="str">
        <f>IF('Fiche de données d''essais HCF 1'!$G$6="","",'Fiche de données d''essais HCF 1'!$G$6)</f>
        <v>Trapeze</v>
      </c>
      <c r="I2" s="1">
        <f>IF('Fiche de données d''essais HCF 1'!$K$4="","",'Fiche de données d''essais HCF 1'!$K$4)</f>
        <v>42963</v>
      </c>
      <c r="J2" s="1" t="str">
        <f>IF('Fiche de données d''essais HCF 1'!$K$5="","",'Fiche de données d''essais HCF 1'!$K$5)</f>
        <v>JGA</v>
      </c>
      <c r="K2" s="1" t="str">
        <f>IF('Fiche de données d''essais HCF 1'!$K$6="","",'Fiche de données d''essais HCF 1'!$K$6)</f>
        <v>THO</v>
      </c>
      <c r="N2" s="10" t="str">
        <f>IF('Fiche de données d''essais HCF 1'!$F$38="x","1","0")</f>
        <v>1</v>
      </c>
      <c r="O2" s="10" t="str">
        <f>IF('Fiche de données d''essais HCF 1'!$F$40="x","1","0")</f>
        <v>0</v>
      </c>
      <c r="P2" s="3" t="str">
        <f>IF('Fiche de données d''essais HCF 1'!$H$40="","",'Fiche de données d''essais HCF 1'!$H$40)</f>
        <v/>
      </c>
      <c r="Q2" s="11" t="str">
        <f>IF('Fiche de données d''essais HCF 1'!$C$8="","",'Fiche de données d''essais HCF 1'!$C$8)</f>
        <v>34956.001 CDF</v>
      </c>
      <c r="R2" s="1" t="str">
        <f>IF('Fiche de données d''essais HCF 1'!D$8="","",'Fiche de données d''essais HCF 1'!D$8)</f>
        <v>3A</v>
      </c>
      <c r="S2" s="1">
        <f>IF('Fiche de données d''essais HCF 1'!D$14="","",'Fiche de données d''essais HCF 1'!D$14)</f>
        <v>23</v>
      </c>
      <c r="T2" s="1" t="str">
        <f>IF('Fiche de données d''essais HCF 1'!D$15="","",'Fiche de données d''essais HCF 1'!D$15)</f>
        <v>1-120-1</v>
      </c>
      <c r="W2" s="1">
        <f>IF('Fiche de données d''essais HCF 1'!D$21="","",'Fiche de données d''essais HCF 1'!D$21)</f>
        <v>869</v>
      </c>
      <c r="X2" s="1" t="str">
        <f>IF('Fiche de données d''essais HCF 1'!D$22="","",'Fiche de données d''essais HCF 1'!D$22)</f>
        <v/>
      </c>
      <c r="Y2" s="1" t="str">
        <f>IF('Fiche de données d''essais HCF 1'!D$23="","",'Fiche de données d''essais HCF 1'!D$23)</f>
        <v/>
      </c>
      <c r="Z2" s="1">
        <f>IF('Fiche de données d''essais HCF 1'!D$24="","",'Fiche de données d''essais HCF 1'!D$24)</f>
        <v>0</v>
      </c>
      <c r="AA2" s="1">
        <f>IF('Fiche de données d''essais HCF 1'!D$31="","",'Fiche de données d''essais HCF 1'!D$31)</f>
        <v>7200</v>
      </c>
      <c r="AB2" s="1">
        <v>0</v>
      </c>
    </row>
    <row r="3" spans="1:28" x14ac:dyDescent="0.2">
      <c r="A3" s="1" t="str">
        <f>IF('Fiche de données d''essais HCF 1'!$L$2="","",'Fiche de données d''essais HCF 1'!$L$2)</f>
        <v>8030-13302</v>
      </c>
      <c r="B3" s="9" t="s">
        <v>83</v>
      </c>
      <c r="C3" s="1" t="str">
        <f>IF('Fiche de données d''essais HCF 1'!$C$4="","",'Fiche de données d''essais HCF 1'!$C$4)</f>
        <v>NA</v>
      </c>
      <c r="D3" s="1">
        <f>IF('Fiche de données d''essais HCF 1'!$C$5="","",'Fiche de données d''essais HCF 1'!$C$5)</f>
        <v>0</v>
      </c>
      <c r="E3" s="1" t="str">
        <f>IF('Fiche de données d''essais HCF 1'!$C$6="","",'Fiche de données d''essais HCF 1'!$C$6)</f>
        <v>1-120-1</v>
      </c>
      <c r="F3" s="1" t="str">
        <f>IF('Fiche de données d''essais HCF 1'!$G$4="","",'Fiche de données d''essais HCF 1'!$G$4)</f>
        <v>485-920-525 F</v>
      </c>
      <c r="G3" s="1" t="str">
        <f>IF('Fiche de données d''essais HCF 1'!$G$5="","",'Fiche de données d''essais HCF 1'!$G$5)</f>
        <v>Ti6242</v>
      </c>
      <c r="H3" s="1" t="str">
        <f>IF('Fiche de données d''essais HCF 1'!$G$6="","",'Fiche de données d''essais HCF 1'!$G$6)</f>
        <v>Trapeze</v>
      </c>
      <c r="I3" s="1">
        <f>IF('Fiche de données d''essais HCF 1'!$K$4="","",'Fiche de données d''essais HCF 1'!$K$4)</f>
        <v>42963</v>
      </c>
      <c r="J3" s="1" t="str">
        <f>IF('Fiche de données d''essais HCF 1'!$K$5="","",'Fiche de données d''essais HCF 1'!$K$5)</f>
        <v>JGA</v>
      </c>
      <c r="K3" s="1" t="str">
        <f>IF('Fiche de données d''essais HCF 1'!$K$6="","",'Fiche de données d''essais HCF 1'!$K$6)</f>
        <v>THO</v>
      </c>
      <c r="N3" s="10" t="str">
        <f>IF('Fiche de données d''essais HCF 1'!$F$38="x","1","0")</f>
        <v>1</v>
      </c>
      <c r="O3" s="10" t="str">
        <f>IF('Fiche de données d''essais HCF 1'!$F$40="x","1","0")</f>
        <v>0</v>
      </c>
      <c r="P3" s="3" t="str">
        <f>IF('Fiche de données d''essais HCF 1'!$H$40="","",'Fiche de données d''essais HCF 1'!$H$40)</f>
        <v/>
      </c>
      <c r="Q3" s="11" t="str">
        <f>IF('Fiche de données d''essais HCF 1'!$C$8="","",'Fiche de données d''essais HCF 1'!$C$8)</f>
        <v>34956.001 CDF</v>
      </c>
      <c r="R3" s="1" t="str">
        <f>IF('Fiche de données d''essais HCF 1'!E$8="","",'Fiche de données d''essais HCF 1'!E$8)</f>
        <v>3N</v>
      </c>
      <c r="S3" s="1">
        <f>IF('Fiche de données d''essais HCF 1'!E$14="","",'Fiche de données d''essais HCF 1'!E$14)</f>
        <v>23</v>
      </c>
      <c r="T3" s="1" t="str">
        <f>IF('Fiche de données d''essais HCF 1'!E$15="","",'Fiche de données d''essais HCF 1'!E$15)</f>
        <v>1-120-1</v>
      </c>
      <c r="W3" s="1">
        <f>IF('Fiche de données d''essais HCF 1'!E$21="","",'Fiche de données d''essais HCF 1'!E$21)</f>
        <v>869</v>
      </c>
      <c r="X3" s="1" t="str">
        <f>IF('Fiche de données d''essais HCF 1'!E$22="","",'Fiche de données d''essais HCF 1'!E$22)</f>
        <v/>
      </c>
      <c r="Y3" s="1" t="str">
        <f>IF('Fiche de données d''essais HCF 1'!E$23="","",'Fiche de données d''essais HCF 1'!E$23)</f>
        <v/>
      </c>
      <c r="Z3" s="1">
        <f>IF('Fiche de données d''essais HCF 1'!E$24="","",'Fiche de données d''essais HCF 1'!E$24)</f>
        <v>0</v>
      </c>
      <c r="AA3" s="1">
        <f>IF('Fiche de données d''essais HCF 1'!E$31="","",'Fiche de données d''essais HCF 1'!E$31)</f>
        <v>7200</v>
      </c>
      <c r="AB3" s="1">
        <v>0</v>
      </c>
    </row>
    <row r="4" spans="1:28" x14ac:dyDescent="0.2">
      <c r="A4" s="1" t="str">
        <f>IF('Fiche de données d''essais HCF 1'!$L$2="","",'Fiche de données d''essais HCF 1'!$L$2)</f>
        <v>8030-13302</v>
      </c>
      <c r="B4" s="9" t="s">
        <v>83</v>
      </c>
      <c r="C4" s="1" t="str">
        <f>IF('Fiche de données d''essais HCF 1'!$C$4="","",'Fiche de données d''essais HCF 1'!$C$4)</f>
        <v>NA</v>
      </c>
      <c r="D4" s="1">
        <f>IF('Fiche de données d''essais HCF 1'!$C$5="","",'Fiche de données d''essais HCF 1'!$C$5)</f>
        <v>0</v>
      </c>
      <c r="E4" s="1" t="str">
        <f>IF('Fiche de données d''essais HCF 1'!$C$6="","",'Fiche de données d''essais HCF 1'!$C$6)</f>
        <v>1-120-1</v>
      </c>
      <c r="F4" s="1" t="str">
        <f>IF('Fiche de données d''essais HCF 1'!$G$4="","",'Fiche de données d''essais HCF 1'!$G$4)</f>
        <v>485-920-525 F</v>
      </c>
      <c r="G4" s="1" t="str">
        <f>IF('Fiche de données d''essais HCF 1'!$G$5="","",'Fiche de données d''essais HCF 1'!$G$5)</f>
        <v>Ti6242</v>
      </c>
      <c r="H4" s="1" t="str">
        <f>IF('Fiche de données d''essais HCF 1'!$G$6="","",'Fiche de données d''essais HCF 1'!$G$6)</f>
        <v>Trapeze</v>
      </c>
      <c r="I4" s="1">
        <f>IF('Fiche de données d''essais HCF 1'!$K$4="","",'Fiche de données d''essais HCF 1'!$K$4)</f>
        <v>42963</v>
      </c>
      <c r="J4" s="1" t="str">
        <f>IF('Fiche de données d''essais HCF 1'!$K$5="","",'Fiche de données d''essais HCF 1'!$K$5)</f>
        <v>JGA</v>
      </c>
      <c r="K4" s="1" t="str">
        <f>IF('Fiche de données d''essais HCF 1'!$K$6="","",'Fiche de données d''essais HCF 1'!$K$6)</f>
        <v>THO</v>
      </c>
      <c r="N4" s="10" t="str">
        <f>IF('Fiche de données d''essais HCF 1'!$F$38="x","1","0")</f>
        <v>1</v>
      </c>
      <c r="O4" s="10" t="str">
        <f>IF('Fiche de données d''essais HCF 1'!$F$40="x","1","0")</f>
        <v>0</v>
      </c>
      <c r="P4" s="3" t="str">
        <f>IF('Fiche de données d''essais HCF 1'!$H$40="","",'Fiche de données d''essais HCF 1'!$H$40)</f>
        <v/>
      </c>
      <c r="Q4" s="11" t="str">
        <f>IF('Fiche de données d''essais HCF 1'!$C$8="","",'Fiche de données d''essais HCF 1'!$C$8)</f>
        <v>34956.001 CDF</v>
      </c>
      <c r="R4" s="1" t="str">
        <f>IF('Fiche de données d''essais HCF 1'!F$8="","",'Fiche de données d''essais HCF 1'!F$8)</f>
        <v>5V</v>
      </c>
      <c r="S4" s="1">
        <f>IF('Fiche de données d''essais HCF 1'!F$14="","",'Fiche de données d''essais HCF 1'!F$14)</f>
        <v>23</v>
      </c>
      <c r="T4" s="1" t="str">
        <f>IF('Fiche de données d''essais HCF 1'!F$15="","",'Fiche de données d''essais HCF 1'!F$15)</f>
        <v>1-120-1</v>
      </c>
      <c r="W4" s="1">
        <f>IF('Fiche de données d''essais HCF 1'!F$21="","",'Fiche de données d''essais HCF 1'!F$21)</f>
        <v>869</v>
      </c>
      <c r="X4" s="1" t="str">
        <f>IF('Fiche de données d''essais HCF 1'!F$22="","",'Fiche de données d''essais HCF 1'!F$22)</f>
        <v/>
      </c>
      <c r="Y4" s="1" t="str">
        <f>IF('Fiche de données d''essais HCF 1'!F$23="","",'Fiche de données d''essais HCF 1'!F$23)</f>
        <v/>
      </c>
      <c r="Z4" s="1">
        <f>IF('Fiche de données d''essais HCF 1'!F$24="","",'Fiche de données d''essais HCF 1'!F$24)</f>
        <v>0</v>
      </c>
      <c r="AA4" s="1">
        <f>IF('Fiche de données d''essais HCF 1'!F$31="","",'Fiche de données d''essais HCF 1'!F$31)</f>
        <v>3300</v>
      </c>
      <c r="AB4" s="1">
        <v>0</v>
      </c>
    </row>
    <row r="5" spans="1:28" x14ac:dyDescent="0.2">
      <c r="A5" s="1" t="str">
        <f>IF('Fiche de données d''essais HCF 1'!$L$2="","",'Fiche de données d''essais HCF 1'!$L$2)</f>
        <v>8030-13302</v>
      </c>
      <c r="B5" s="9" t="s">
        <v>83</v>
      </c>
      <c r="C5" s="1" t="str">
        <f>IF('Fiche de données d''essais HCF 1'!$C$4="","",'Fiche de données d''essais HCF 1'!$C$4)</f>
        <v>NA</v>
      </c>
      <c r="D5" s="1">
        <f>IF('Fiche de données d''essais HCF 1'!$C$5="","",'Fiche de données d''essais HCF 1'!$C$5)</f>
        <v>0</v>
      </c>
      <c r="E5" s="1" t="str">
        <f>IF('Fiche de données d''essais HCF 1'!$C$6="","",'Fiche de données d''essais HCF 1'!$C$6)</f>
        <v>1-120-1</v>
      </c>
      <c r="F5" s="1" t="str">
        <f>IF('Fiche de données d''essais HCF 1'!$G$4="","",'Fiche de données d''essais HCF 1'!$G$4)</f>
        <v>485-920-525 F</v>
      </c>
      <c r="G5" s="1" t="str">
        <f>IF('Fiche de données d''essais HCF 1'!$G$5="","",'Fiche de données d''essais HCF 1'!$G$5)</f>
        <v>Ti6242</v>
      </c>
      <c r="H5" s="1" t="str">
        <f>IF('Fiche de données d''essais HCF 1'!$G$6="","",'Fiche de données d''essais HCF 1'!$G$6)</f>
        <v>Trapeze</v>
      </c>
      <c r="I5" s="1">
        <f>IF('Fiche de données d''essais HCF 1'!$K$4="","",'Fiche de données d''essais HCF 1'!$K$4)</f>
        <v>42963</v>
      </c>
      <c r="J5" s="1" t="str">
        <f>IF('Fiche de données d''essais HCF 1'!$K$5="","",'Fiche de données d''essais HCF 1'!$K$5)</f>
        <v>JGA</v>
      </c>
      <c r="K5" s="1" t="str">
        <f>IF('Fiche de données d''essais HCF 1'!$K$6="","",'Fiche de données d''essais HCF 1'!$K$6)</f>
        <v>THO</v>
      </c>
      <c r="N5" s="10" t="str">
        <f>IF('Fiche de données d''essais HCF 1'!$F$38="x","1","0")</f>
        <v>1</v>
      </c>
      <c r="O5" s="10" t="str">
        <f>IF('Fiche de données d''essais HCF 1'!$F$40="x","1","0")</f>
        <v>0</v>
      </c>
      <c r="P5" s="3" t="str">
        <f>IF('Fiche de données d''essais HCF 1'!$H$40="","",'Fiche de données d''essais HCF 1'!$H$40)</f>
        <v/>
      </c>
      <c r="Q5" s="11" t="str">
        <f>IF('Fiche de données d''essais HCF 1'!$C$8="","",'Fiche de données d''essais HCF 1'!$C$8)</f>
        <v>34956.001 CDF</v>
      </c>
      <c r="R5" s="1" t="str">
        <f>IF('Fiche de données d''essais HCF 1'!G$8="","",'Fiche de données d''essais HCF 1'!G$8)</f>
        <v>5W</v>
      </c>
      <c r="S5" s="1">
        <f>IF('Fiche de données d''essais HCF 1'!G$14="","",'Fiche de données d''essais HCF 1'!G$14)</f>
        <v>23</v>
      </c>
      <c r="T5" s="1" t="str">
        <f>IF('Fiche de données d''essais HCF 1'!G$15="","",'Fiche de données d''essais HCF 1'!G$15)</f>
        <v>1-120-1</v>
      </c>
      <c r="W5" s="1">
        <f>IF('Fiche de données d''essais HCF 1'!G$21="","",'Fiche de données d''essais HCF 1'!G$21)</f>
        <v>869</v>
      </c>
      <c r="X5" s="1" t="str">
        <f>IF('Fiche de données d''essais HCF 1'!G$22="","",'Fiche de données d''essais HCF 1'!G$22)</f>
        <v/>
      </c>
      <c r="Y5" s="1" t="str">
        <f>IF('Fiche de données d''essais HCF 1'!G$23="","",'Fiche de données d''essais HCF 1'!G$23)</f>
        <v/>
      </c>
      <c r="Z5" s="1">
        <f>IF('Fiche de données d''essais HCF 1'!G$24="","",'Fiche de données d''essais HCF 1'!G$24)</f>
        <v>0</v>
      </c>
      <c r="AA5" s="1">
        <f>IF('Fiche de données d''essais HCF 1'!G$31="","",'Fiche de données d''essais HCF 1'!G$31)</f>
        <v>3300</v>
      </c>
      <c r="AB5" s="1">
        <v>0</v>
      </c>
    </row>
    <row r="6" spans="1:28" x14ac:dyDescent="0.2">
      <c r="A6" s="1" t="str">
        <f>IF('Fiche de données d''essais HCF 1'!$L$2="","",'Fiche de données d''essais HCF 1'!$L$2)</f>
        <v>8030-13302</v>
      </c>
      <c r="B6" s="9" t="s">
        <v>83</v>
      </c>
      <c r="C6" s="1" t="str">
        <f>IF('Fiche de données d''essais HCF 1'!$C$4="","",'Fiche de données d''essais HCF 1'!$C$4)</f>
        <v>NA</v>
      </c>
      <c r="D6" s="1">
        <f>IF('Fiche de données d''essais HCF 1'!$C$5="","",'Fiche de données d''essais HCF 1'!$C$5)</f>
        <v>0</v>
      </c>
      <c r="E6" s="1" t="str">
        <f>IF('Fiche de données d''essais HCF 1'!$C$6="","",'Fiche de données d''essais HCF 1'!$C$6)</f>
        <v>1-120-1</v>
      </c>
      <c r="F6" s="1" t="str">
        <f>IF('Fiche de données d''essais HCF 1'!$G$4="","",'Fiche de données d''essais HCF 1'!$G$4)</f>
        <v>485-920-525 F</v>
      </c>
      <c r="G6" s="1" t="str">
        <f>IF('Fiche de données d''essais HCF 1'!$G$5="","",'Fiche de données d''essais HCF 1'!$G$5)</f>
        <v>Ti6242</v>
      </c>
      <c r="H6" s="1" t="str">
        <f>IF('Fiche de données d''essais HCF 1'!$G$6="","",'Fiche de données d''essais HCF 1'!$G$6)</f>
        <v>Trapeze</v>
      </c>
      <c r="I6" s="1">
        <f>IF('Fiche de données d''essais HCF 1'!$K$4="","",'Fiche de données d''essais HCF 1'!$K$4)</f>
        <v>42963</v>
      </c>
      <c r="J6" s="1" t="str">
        <f>IF('Fiche de données d''essais HCF 1'!$K$5="","",'Fiche de données d''essais HCF 1'!$K$5)</f>
        <v>JGA</v>
      </c>
      <c r="K6" s="1" t="str">
        <f>IF('Fiche de données d''essais HCF 1'!$K$6="","",'Fiche de données d''essais HCF 1'!$K$6)</f>
        <v>THO</v>
      </c>
      <c r="N6" s="10" t="str">
        <f>IF('Fiche de données d''essais HCF 1'!$F$38="x","1","0")</f>
        <v>1</v>
      </c>
      <c r="O6" s="10" t="str">
        <f>IF('Fiche de données d''essais HCF 1'!$F$40="x","1","0")</f>
        <v>0</v>
      </c>
      <c r="P6" s="3" t="str">
        <f>IF('Fiche de données d''essais HCF 1'!$H$40="","",'Fiche de données d''essais HCF 1'!$H$40)</f>
        <v/>
      </c>
      <c r="Q6" s="11" t="str">
        <f>IF('Fiche de données d''essais HCF 1'!$C$8="","",'Fiche de données d''essais HCF 1'!$C$8)</f>
        <v>34956.001 CDF</v>
      </c>
      <c r="R6" s="1" t="str">
        <f>IF('Fiche de données d''essais HCF 1'!H$8="","",'Fiche de données d''essais HCF 1'!H$8)</f>
        <v/>
      </c>
      <c r="S6" s="1" t="str">
        <f>IF('Fiche de données d''essais HCF 1'!H$14="","",'Fiche de données d''essais HCF 1'!H$14)</f>
        <v/>
      </c>
      <c r="T6" s="1" t="str">
        <f>IF('Fiche de données d''essais HCF 1'!H$15="","",'Fiche de données d''essais HCF 1'!H$15)</f>
        <v/>
      </c>
      <c r="W6" s="1" t="str">
        <f>IF('Fiche de données d''essais HCF 1'!H$21="","",'Fiche de données d''essais HCF 1'!H$21)</f>
        <v/>
      </c>
      <c r="X6" s="1" t="str">
        <f>IF('Fiche de données d''essais HCF 1'!H$22="","",'Fiche de données d''essais HCF 1'!H$22)</f>
        <v/>
      </c>
      <c r="Y6" s="1" t="str">
        <f>IF('Fiche de données d''essais HCF 1'!H$23="","",'Fiche de données d''essais HCF 1'!H$23)</f>
        <v/>
      </c>
      <c r="Z6" s="1" t="str">
        <f>IF('Fiche de données d''essais HCF 1'!H$24="","",'Fiche de données d''essais HCF 1'!H$24)</f>
        <v/>
      </c>
      <c r="AA6" s="1" t="str">
        <f>IF('Fiche de données d''essais HCF 1'!H$31="","",'Fiche de données d''essais HCF 1'!H$31)</f>
        <v/>
      </c>
      <c r="AB6" s="1">
        <v>0</v>
      </c>
    </row>
    <row r="7" spans="1:28" x14ac:dyDescent="0.2">
      <c r="A7" s="1" t="str">
        <f>IF('Fiche de données d''essais HCF 1'!$L$2="","",'Fiche de données d''essais HCF 1'!$L$2)</f>
        <v>8030-13302</v>
      </c>
      <c r="B7" s="9" t="s">
        <v>83</v>
      </c>
      <c r="C7" s="1" t="str">
        <f>IF('Fiche de données d''essais HCF 1'!$C$4="","",'Fiche de données d''essais HCF 1'!$C$4)</f>
        <v>NA</v>
      </c>
      <c r="D7" s="1">
        <f>IF('Fiche de données d''essais HCF 1'!$C$5="","",'Fiche de données d''essais HCF 1'!$C$5)</f>
        <v>0</v>
      </c>
      <c r="E7" s="1" t="str">
        <f>IF('Fiche de données d''essais HCF 1'!$C$6="","",'Fiche de données d''essais HCF 1'!$C$6)</f>
        <v>1-120-1</v>
      </c>
      <c r="F7" s="1" t="str">
        <f>IF('Fiche de données d''essais HCF 1'!$G$4="","",'Fiche de données d''essais HCF 1'!$G$4)</f>
        <v>485-920-525 F</v>
      </c>
      <c r="G7" s="1" t="str">
        <f>IF('Fiche de données d''essais HCF 1'!$G$5="","",'Fiche de données d''essais HCF 1'!$G$5)</f>
        <v>Ti6242</v>
      </c>
      <c r="H7" s="1" t="str">
        <f>IF('Fiche de données d''essais HCF 1'!$G$6="","",'Fiche de données d''essais HCF 1'!$G$6)</f>
        <v>Trapeze</v>
      </c>
      <c r="I7" s="1">
        <f>IF('Fiche de données d''essais HCF 1'!$K$4="","",'Fiche de données d''essais HCF 1'!$K$4)</f>
        <v>42963</v>
      </c>
      <c r="J7" s="1" t="str">
        <f>IF('Fiche de données d''essais HCF 1'!$K$5="","",'Fiche de données d''essais HCF 1'!$K$5)</f>
        <v>JGA</v>
      </c>
      <c r="K7" s="1" t="str">
        <f>IF('Fiche de données d''essais HCF 1'!$K$6="","",'Fiche de données d''essais HCF 1'!$K$6)</f>
        <v>THO</v>
      </c>
      <c r="N7" s="10" t="str">
        <f>IF('Fiche de données d''essais HCF 1'!$F$38="x","1","0")</f>
        <v>1</v>
      </c>
      <c r="O7" s="10" t="str">
        <f>IF('Fiche de données d''essais HCF 1'!$F$40="x","1","0")</f>
        <v>0</v>
      </c>
      <c r="P7" s="3" t="str">
        <f>IF('Fiche de données d''essais HCF 1'!$H$40="","",'Fiche de données d''essais HCF 1'!$H$40)</f>
        <v/>
      </c>
      <c r="Q7" s="11" t="str">
        <f>IF('Fiche de données d''essais HCF 1'!$C$8="","",'Fiche de données d''essais HCF 1'!$C$8)</f>
        <v>34956.001 CDF</v>
      </c>
      <c r="R7" s="1" t="str">
        <f>IF('Fiche de données d''essais HCF 1'!I$8="","",'Fiche de données d''essais HCF 1'!I$8)</f>
        <v/>
      </c>
      <c r="S7" s="1" t="str">
        <f>IF('Fiche de données d''essais HCF 1'!I$14="","",'Fiche de données d''essais HCF 1'!I$14)</f>
        <v/>
      </c>
      <c r="T7" s="1" t="str">
        <f>IF('Fiche de données d''essais HCF 1'!I$15="","",'Fiche de données d''essais HCF 1'!I$15)</f>
        <v/>
      </c>
      <c r="W7" s="1" t="str">
        <f>IF('Fiche de données d''essais HCF 1'!I$21="","",'Fiche de données d''essais HCF 1'!I$21)</f>
        <v/>
      </c>
      <c r="X7" s="1" t="str">
        <f>IF('Fiche de données d''essais HCF 1'!I$22="","",'Fiche de données d''essais HCF 1'!I$22)</f>
        <v/>
      </c>
      <c r="Y7" s="1" t="str">
        <f>IF('Fiche de données d''essais HCF 1'!I$23="","",'Fiche de données d''essais HCF 1'!I$23)</f>
        <v/>
      </c>
      <c r="Z7" s="1" t="str">
        <f>IF('Fiche de données d''essais HCF 1'!I$24="","",'Fiche de données d''essais HCF 1'!I$24)</f>
        <v/>
      </c>
      <c r="AA7" s="1" t="str">
        <f>IF('Fiche de données d''essais HCF 1'!I$31="","",'Fiche de données d''essais HCF 1'!I$31)</f>
        <v/>
      </c>
      <c r="AB7" s="1">
        <v>0</v>
      </c>
    </row>
    <row r="8" spans="1:28" x14ac:dyDescent="0.2">
      <c r="A8" s="1" t="str">
        <f>IF('Fiche de données d''essais HCF 1'!$L$2="","",'Fiche de données d''essais HCF 1'!$L$2)</f>
        <v>8030-13302</v>
      </c>
      <c r="B8" s="9" t="s">
        <v>83</v>
      </c>
      <c r="C8" s="1" t="str">
        <f>IF('Fiche de données d''essais HCF 1'!$C$4="","",'Fiche de données d''essais HCF 1'!$C$4)</f>
        <v>NA</v>
      </c>
      <c r="D8" s="1">
        <f>IF('Fiche de données d''essais HCF 1'!$C$5="","",'Fiche de données d''essais HCF 1'!$C$5)</f>
        <v>0</v>
      </c>
      <c r="E8" s="1" t="str">
        <f>IF('Fiche de données d''essais HCF 1'!$C$6="","",'Fiche de données d''essais HCF 1'!$C$6)</f>
        <v>1-120-1</v>
      </c>
      <c r="F8" s="1" t="str">
        <f>IF('Fiche de données d''essais HCF 1'!$G$4="","",'Fiche de données d''essais HCF 1'!$G$4)</f>
        <v>485-920-525 F</v>
      </c>
      <c r="G8" s="1" t="str">
        <f>IF('Fiche de données d''essais HCF 1'!$G$5="","",'Fiche de données d''essais HCF 1'!$G$5)</f>
        <v>Ti6242</v>
      </c>
      <c r="H8" s="1" t="str">
        <f>IF('Fiche de données d''essais HCF 1'!$G$6="","",'Fiche de données d''essais HCF 1'!$G$6)</f>
        <v>Trapeze</v>
      </c>
      <c r="I8" s="1">
        <f>IF('Fiche de données d''essais HCF 1'!$K$4="","",'Fiche de données d''essais HCF 1'!$K$4)</f>
        <v>42963</v>
      </c>
      <c r="J8" s="1" t="str">
        <f>IF('Fiche de données d''essais HCF 1'!$K$5="","",'Fiche de données d''essais HCF 1'!$K$5)</f>
        <v>JGA</v>
      </c>
      <c r="K8" s="1" t="str">
        <f>IF('Fiche de données d''essais HCF 1'!$K$6="","",'Fiche de données d''essais HCF 1'!$K$6)</f>
        <v>THO</v>
      </c>
      <c r="N8" s="10" t="str">
        <f>IF('Fiche de données d''essais HCF 1'!$F$38="x","1","0")</f>
        <v>1</v>
      </c>
      <c r="O8" s="10" t="str">
        <f>IF('Fiche de données d''essais HCF 1'!$F$40="x","1","0")</f>
        <v>0</v>
      </c>
      <c r="P8" s="3" t="str">
        <f>IF('Fiche de données d''essais HCF 1'!$H$40="","",'Fiche de données d''essais HCF 1'!$H$40)</f>
        <v/>
      </c>
      <c r="Q8" s="11" t="str">
        <f>IF('Fiche de données d''essais HCF 1'!$C$8="","",'Fiche de données d''essais HCF 1'!$C$8)</f>
        <v>34956.001 CDF</v>
      </c>
      <c r="R8" s="1" t="str">
        <f>IF('Fiche de données d''essais HCF 1'!J$8="","",'Fiche de données d''essais HCF 1'!J$8)</f>
        <v/>
      </c>
      <c r="S8" s="1" t="str">
        <f>IF('Fiche de données d''essais HCF 1'!J$14="","",'Fiche de données d''essais HCF 1'!J$14)</f>
        <v/>
      </c>
      <c r="T8" s="1" t="str">
        <f>IF('Fiche de données d''essais HCF 1'!J$15="","",'Fiche de données d''essais HCF 1'!J$15)</f>
        <v/>
      </c>
      <c r="W8" s="1" t="str">
        <f>IF('Fiche de données d''essais HCF 1'!J$21="","",'Fiche de données d''essais HCF 1'!J$21)</f>
        <v/>
      </c>
      <c r="X8" s="1" t="str">
        <f>IF('Fiche de données d''essais HCF 1'!J$22="","",'Fiche de données d''essais HCF 1'!J$22)</f>
        <v/>
      </c>
      <c r="Y8" s="1" t="str">
        <f>IF('Fiche de données d''essais HCF 1'!J$23="","",'Fiche de données d''essais HCF 1'!J$23)</f>
        <v/>
      </c>
      <c r="Z8" s="1" t="str">
        <f>IF('Fiche de données d''essais HCF 1'!J$24="","",'Fiche de données d''essais HCF 1'!J$24)</f>
        <v/>
      </c>
      <c r="AA8" s="1" t="str">
        <f>IF('Fiche de données d''essais HCF 1'!J$31="","",'Fiche de données d''essais HCF 1'!J$31)</f>
        <v/>
      </c>
      <c r="AB8" s="1">
        <v>0</v>
      </c>
    </row>
    <row r="9" spans="1:28" x14ac:dyDescent="0.2">
      <c r="A9" s="1" t="str">
        <f>IF('Fiche de données d''essais HCF 1'!$L$2="","",'Fiche de données d''essais HCF 1'!$L$2)</f>
        <v>8030-13302</v>
      </c>
      <c r="B9" s="9" t="s">
        <v>83</v>
      </c>
      <c r="C9" s="1" t="str">
        <f>IF('Fiche de données d''essais HCF 1'!$C$4="","",'Fiche de données d''essais HCF 1'!$C$4)</f>
        <v>NA</v>
      </c>
      <c r="D9" s="1">
        <f>IF('Fiche de données d''essais HCF 1'!$C$5="","",'Fiche de données d''essais HCF 1'!$C$5)</f>
        <v>0</v>
      </c>
      <c r="E9" s="1" t="str">
        <f>IF('Fiche de données d''essais HCF 1'!$C$6="","",'Fiche de données d''essais HCF 1'!$C$6)</f>
        <v>1-120-1</v>
      </c>
      <c r="F9" s="1" t="str">
        <f>IF('Fiche de données d''essais HCF 1'!$G$4="","",'Fiche de données d''essais HCF 1'!$G$4)</f>
        <v>485-920-525 F</v>
      </c>
      <c r="G9" s="1" t="str">
        <f>IF('Fiche de données d''essais HCF 1'!$G$5="","",'Fiche de données d''essais HCF 1'!$G$5)</f>
        <v>Ti6242</v>
      </c>
      <c r="H9" s="1" t="str">
        <f>IF('Fiche de données d''essais HCF 1'!$G$6="","",'Fiche de données d''essais HCF 1'!$G$6)</f>
        <v>Trapeze</v>
      </c>
      <c r="I9" s="1">
        <f>IF('Fiche de données d''essais HCF 1'!$K$4="","",'Fiche de données d''essais HCF 1'!$K$4)</f>
        <v>42963</v>
      </c>
      <c r="J9" s="1" t="str">
        <f>IF('Fiche de données d''essais HCF 1'!$K$5="","",'Fiche de données d''essais HCF 1'!$K$5)</f>
        <v>JGA</v>
      </c>
      <c r="K9" s="1" t="str">
        <f>IF('Fiche de données d''essais HCF 1'!$K$6="","",'Fiche de données d''essais HCF 1'!$K$6)</f>
        <v>THO</v>
      </c>
      <c r="N9" s="10" t="str">
        <f>IF('Fiche de données d''essais HCF 1'!$F$38="x","1","0")</f>
        <v>1</v>
      </c>
      <c r="O9" s="10" t="str">
        <f>IF('Fiche de données d''essais HCF 1'!$F$40="x","1","0")</f>
        <v>0</v>
      </c>
      <c r="P9" s="3" t="str">
        <f>IF('Fiche de données d''essais HCF 1'!$H$40="","",'Fiche de données d''essais HCF 1'!$H$40)</f>
        <v/>
      </c>
      <c r="Q9" s="11" t="str">
        <f>IF('Fiche de données d''essais HCF 1'!$C$8="","",'Fiche de données d''essais HCF 1'!$C$8)</f>
        <v>34956.001 CDF</v>
      </c>
      <c r="R9" s="1" t="str">
        <f>IF('Fiche de données d''essais HCF 1'!K$8="","",'Fiche de données d''essais HCF 1'!K$8)</f>
        <v/>
      </c>
      <c r="S9" s="1" t="str">
        <f>IF('Fiche de données d''essais HCF 1'!K$14="","",'Fiche de données d''essais HCF 1'!K$14)</f>
        <v/>
      </c>
      <c r="T9" s="1" t="str">
        <f>IF('Fiche de données d''essais HCF 1'!K$15="","",'Fiche de données d''essais HCF 1'!K$15)</f>
        <v/>
      </c>
      <c r="W9" s="1" t="str">
        <f>IF('Fiche de données d''essais HCF 1'!K$21="","",'Fiche de données d''essais HCF 1'!K$21)</f>
        <v/>
      </c>
      <c r="X9" s="1" t="str">
        <f>IF('Fiche de données d''essais HCF 1'!K$22="","",'Fiche de données d''essais HCF 1'!K$22)</f>
        <v/>
      </c>
      <c r="Y9" s="1" t="str">
        <f>IF('Fiche de données d''essais HCF 1'!K$23="","",'Fiche de données d''essais HCF 1'!K$23)</f>
        <v/>
      </c>
      <c r="Z9" s="1" t="str">
        <f>IF('Fiche de données d''essais HCF 1'!K$24="","",'Fiche de données d''essais HCF 1'!K$24)</f>
        <v/>
      </c>
      <c r="AA9" s="1" t="str">
        <f>IF('Fiche de données d''essais HCF 1'!K$31="","",'Fiche de données d''essais HCF 1'!K$31)</f>
        <v/>
      </c>
      <c r="AB9" s="1">
        <v>0</v>
      </c>
    </row>
    <row r="10" spans="1:28" x14ac:dyDescent="0.2">
      <c r="A10" s="1" t="str">
        <f>IF('Fiche de données d''essais HCF 1'!$L$2="","",'Fiche de données d''essais HCF 1'!$L$2)</f>
        <v>8030-13302</v>
      </c>
      <c r="B10" s="9" t="s">
        <v>83</v>
      </c>
      <c r="C10" s="1" t="str">
        <f>IF('Fiche de données d''essais HCF 1'!$C$4="","",'Fiche de données d''essais HCF 1'!$C$4)</f>
        <v>NA</v>
      </c>
      <c r="D10" s="1">
        <f>IF('Fiche de données d''essais HCF 1'!$C$5="","",'Fiche de données d''essais HCF 1'!$C$5)</f>
        <v>0</v>
      </c>
      <c r="E10" s="1" t="str">
        <f>IF('Fiche de données d''essais HCF 1'!$C$6="","",'Fiche de données d''essais HCF 1'!$C$6)</f>
        <v>1-120-1</v>
      </c>
      <c r="F10" s="1" t="str">
        <f>IF('Fiche de données d''essais HCF 1'!$G$4="","",'Fiche de données d''essais HCF 1'!$G$4)</f>
        <v>485-920-525 F</v>
      </c>
      <c r="G10" s="1" t="str">
        <f>IF('Fiche de données d''essais HCF 1'!$G$5="","",'Fiche de données d''essais HCF 1'!$G$5)</f>
        <v>Ti6242</v>
      </c>
      <c r="H10" s="1" t="str">
        <f>IF('Fiche de données d''essais HCF 1'!$G$6="","",'Fiche de données d''essais HCF 1'!$G$6)</f>
        <v>Trapeze</v>
      </c>
      <c r="I10" s="1">
        <f>IF('Fiche de données d''essais HCF 1'!$K$4="","",'Fiche de données d''essais HCF 1'!$K$4)</f>
        <v>42963</v>
      </c>
      <c r="J10" s="1" t="str">
        <f>IF('Fiche de données d''essais HCF 1'!$K$5="","",'Fiche de données d''essais HCF 1'!$K$5)</f>
        <v>JGA</v>
      </c>
      <c r="K10" s="1" t="str">
        <f>IF('Fiche de données d''essais HCF 1'!$K$6="","",'Fiche de données d''essais HCF 1'!$K$6)</f>
        <v>THO</v>
      </c>
      <c r="N10" s="10" t="str">
        <f>IF('Fiche de données d''essais HCF 1'!$F$38="x","1","0")</f>
        <v>1</v>
      </c>
      <c r="O10" s="10" t="str">
        <f>IF('Fiche de données d''essais HCF 1'!$F$40="x","1","0")</f>
        <v>0</v>
      </c>
      <c r="P10" s="3" t="str">
        <f>IF('Fiche de données d''essais HCF 1'!$H$40="","",'Fiche de données d''essais HCF 1'!$H$40)</f>
        <v/>
      </c>
      <c r="Q10" s="11" t="str">
        <f>IF('Fiche de données d''essais HCF 1'!$C$8="","",'Fiche de données d''essais HCF 1'!$C$8)</f>
        <v>34956.001 CDF</v>
      </c>
      <c r="R10" s="1" t="str">
        <f>IF('Fiche de données d''essais HCF 1'!L$8="","",'Fiche de données d''essais HCF 1'!L$8)</f>
        <v/>
      </c>
      <c r="S10" s="1" t="str">
        <f>IF('Fiche de données d''essais HCF 1'!L$14="","",'Fiche de données d''essais HCF 1'!L$14)</f>
        <v/>
      </c>
      <c r="T10" s="1" t="str">
        <f>IF('Fiche de données d''essais HCF 1'!L$15="","",'Fiche de données d''essais HCF 1'!L$15)</f>
        <v/>
      </c>
      <c r="W10" s="1" t="str">
        <f>IF('Fiche de données d''essais HCF 1'!L$21="","",'Fiche de données d''essais HCF 1'!L$21)</f>
        <v/>
      </c>
      <c r="X10" s="1" t="str">
        <f>IF('Fiche de données d''essais HCF 1'!L$22="","",'Fiche de données d''essais HCF 1'!L$22)</f>
        <v/>
      </c>
      <c r="Y10" s="1" t="str">
        <f>IF('Fiche de données d''essais HCF 1'!L$23="","",'Fiche de données d''essais HCF 1'!L$23)</f>
        <v/>
      </c>
      <c r="Z10" s="1" t="str">
        <f>IF('Fiche de données d''essais HCF 1'!L$24="","",'Fiche de données d''essais HCF 1'!L$24)</f>
        <v/>
      </c>
      <c r="AA10" s="1" t="str">
        <f>IF('Fiche de données d''essais HCF 1'!L$31="","",'Fiche de données d''essais HCF 1'!L$31)</f>
        <v/>
      </c>
      <c r="AB10" s="1">
        <v>0</v>
      </c>
    </row>
    <row r="11" spans="1:28" x14ac:dyDescent="0.2">
      <c r="A11" s="1" t="str">
        <f>IF('Fiche de données d''essais HCF 1'!$L$2="","",'Fiche de données d''essais HCF 1'!$L$2)</f>
        <v>8030-13302</v>
      </c>
      <c r="B11" s="9" t="s">
        <v>83</v>
      </c>
      <c r="C11" s="1" t="str">
        <f>IF('Fiche de données d''essais HCF 1'!$C$4="","",'Fiche de données d''essais HCF 1'!$C$4)</f>
        <v>NA</v>
      </c>
      <c r="D11" s="1">
        <f>IF('Fiche de données d''essais HCF 1'!$C$5="","",'Fiche de données d''essais HCF 1'!$C$5)</f>
        <v>0</v>
      </c>
      <c r="E11" s="1" t="str">
        <f>IF('Fiche de données d''essais HCF 1'!$C$6="","",'Fiche de données d''essais HCF 1'!$C$6)</f>
        <v>1-120-1</v>
      </c>
      <c r="F11" s="1" t="str">
        <f>IF('Fiche de données d''essais HCF 1'!$G$4="","",'Fiche de données d''essais HCF 1'!$G$4)</f>
        <v>485-920-525 F</v>
      </c>
      <c r="G11" s="1" t="str">
        <f>IF('Fiche de données d''essais HCF 1'!$G$5="","",'Fiche de données d''essais HCF 1'!$G$5)</f>
        <v>Ti6242</v>
      </c>
      <c r="H11" s="1" t="str">
        <f>IF('Fiche de données d''essais HCF 1'!$G$6="","",'Fiche de données d''essais HCF 1'!$G$6)</f>
        <v>Trapeze</v>
      </c>
      <c r="I11" s="1">
        <f>IF('Fiche de données d''essais HCF 1'!$K$4="","",'Fiche de données d''essais HCF 1'!$K$4)</f>
        <v>42963</v>
      </c>
      <c r="J11" s="1" t="str">
        <f>IF('Fiche de données d''essais HCF 1'!$K$5="","",'Fiche de données d''essais HCF 1'!$K$5)</f>
        <v>JGA</v>
      </c>
      <c r="K11" s="1" t="str">
        <f>IF('Fiche de données d''essais HCF 1'!$K$6="","",'Fiche de données d''essais HCF 1'!$K$6)</f>
        <v>THO</v>
      </c>
      <c r="N11" s="10" t="str">
        <f>IF('Fiche de données d''essais HCF 1'!$F$38="x","1","0")</f>
        <v>1</v>
      </c>
      <c r="O11" s="10" t="str">
        <f>IF('Fiche de données d''essais HCF 1'!$F$40="x","1","0")</f>
        <v>0</v>
      </c>
      <c r="P11" s="3" t="str">
        <f>IF('Fiche de données d''essais HCF 1'!$H$40="","",'Fiche de données d''essais HCF 1'!$H$40)</f>
        <v/>
      </c>
      <c r="Q11" s="11" t="str">
        <f>IF('Fiche de données d''essais HCF 1'!$C$8="","",'Fiche de données d''essais HCF 1'!$C$8)</f>
        <v>34956.001 CDF</v>
      </c>
      <c r="R11" s="1" t="str">
        <f>IF('Fiche de données d''essais HCF 1'!M$8="","",'Fiche de données d''essais HCF 1'!M$8)</f>
        <v/>
      </c>
      <c r="S11" s="1" t="str">
        <f>IF('Fiche de données d''essais HCF 1'!M$14="","",'Fiche de données d''essais HCF 1'!M$14)</f>
        <v/>
      </c>
      <c r="T11" s="1" t="str">
        <f>IF('Fiche de données d''essais HCF 1'!M$15="","",'Fiche de données d''essais HCF 1'!M$15)</f>
        <v/>
      </c>
      <c r="W11" s="1" t="str">
        <f>IF('Fiche de données d''essais HCF 1'!M$21="","",'Fiche de données d''essais HCF 1'!M$21)</f>
        <v/>
      </c>
      <c r="X11" s="1" t="str">
        <f>IF('Fiche de données d''essais HCF 1'!M$22="","",'Fiche de données d''essais HCF 1'!M$22)</f>
        <v/>
      </c>
      <c r="Y11" s="1" t="str">
        <f>IF('Fiche de données d''essais HCF 1'!M$23="","",'Fiche de données d''essais HCF 1'!M$23)</f>
        <v/>
      </c>
      <c r="Z11" s="1" t="str">
        <f>IF('Fiche de données d''essais HCF 1'!M$24="","",'Fiche de données d''essais HCF 1'!M$24)</f>
        <v/>
      </c>
      <c r="AA11" s="1" t="str">
        <f>IF('Fiche de données d''essais HCF 1'!M$31="","",'Fiche de données d''essais HCF 1'!M$31)</f>
        <v/>
      </c>
      <c r="AB11" s="1">
        <v>0</v>
      </c>
    </row>
    <row r="12" spans="1:28" x14ac:dyDescent="0.2">
      <c r="A12" s="1" t="str">
        <f>IF(Page2!$L$2="","",Page2!$L$2)</f>
        <v>8030-13302</v>
      </c>
      <c r="B12" s="9" t="s">
        <v>83</v>
      </c>
      <c r="C12" s="1" t="str">
        <f>IF(Page2!$C$4="","",Page2!$C$4)</f>
        <v>NA</v>
      </c>
      <c r="D12" s="1" t="str">
        <f>IF(Page2!$C$5="","",Page2!$C$5)</f>
        <v>NA</v>
      </c>
      <c r="E12" s="1" t="str">
        <f>IF(Page2!$C$6="","",Page2!$C$6)</f>
        <v>1-120-1</v>
      </c>
      <c r="F12" s="1" t="str">
        <f>IF(Page2!$G$4="","",Page2!$G$4)</f>
        <v>485-920-525 F</v>
      </c>
      <c r="G12" s="1" t="str">
        <f>IF(Page2!$G$5="","",Page2!$G$5)</f>
        <v>Ti6242</v>
      </c>
      <c r="H12" s="1" t="str">
        <f>IF(Page2!$G$6="","",Page2!$G$6)</f>
        <v>Trapeze</v>
      </c>
      <c r="I12" s="1">
        <f>IF(Page2!$K$4="","",Page2!$K$4)</f>
        <v>42963</v>
      </c>
      <c r="J12" s="1" t="str">
        <f>IF(Page2!$K$5="","",Page2!$K$5)</f>
        <v>JGA</v>
      </c>
      <c r="K12" s="1" t="str">
        <f>IF(Page2!$K$6="","",Page2!$K$6)</f>
        <v>THO</v>
      </c>
      <c r="N12" s="10" t="str">
        <f>IF(Page2!$F$39="x","1","0")</f>
        <v>1</v>
      </c>
      <c r="O12" s="10" t="str">
        <f>IF(Page2!$F$41="x","1","0")</f>
        <v>0</v>
      </c>
      <c r="P12" s="3" t="str">
        <f>IF(Page2!$H$41="","",Page2!$H$41)</f>
        <v/>
      </c>
      <c r="Q12" s="11" t="str">
        <f>IF(Page2!$C$8="","",Page2!$C$8)</f>
        <v>34956.001 CDF</v>
      </c>
      <c r="R12" s="1" t="str">
        <f>IF(Page2!D$8="","",Page2!D$8)</f>
        <v/>
      </c>
      <c r="S12" s="1" t="str">
        <f>IF(Page2!D$14="","",Page2!D$14)</f>
        <v/>
      </c>
      <c r="T12" s="1" t="str">
        <f>IF(Page2!D$15="","",Page2!D$15)</f>
        <v/>
      </c>
      <c r="W12" s="1" t="str">
        <f>IF(Page2!D$21="","",Page2!D$21)</f>
        <v/>
      </c>
      <c r="X12" s="1" t="str">
        <f>IF(Page2!D$22="","",Page2!D$22)</f>
        <v/>
      </c>
      <c r="Y12" s="1" t="str">
        <f>IF(Page2!D$23="","",Page2!D$23)</f>
        <v/>
      </c>
      <c r="Z12" s="1" t="str">
        <f>IF(Page2!D$24="","",Page2!D$24)</f>
        <v/>
      </c>
      <c r="AA12" s="1" t="str">
        <f>IF(Page2!D$31="","",Page2!D$31)</f>
        <v/>
      </c>
      <c r="AB12" s="1">
        <v>0</v>
      </c>
    </row>
    <row r="13" spans="1:28" x14ac:dyDescent="0.2">
      <c r="A13" s="1" t="str">
        <f>IF(Page2!$L$2="","",Page2!$L$2)</f>
        <v>8030-13302</v>
      </c>
      <c r="B13" s="9" t="s">
        <v>83</v>
      </c>
      <c r="C13" s="1" t="str">
        <f>IF(Page2!$C$4="","",Page2!$C$4)</f>
        <v>NA</v>
      </c>
      <c r="D13" s="1" t="str">
        <f>IF(Page2!$C$5="","",Page2!$C$5)</f>
        <v>NA</v>
      </c>
      <c r="E13" s="1" t="str">
        <f>IF(Page2!$C$6="","",Page2!$C$6)</f>
        <v>1-120-1</v>
      </c>
      <c r="F13" s="1" t="str">
        <f>IF(Page2!$G$4="","",Page2!$G$4)</f>
        <v>485-920-525 F</v>
      </c>
      <c r="G13" s="1" t="str">
        <f>IF(Page2!$G$5="","",Page2!$G$5)</f>
        <v>Ti6242</v>
      </c>
      <c r="H13" s="1" t="str">
        <f>IF(Page2!$G$6="","",Page2!$G$6)</f>
        <v>Trapeze</v>
      </c>
      <c r="I13" s="1">
        <f>IF(Page2!$K$4="","",Page2!$K$4)</f>
        <v>42963</v>
      </c>
      <c r="J13" s="1" t="str">
        <f>IF(Page2!$K$5="","",Page2!$K$5)</f>
        <v>JGA</v>
      </c>
      <c r="K13" s="1" t="str">
        <f>IF(Page2!$K$6="","",Page2!$K$6)</f>
        <v>THO</v>
      </c>
      <c r="N13" s="10" t="str">
        <f>IF(Page2!$F$39="x","1","0")</f>
        <v>1</v>
      </c>
      <c r="O13" s="10" t="str">
        <f>IF(Page2!$F$41="x","1","0")</f>
        <v>0</v>
      </c>
      <c r="P13" s="3" t="str">
        <f>IF(Page2!$H$41="","",Page2!$H$41)</f>
        <v/>
      </c>
      <c r="Q13" s="11" t="str">
        <f>IF(Page2!$C$8="","",Page2!$C$8)</f>
        <v>34956.001 CDF</v>
      </c>
      <c r="R13" s="1" t="str">
        <f>IF(Page2!E$8="","",Page2!E$8)</f>
        <v/>
      </c>
      <c r="S13" s="1" t="str">
        <f>IF(Page2!E$14="","",Page2!E$14)</f>
        <v/>
      </c>
      <c r="T13" s="1" t="str">
        <f>IF(Page2!E$15="","",Page2!E$15)</f>
        <v/>
      </c>
      <c r="W13" s="1" t="str">
        <f>IF(Page2!E$21="","",Page2!E$21)</f>
        <v/>
      </c>
      <c r="X13" s="1" t="str">
        <f>IF(Page2!E$22="","",Page2!E$22)</f>
        <v/>
      </c>
      <c r="Y13" s="1" t="str">
        <f>IF(Page2!E$23="","",Page2!E$23)</f>
        <v/>
      </c>
      <c r="Z13" s="1" t="str">
        <f>IF(Page2!E$24="","",Page2!E$24)</f>
        <v/>
      </c>
      <c r="AA13" s="1" t="str">
        <f>IF(Page2!E$31="","",Page2!E$31)</f>
        <v/>
      </c>
      <c r="AB13" s="1">
        <v>0</v>
      </c>
    </row>
    <row r="14" spans="1:28" x14ac:dyDescent="0.2">
      <c r="A14" s="1" t="str">
        <f>IF(Page2!$L$2="","",Page2!$L$2)</f>
        <v>8030-13302</v>
      </c>
      <c r="B14" s="9" t="s">
        <v>83</v>
      </c>
      <c r="C14" s="1" t="str">
        <f>IF(Page2!$C$4="","",Page2!$C$4)</f>
        <v>NA</v>
      </c>
      <c r="D14" s="1" t="str">
        <f>IF(Page2!$C$5="","",Page2!$C$5)</f>
        <v>NA</v>
      </c>
      <c r="E14" s="1" t="str">
        <f>IF(Page2!$C$6="","",Page2!$C$6)</f>
        <v>1-120-1</v>
      </c>
      <c r="F14" s="1" t="str">
        <f>IF(Page2!$G$4="","",Page2!$G$4)</f>
        <v>485-920-525 F</v>
      </c>
      <c r="G14" s="1" t="str">
        <f>IF(Page2!$G$5="","",Page2!$G$5)</f>
        <v>Ti6242</v>
      </c>
      <c r="H14" s="1" t="str">
        <f>IF(Page2!$G$6="","",Page2!$G$6)</f>
        <v>Trapeze</v>
      </c>
      <c r="I14" s="1">
        <f>IF(Page2!$K$4="","",Page2!$K$4)</f>
        <v>42963</v>
      </c>
      <c r="J14" s="1" t="str">
        <f>IF(Page2!$K$5="","",Page2!$K$5)</f>
        <v>JGA</v>
      </c>
      <c r="K14" s="1" t="str">
        <f>IF(Page2!$K$6="","",Page2!$K$6)</f>
        <v>THO</v>
      </c>
      <c r="N14" s="10" t="str">
        <f>IF(Page2!$F$39="x","1","0")</f>
        <v>1</v>
      </c>
      <c r="O14" s="10" t="str">
        <f>IF(Page2!$F$41="x","1","0")</f>
        <v>0</v>
      </c>
      <c r="P14" s="3" t="str">
        <f>IF(Page2!$H$41="","",Page2!$H$41)</f>
        <v/>
      </c>
      <c r="Q14" s="11" t="str">
        <f>IF(Page2!$C$8="","",Page2!$C$8)</f>
        <v>34956.001 CDF</v>
      </c>
      <c r="R14" s="1" t="str">
        <f>IF(Page2!F$8="","",Page2!F$8)</f>
        <v/>
      </c>
      <c r="S14" s="1" t="str">
        <f>IF(Page2!F$14="","",Page2!F$14)</f>
        <v/>
      </c>
      <c r="T14" s="1" t="str">
        <f>IF(Page2!F$15="","",Page2!F$15)</f>
        <v/>
      </c>
      <c r="W14" s="1" t="str">
        <f>IF(Page2!F$21="","",Page2!F$21)</f>
        <v/>
      </c>
      <c r="X14" s="1" t="str">
        <f>IF(Page2!F$22="","",Page2!F$22)</f>
        <v/>
      </c>
      <c r="Y14" s="1" t="str">
        <f>IF(Page2!F$23="","",Page2!F$23)</f>
        <v/>
      </c>
      <c r="Z14" s="1" t="str">
        <f>IF(Page2!F$24="","",Page2!F$24)</f>
        <v/>
      </c>
      <c r="AA14" s="1" t="str">
        <f>IF(Page2!F$31="","",Page2!F$31)</f>
        <v/>
      </c>
      <c r="AB14" s="1">
        <v>0</v>
      </c>
    </row>
    <row r="15" spans="1:28" x14ac:dyDescent="0.2">
      <c r="A15" s="1" t="str">
        <f>IF(Page2!$L$2="","",Page2!$L$2)</f>
        <v>8030-13302</v>
      </c>
      <c r="B15" s="9" t="s">
        <v>83</v>
      </c>
      <c r="C15" s="1" t="str">
        <f>IF(Page2!$C$4="","",Page2!$C$4)</f>
        <v>NA</v>
      </c>
      <c r="D15" s="1" t="str">
        <f>IF(Page2!$C$5="","",Page2!$C$5)</f>
        <v>NA</v>
      </c>
      <c r="E15" s="1" t="str">
        <f>IF(Page2!$C$6="","",Page2!$C$6)</f>
        <v>1-120-1</v>
      </c>
      <c r="F15" s="1" t="str">
        <f>IF(Page2!$G$4="","",Page2!$G$4)</f>
        <v>485-920-525 F</v>
      </c>
      <c r="G15" s="1" t="str">
        <f>IF(Page2!$G$5="","",Page2!$G$5)</f>
        <v>Ti6242</v>
      </c>
      <c r="H15" s="1" t="str">
        <f>IF(Page2!$G$6="","",Page2!$G$6)</f>
        <v>Trapeze</v>
      </c>
      <c r="I15" s="1">
        <f>IF(Page2!$K$4="","",Page2!$K$4)</f>
        <v>42963</v>
      </c>
      <c r="J15" s="1" t="str">
        <f>IF(Page2!$K$5="","",Page2!$K$5)</f>
        <v>JGA</v>
      </c>
      <c r="K15" s="1" t="str">
        <f>IF(Page2!$K$6="","",Page2!$K$6)</f>
        <v>THO</v>
      </c>
      <c r="N15" s="10" t="str">
        <f>IF(Page2!$F$39="x","1","0")</f>
        <v>1</v>
      </c>
      <c r="O15" s="10" t="str">
        <f>IF(Page2!$F$41="x","1","0")</f>
        <v>0</v>
      </c>
      <c r="P15" s="3" t="str">
        <f>IF(Page2!$H$41="","",Page2!$H$41)</f>
        <v/>
      </c>
      <c r="Q15" s="11" t="str">
        <f>IF(Page2!$C$8="","",Page2!$C$8)</f>
        <v>34956.001 CDF</v>
      </c>
      <c r="R15" s="1" t="str">
        <f>IF(Page2!G$8="","",Page2!G$8)</f>
        <v/>
      </c>
      <c r="S15" s="1" t="str">
        <f>IF(Page2!G$14="","",Page2!G$14)</f>
        <v/>
      </c>
      <c r="T15" s="1" t="str">
        <f>IF(Page2!G$15="","",Page2!G$15)</f>
        <v/>
      </c>
      <c r="W15" s="1" t="str">
        <f>IF(Page2!G$21="","",Page2!G$21)</f>
        <v/>
      </c>
      <c r="X15" s="1" t="str">
        <f>IF(Page2!G$22="","",Page2!G$22)</f>
        <v/>
      </c>
      <c r="Y15" s="1" t="str">
        <f>IF(Page2!G$23="","",Page2!G$23)</f>
        <v/>
      </c>
      <c r="Z15" s="1" t="str">
        <f>IF(Page2!G$24="","",Page2!G$24)</f>
        <v/>
      </c>
      <c r="AA15" s="1" t="str">
        <f>IF(Page2!G$31="","",Page2!G$31)</f>
        <v/>
      </c>
      <c r="AB15" s="1">
        <v>0</v>
      </c>
    </row>
    <row r="16" spans="1:28" x14ac:dyDescent="0.2">
      <c r="A16" s="1" t="str">
        <f>IF(Page2!$L$2="","",Page2!$L$2)</f>
        <v>8030-13302</v>
      </c>
      <c r="B16" s="9" t="s">
        <v>83</v>
      </c>
      <c r="C16" s="1" t="str">
        <f>IF(Page2!$C$4="","",Page2!$C$4)</f>
        <v>NA</v>
      </c>
      <c r="D16" s="1" t="str">
        <f>IF(Page2!$C$5="","",Page2!$C$5)</f>
        <v>NA</v>
      </c>
      <c r="E16" s="1" t="str">
        <f>IF(Page2!$C$6="","",Page2!$C$6)</f>
        <v>1-120-1</v>
      </c>
      <c r="F16" s="1" t="str">
        <f>IF(Page2!$G$4="","",Page2!$G$4)</f>
        <v>485-920-525 F</v>
      </c>
      <c r="G16" s="1" t="str">
        <f>IF(Page2!$G$5="","",Page2!$G$5)</f>
        <v>Ti6242</v>
      </c>
      <c r="H16" s="1" t="str">
        <f>IF(Page2!$G$6="","",Page2!$G$6)</f>
        <v>Trapeze</v>
      </c>
      <c r="I16" s="1">
        <f>IF(Page2!$K$4="","",Page2!$K$4)</f>
        <v>42963</v>
      </c>
      <c r="J16" s="1" t="str">
        <f>IF(Page2!$K$5="","",Page2!$K$5)</f>
        <v>JGA</v>
      </c>
      <c r="K16" s="1" t="str">
        <f>IF(Page2!$K$6="","",Page2!$K$6)</f>
        <v>THO</v>
      </c>
      <c r="N16" s="10" t="str">
        <f>IF(Page2!$F$39="x","1","0")</f>
        <v>1</v>
      </c>
      <c r="O16" s="10" t="str">
        <f>IF(Page2!$F$41="x","1","0")</f>
        <v>0</v>
      </c>
      <c r="P16" s="3" t="str">
        <f>IF(Page2!$H$41="","",Page2!$H$41)</f>
        <v/>
      </c>
      <c r="Q16" s="11" t="str">
        <f>IF(Page2!$C$8="","",Page2!$C$8)</f>
        <v>34956.001 CDF</v>
      </c>
      <c r="R16" s="1" t="str">
        <f>IF(Page2!H$8="","",Page2!H$8)</f>
        <v/>
      </c>
      <c r="S16" s="1" t="str">
        <f>IF(Page2!H$14="","",Page2!H$14)</f>
        <v/>
      </c>
      <c r="T16" s="1" t="str">
        <f>IF(Page2!H$15="","",Page2!H$15)</f>
        <v/>
      </c>
      <c r="W16" s="1" t="str">
        <f>IF(Page2!H$21="","",Page2!H$21)</f>
        <v/>
      </c>
      <c r="X16" s="1" t="str">
        <f>IF(Page2!H$22="","",Page2!H$22)</f>
        <v/>
      </c>
      <c r="Y16" s="1" t="str">
        <f>IF(Page2!H$23="","",Page2!H$23)</f>
        <v/>
      </c>
      <c r="Z16" s="1" t="str">
        <f>IF(Page2!H$24="","",Page2!H$24)</f>
        <v/>
      </c>
      <c r="AA16" s="1" t="str">
        <f>IF(Page2!H$31="","",Page2!H$31)</f>
        <v/>
      </c>
      <c r="AB16" s="1">
        <v>0</v>
      </c>
    </row>
    <row r="17" spans="1:28" x14ac:dyDescent="0.2">
      <c r="A17" s="1" t="str">
        <f>IF(Page2!$L$2="","",Page2!$L$2)</f>
        <v>8030-13302</v>
      </c>
      <c r="B17" s="9" t="s">
        <v>83</v>
      </c>
      <c r="C17" s="1" t="str">
        <f>IF(Page2!$C$4="","",Page2!$C$4)</f>
        <v>NA</v>
      </c>
      <c r="D17" s="1" t="str">
        <f>IF(Page2!$C$5="","",Page2!$C$5)</f>
        <v>NA</v>
      </c>
      <c r="E17" s="1" t="str">
        <f>IF(Page2!$C$6="","",Page2!$C$6)</f>
        <v>1-120-1</v>
      </c>
      <c r="F17" s="1" t="str">
        <f>IF(Page2!$G$4="","",Page2!$G$4)</f>
        <v>485-920-525 F</v>
      </c>
      <c r="G17" s="1" t="str">
        <f>IF(Page2!$G$5="","",Page2!$G$5)</f>
        <v>Ti6242</v>
      </c>
      <c r="H17" s="1" t="str">
        <f>IF(Page2!$G$6="","",Page2!$G$6)</f>
        <v>Trapeze</v>
      </c>
      <c r="I17" s="1">
        <f>IF(Page2!$K$4="","",Page2!$K$4)</f>
        <v>42963</v>
      </c>
      <c r="J17" s="1" t="str">
        <f>IF(Page2!$K$5="","",Page2!$K$5)</f>
        <v>JGA</v>
      </c>
      <c r="K17" s="1" t="str">
        <f>IF(Page2!$K$6="","",Page2!$K$6)</f>
        <v>THO</v>
      </c>
      <c r="N17" s="10" t="str">
        <f>IF(Page2!$F$39="x","1","0")</f>
        <v>1</v>
      </c>
      <c r="O17" s="10" t="str">
        <f>IF(Page2!$F$41="x","1","0")</f>
        <v>0</v>
      </c>
      <c r="P17" s="3" t="str">
        <f>IF(Page2!$H$41="","",Page2!$H$41)</f>
        <v/>
      </c>
      <c r="Q17" s="11" t="str">
        <f>IF(Page2!$C$8="","",Page2!$C$8)</f>
        <v>34956.001 CDF</v>
      </c>
      <c r="R17" s="1" t="str">
        <f>IF(Page2!I$8="","",Page2!I$8)</f>
        <v/>
      </c>
      <c r="S17" s="1" t="str">
        <f>IF(Page2!I$14="","",Page2!I$14)</f>
        <v/>
      </c>
      <c r="T17" s="1" t="str">
        <f>IF(Page2!I$15="","",Page2!I$15)</f>
        <v/>
      </c>
      <c r="W17" s="1" t="str">
        <f>IF(Page2!I$21="","",Page2!I$21)</f>
        <v/>
      </c>
      <c r="X17" s="1" t="str">
        <f>IF(Page2!I$22="","",Page2!I$22)</f>
        <v/>
      </c>
      <c r="Y17" s="1" t="str">
        <f>IF(Page2!I$23="","",Page2!I$23)</f>
        <v/>
      </c>
      <c r="Z17" s="1" t="str">
        <f>IF(Page2!I$24="","",Page2!I$24)</f>
        <v/>
      </c>
      <c r="AA17" s="1" t="str">
        <f>IF(Page2!I$31="","",Page2!I$31)</f>
        <v/>
      </c>
      <c r="AB17" s="1">
        <v>0</v>
      </c>
    </row>
    <row r="18" spans="1:28" x14ac:dyDescent="0.2">
      <c r="A18" s="1" t="str">
        <f>IF(Page2!$L$2="","",Page2!$L$2)</f>
        <v>8030-13302</v>
      </c>
      <c r="B18" s="9" t="s">
        <v>83</v>
      </c>
      <c r="C18" s="1" t="str">
        <f>IF(Page2!$C$4="","",Page2!$C$4)</f>
        <v>NA</v>
      </c>
      <c r="D18" s="1" t="str">
        <f>IF(Page2!$C$5="","",Page2!$C$5)</f>
        <v>NA</v>
      </c>
      <c r="E18" s="1" t="str">
        <f>IF(Page2!$C$6="","",Page2!$C$6)</f>
        <v>1-120-1</v>
      </c>
      <c r="F18" s="1" t="str">
        <f>IF(Page2!$G$4="","",Page2!$G$4)</f>
        <v>485-920-525 F</v>
      </c>
      <c r="G18" s="1" t="str">
        <f>IF(Page2!$G$5="","",Page2!$G$5)</f>
        <v>Ti6242</v>
      </c>
      <c r="H18" s="1" t="str">
        <f>IF(Page2!$G$6="","",Page2!$G$6)</f>
        <v>Trapeze</v>
      </c>
      <c r="I18" s="1">
        <f>IF(Page2!$K$4="","",Page2!$K$4)</f>
        <v>42963</v>
      </c>
      <c r="J18" s="1" t="str">
        <f>IF(Page2!$K$5="","",Page2!$K$5)</f>
        <v>JGA</v>
      </c>
      <c r="K18" s="1" t="str">
        <f>IF(Page2!$K$6="","",Page2!$K$6)</f>
        <v>THO</v>
      </c>
      <c r="N18" s="10" t="str">
        <f>IF(Page2!$F$39="x","1","0")</f>
        <v>1</v>
      </c>
      <c r="O18" s="10" t="str">
        <f>IF(Page2!$F$41="x","1","0")</f>
        <v>0</v>
      </c>
      <c r="P18" s="3" t="str">
        <f>IF(Page2!$H$41="","",Page2!$H$41)</f>
        <v/>
      </c>
      <c r="Q18" s="11" t="str">
        <f>IF(Page2!$C$8="","",Page2!$C$8)</f>
        <v>34956.001 CDF</v>
      </c>
      <c r="R18" s="1" t="str">
        <f>IF(Page2!J$8="","",Page2!J$8)</f>
        <v/>
      </c>
      <c r="S18" s="1" t="str">
        <f>IF(Page2!J$14="","",Page2!J$14)</f>
        <v/>
      </c>
      <c r="T18" s="1" t="str">
        <f>IF(Page2!J$15="","",Page2!J$15)</f>
        <v/>
      </c>
      <c r="W18" s="1" t="str">
        <f>IF(Page2!J$21="","",Page2!J$21)</f>
        <v/>
      </c>
      <c r="X18" s="1" t="str">
        <f>IF(Page2!J$22="","",Page2!J$22)</f>
        <v/>
      </c>
      <c r="Y18" s="1" t="str">
        <f>IF(Page2!J$23="","",Page2!J$23)</f>
        <v/>
      </c>
      <c r="Z18" s="1" t="str">
        <f>IF(Page2!J$24="","",Page2!J$24)</f>
        <v/>
      </c>
      <c r="AA18" s="1" t="str">
        <f>IF(Page2!J$31="","",Page2!J$31)</f>
        <v/>
      </c>
      <c r="AB18" s="1">
        <v>0</v>
      </c>
    </row>
    <row r="19" spans="1:28" x14ac:dyDescent="0.2">
      <c r="A19" s="1" t="str">
        <f>IF(Page2!$L$2="","",Page2!$L$2)</f>
        <v>8030-13302</v>
      </c>
      <c r="B19" s="9" t="s">
        <v>83</v>
      </c>
      <c r="C19" s="1" t="str">
        <f>IF(Page2!$C$4="","",Page2!$C$4)</f>
        <v>NA</v>
      </c>
      <c r="D19" s="1" t="str">
        <f>IF(Page2!$C$5="","",Page2!$C$5)</f>
        <v>NA</v>
      </c>
      <c r="E19" s="1" t="str">
        <f>IF(Page2!$C$6="","",Page2!$C$6)</f>
        <v>1-120-1</v>
      </c>
      <c r="F19" s="1" t="str">
        <f>IF(Page2!$G$4="","",Page2!$G$4)</f>
        <v>485-920-525 F</v>
      </c>
      <c r="G19" s="1" t="str">
        <f>IF(Page2!$G$5="","",Page2!$G$5)</f>
        <v>Ti6242</v>
      </c>
      <c r="H19" s="1" t="str">
        <f>IF(Page2!$G$6="","",Page2!$G$6)</f>
        <v>Trapeze</v>
      </c>
      <c r="I19" s="1">
        <f>IF(Page2!$K$4="","",Page2!$K$4)</f>
        <v>42963</v>
      </c>
      <c r="J19" s="1" t="str">
        <f>IF(Page2!$K$5="","",Page2!$K$5)</f>
        <v>JGA</v>
      </c>
      <c r="K19" s="1" t="str">
        <f>IF(Page2!$K$6="","",Page2!$K$6)</f>
        <v>THO</v>
      </c>
      <c r="N19" s="10" t="str">
        <f>IF(Page2!$F$39="x","1","0")</f>
        <v>1</v>
      </c>
      <c r="O19" s="10" t="str">
        <f>IF(Page2!$F$41="x","1","0")</f>
        <v>0</v>
      </c>
      <c r="P19" s="3" t="str">
        <f>IF(Page2!$H$41="","",Page2!$H$41)</f>
        <v/>
      </c>
      <c r="Q19" s="11" t="str">
        <f>IF(Page2!$C$8="","",Page2!$C$8)</f>
        <v>34956.001 CDF</v>
      </c>
      <c r="R19" s="1" t="str">
        <f>IF(Page2!K$8="","",Page2!K$8)</f>
        <v/>
      </c>
      <c r="S19" s="1" t="str">
        <f>IF(Page2!K$14="","",Page2!K$14)</f>
        <v/>
      </c>
      <c r="T19" s="1" t="str">
        <f>IF(Page2!K$15="","",Page2!K$15)</f>
        <v/>
      </c>
      <c r="W19" s="1" t="str">
        <f>IF(Page2!K$21="","",Page2!K$21)</f>
        <v/>
      </c>
      <c r="X19" s="1" t="str">
        <f>IF(Page2!K$22="","",Page2!K$22)</f>
        <v/>
      </c>
      <c r="Y19" s="1" t="str">
        <f>IF(Page2!K$23="","",Page2!K$23)</f>
        <v/>
      </c>
      <c r="Z19" s="1" t="str">
        <f>IF(Page2!K$24="","",Page2!K$24)</f>
        <v/>
      </c>
      <c r="AA19" s="1" t="str">
        <f>IF(Page2!K$31="","",Page2!K$31)</f>
        <v/>
      </c>
      <c r="AB19" s="1">
        <v>0</v>
      </c>
    </row>
    <row r="20" spans="1:28" x14ac:dyDescent="0.2">
      <c r="A20" s="1" t="str">
        <f>IF(Page2!$L$2="","",Page2!$L$2)</f>
        <v>8030-13302</v>
      </c>
      <c r="B20" s="9" t="s">
        <v>83</v>
      </c>
      <c r="C20" s="1" t="str">
        <f>IF(Page2!$C$4="","",Page2!$C$4)</f>
        <v>NA</v>
      </c>
      <c r="D20" s="1" t="str">
        <f>IF(Page2!$C$5="","",Page2!$C$5)</f>
        <v>NA</v>
      </c>
      <c r="E20" s="1" t="str">
        <f>IF(Page2!$C$6="","",Page2!$C$6)</f>
        <v>1-120-1</v>
      </c>
      <c r="F20" s="1" t="str">
        <f>IF(Page2!$G$4="","",Page2!$G$4)</f>
        <v>485-920-525 F</v>
      </c>
      <c r="G20" s="1" t="str">
        <f>IF(Page2!$G$5="","",Page2!$G$5)</f>
        <v>Ti6242</v>
      </c>
      <c r="H20" s="1" t="str">
        <f>IF(Page2!$G$6="","",Page2!$G$6)</f>
        <v>Trapeze</v>
      </c>
      <c r="I20" s="1">
        <f>IF(Page2!$K$4="","",Page2!$K$4)</f>
        <v>42963</v>
      </c>
      <c r="J20" s="1" t="str">
        <f>IF(Page2!$K$5="","",Page2!$K$5)</f>
        <v>JGA</v>
      </c>
      <c r="K20" s="1" t="str">
        <f>IF(Page2!$K$6="","",Page2!$K$6)</f>
        <v>THO</v>
      </c>
      <c r="N20" s="10" t="str">
        <f>IF(Page2!$F$39="x","1","0")</f>
        <v>1</v>
      </c>
      <c r="O20" s="10" t="str">
        <f>IF(Page2!$F$41="x","1","0")</f>
        <v>0</v>
      </c>
      <c r="P20" s="3" t="str">
        <f>IF(Page2!$H$41="","",Page2!$H$41)</f>
        <v/>
      </c>
      <c r="Q20" s="11" t="str">
        <f>IF(Page2!$C$8="","",Page2!$C$8)</f>
        <v>34956.001 CDF</v>
      </c>
      <c r="R20" s="1" t="str">
        <f>IF(Page2!L$8="","",Page2!L$8)</f>
        <v/>
      </c>
      <c r="S20" s="1" t="str">
        <f>IF(Page2!L$14="","",Page2!L$14)</f>
        <v/>
      </c>
      <c r="T20" s="1" t="str">
        <f>IF(Page2!L$15="","",Page2!L$15)</f>
        <v/>
      </c>
      <c r="W20" s="1" t="str">
        <f>IF(Page2!L$21="","",Page2!L$21)</f>
        <v/>
      </c>
      <c r="X20" s="1" t="str">
        <f>IF(Page2!L$22="","",Page2!L$22)</f>
        <v/>
      </c>
      <c r="Y20" s="1" t="str">
        <f>IF(Page2!L$23="","",Page2!L$23)</f>
        <v/>
      </c>
      <c r="Z20" s="1" t="str">
        <f>IF(Page2!L$24="","",Page2!L$24)</f>
        <v/>
      </c>
      <c r="AA20" s="1" t="str">
        <f>IF(Page2!L$31="","",Page2!L$31)</f>
        <v/>
      </c>
      <c r="AB20" s="1">
        <v>0</v>
      </c>
    </row>
    <row r="21" spans="1:28" x14ac:dyDescent="0.2">
      <c r="A21" s="1" t="str">
        <f>IF(Page2!$L$2="","",Page2!$L$2)</f>
        <v>8030-13302</v>
      </c>
      <c r="B21" s="9" t="s">
        <v>83</v>
      </c>
      <c r="C21" s="1" t="str">
        <f>IF(Page2!$C$4="","",Page2!$C$4)</f>
        <v>NA</v>
      </c>
      <c r="D21" s="1" t="str">
        <f>IF(Page2!$C$5="","",Page2!$C$5)</f>
        <v>NA</v>
      </c>
      <c r="E21" s="1" t="str">
        <f>IF(Page2!$C$6="","",Page2!$C$6)</f>
        <v>1-120-1</v>
      </c>
      <c r="F21" s="1" t="str">
        <f>IF(Page2!$G$4="","",Page2!$G$4)</f>
        <v>485-920-525 F</v>
      </c>
      <c r="G21" s="1" t="str">
        <f>IF(Page2!$G$5="","",Page2!$G$5)</f>
        <v>Ti6242</v>
      </c>
      <c r="H21" s="1" t="str">
        <f>IF(Page2!$G$6="","",Page2!$G$6)</f>
        <v>Trapeze</v>
      </c>
      <c r="I21" s="1">
        <f>IF(Page2!$K$4="","",Page2!$K$4)</f>
        <v>42963</v>
      </c>
      <c r="J21" s="1" t="str">
        <f>IF(Page2!$K$5="","",Page2!$K$5)</f>
        <v>JGA</v>
      </c>
      <c r="K21" s="1" t="str">
        <f>IF(Page2!$K$6="","",Page2!$K$6)</f>
        <v>THO</v>
      </c>
      <c r="N21" s="10" t="str">
        <f>IF(Page2!$F$39="x","1","0")</f>
        <v>1</v>
      </c>
      <c r="O21" s="10" t="str">
        <f>IF(Page2!$F$41="x","1","0")</f>
        <v>0</v>
      </c>
      <c r="P21" s="3" t="str">
        <f>IF(Page2!$H$41="","",Page2!$H$41)</f>
        <v/>
      </c>
      <c r="Q21" s="11" t="str">
        <f>IF(Page2!$C$8="","",Page2!$C$8)</f>
        <v>34956.001 CDF</v>
      </c>
      <c r="R21" s="1" t="str">
        <f>IF(Page2!M$8="","",Page2!M$8)</f>
        <v/>
      </c>
      <c r="S21" s="1" t="str">
        <f>IF(Page2!M$14="","",Page2!M$14)</f>
        <v/>
      </c>
      <c r="T21" s="1" t="str">
        <f>IF(Page2!M$15="","",Page2!M$15)</f>
        <v/>
      </c>
      <c r="W21" s="1" t="str">
        <f>IF(Page2!M$21="","",Page2!M$21)</f>
        <v/>
      </c>
      <c r="X21" s="1" t="str">
        <f>IF(Page2!M$22="","",Page2!M$22)</f>
        <v/>
      </c>
      <c r="Y21" s="1" t="str">
        <f>IF(Page2!M$23="","",Page2!M$23)</f>
        <v/>
      </c>
      <c r="Z21" s="1" t="str">
        <f>IF(Page2!M$24="","",Page2!M$24)</f>
        <v/>
      </c>
      <c r="AA21" s="1" t="str">
        <f>IF(Page2!M$31="","",Page2!M$31)</f>
        <v/>
      </c>
      <c r="AB21" s="1">
        <v>0</v>
      </c>
    </row>
    <row r="22" spans="1:28" x14ac:dyDescent="0.2">
      <c r="A22" s="1" t="str">
        <f>IF(Page3!$L$2="","",Page3!$L$2)</f>
        <v>8030-13302</v>
      </c>
      <c r="B22" s="9" t="s">
        <v>83</v>
      </c>
      <c r="C22" s="1" t="str">
        <f>IF(Page3!$C$4="","",Page3!$C$4)</f>
        <v>NA</v>
      </c>
      <c r="D22" s="1" t="str">
        <f>IF(Page3!$C$5="","",Page3!$C$5)</f>
        <v>NA</v>
      </c>
      <c r="E22" s="1" t="str">
        <f>IF(Page3!$C$6="","",Page3!$C$6)</f>
        <v>1-120-1</v>
      </c>
      <c r="F22" s="1" t="str">
        <f>IF(Page3!$G$4="","",Page3!$G$4)</f>
        <v>485-920-525 F</v>
      </c>
      <c r="G22" s="1" t="str">
        <f>IF(Page3!$G$5="","",Page3!$G$5)</f>
        <v>Ti6242</v>
      </c>
      <c r="H22" s="1" t="str">
        <f>IF(Page3!$G$6="","",Page3!$G$6)</f>
        <v>Trapeze</v>
      </c>
      <c r="I22" s="1">
        <f>IF(Page3!$K$4="","",Page3!$K$4)</f>
        <v>42963</v>
      </c>
      <c r="J22" s="1" t="str">
        <f>IF(Page3!$K$5="","",Page3!$K$5)</f>
        <v>JGA</v>
      </c>
      <c r="K22" s="1" t="str">
        <f>IF(Page3!$K$6="","",Page3!$K$6)</f>
        <v>THO</v>
      </c>
      <c r="N22" s="10" t="str">
        <f>IF(Page3!$F$39="x","1","0")</f>
        <v>1</v>
      </c>
      <c r="O22" s="10" t="str">
        <f>IF(Page3!$F$41="x","1","0")</f>
        <v>0</v>
      </c>
      <c r="P22" s="3" t="str">
        <f>IF(Page3!$H$41="","",Page3!$H$41)</f>
        <v/>
      </c>
      <c r="Q22" s="11" t="str">
        <f>IF(Page3!$C$8="","",Page3!$C$8)</f>
        <v>34956.001 CDF</v>
      </c>
      <c r="R22" s="1" t="str">
        <f>IF(Page3!D$8="","",Page3!D$8)</f>
        <v/>
      </c>
      <c r="S22" s="1" t="str">
        <f>IF(Page3!D$14="","",Page3!D$14)</f>
        <v/>
      </c>
      <c r="T22" s="1" t="str">
        <f>IF(Page3!D$15="","",Page3!D$15)</f>
        <v/>
      </c>
      <c r="W22" s="1" t="str">
        <f>IF(Page3!D$21="","",Page3!D$21)</f>
        <v/>
      </c>
      <c r="X22" s="1" t="str">
        <f>IF(Page3!D$22="","",Page3!D$22)</f>
        <v/>
      </c>
      <c r="Y22" s="1" t="str">
        <f>IF(Page3!D$23="","",Page3!D$23)</f>
        <v/>
      </c>
      <c r="Z22" s="1" t="str">
        <f>IF(Page3!D$24="","",Page3!D$24)</f>
        <v/>
      </c>
      <c r="AA22" s="1" t="str">
        <f>IF(Page3!D$31="","",Page3!D$31)</f>
        <v/>
      </c>
      <c r="AB22" s="1">
        <v>0</v>
      </c>
    </row>
    <row r="23" spans="1:28" x14ac:dyDescent="0.2">
      <c r="A23" s="1" t="str">
        <f>IF(Page3!$L$2="","",Page3!$L$2)</f>
        <v>8030-13302</v>
      </c>
      <c r="B23" s="9" t="s">
        <v>83</v>
      </c>
      <c r="C23" s="1" t="str">
        <f>IF(Page3!$C$4="","",Page3!$C$4)</f>
        <v>NA</v>
      </c>
      <c r="D23" s="1" t="str">
        <f>IF(Page3!$C$5="","",Page3!$C$5)</f>
        <v>NA</v>
      </c>
      <c r="E23" s="1" t="str">
        <f>IF(Page3!$C$6="","",Page3!$C$6)</f>
        <v>1-120-1</v>
      </c>
      <c r="F23" s="1" t="str">
        <f>IF(Page3!$G$4="","",Page3!$G$4)</f>
        <v>485-920-525 F</v>
      </c>
      <c r="G23" s="1" t="str">
        <f>IF(Page3!$G$5="","",Page3!$G$5)</f>
        <v>Ti6242</v>
      </c>
      <c r="H23" s="1" t="str">
        <f>IF(Page3!$G$6="","",Page3!$G$6)</f>
        <v>Trapeze</v>
      </c>
      <c r="I23" s="1">
        <f>IF(Page3!$K$4="","",Page3!$K$4)</f>
        <v>42963</v>
      </c>
      <c r="J23" s="1" t="str">
        <f>IF(Page3!$K$5="","",Page3!$K$5)</f>
        <v>JGA</v>
      </c>
      <c r="K23" s="1" t="str">
        <f>IF(Page3!$K$6="","",Page3!$K$6)</f>
        <v>THO</v>
      </c>
      <c r="N23" s="10" t="str">
        <f>IF(Page3!$F$39="x","1","0")</f>
        <v>1</v>
      </c>
      <c r="O23" s="10" t="str">
        <f>IF(Page3!$F$41="x","1","0")</f>
        <v>0</v>
      </c>
      <c r="P23" s="3" t="str">
        <f>IF(Page3!$H$41="","",Page3!$H$41)</f>
        <v/>
      </c>
      <c r="Q23" s="11" t="str">
        <f>IF(Page3!$C$8="","",Page3!$C$8)</f>
        <v>34956.001 CDF</v>
      </c>
      <c r="R23" s="1" t="str">
        <f>IF(Page3!E$8="","",Page3!E$8)</f>
        <v/>
      </c>
      <c r="S23" s="1" t="str">
        <f>IF(Page3!E$14="","",Page3!E$14)</f>
        <v/>
      </c>
      <c r="T23" s="1" t="str">
        <f>IF(Page3!E$15="","",Page3!E$15)</f>
        <v/>
      </c>
      <c r="W23" s="1" t="str">
        <f>IF(Page3!E$21="","",Page3!E$21)</f>
        <v/>
      </c>
      <c r="X23" s="1" t="str">
        <f>IF(Page3!E$22="","",Page3!E$22)</f>
        <v/>
      </c>
      <c r="Y23" s="1" t="str">
        <f>IF(Page3!E$23="","",Page3!E$23)</f>
        <v/>
      </c>
      <c r="Z23" s="1" t="str">
        <f>IF(Page3!E$24="","",Page3!E$24)</f>
        <v/>
      </c>
      <c r="AA23" s="1" t="str">
        <f>IF(Page3!E$31="","",Page3!E$31)</f>
        <v/>
      </c>
      <c r="AB23" s="1">
        <v>0</v>
      </c>
    </row>
    <row r="24" spans="1:28" x14ac:dyDescent="0.2">
      <c r="A24" s="1" t="str">
        <f>IF(Page3!$L$2="","",Page3!$L$2)</f>
        <v>8030-13302</v>
      </c>
      <c r="B24" s="9" t="s">
        <v>83</v>
      </c>
      <c r="C24" s="1" t="str">
        <f>IF(Page3!$C$4="","",Page3!$C$4)</f>
        <v>NA</v>
      </c>
      <c r="D24" s="1" t="str">
        <f>IF(Page3!$C$5="","",Page3!$C$5)</f>
        <v>NA</v>
      </c>
      <c r="E24" s="1" t="str">
        <f>IF(Page3!$C$6="","",Page3!$C$6)</f>
        <v>1-120-1</v>
      </c>
      <c r="F24" s="1" t="str">
        <f>IF(Page3!$G$4="","",Page3!$G$4)</f>
        <v>485-920-525 F</v>
      </c>
      <c r="G24" s="1" t="str">
        <f>IF(Page3!$G$5="","",Page3!$G$5)</f>
        <v>Ti6242</v>
      </c>
      <c r="H24" s="1" t="str">
        <f>IF(Page3!$G$6="","",Page3!$G$6)</f>
        <v>Trapeze</v>
      </c>
      <c r="I24" s="1">
        <f>IF(Page3!$K$4="","",Page3!$K$4)</f>
        <v>42963</v>
      </c>
      <c r="J24" s="1" t="str">
        <f>IF(Page3!$K$5="","",Page3!$K$5)</f>
        <v>JGA</v>
      </c>
      <c r="K24" s="1" t="str">
        <f>IF(Page3!$K$6="","",Page3!$K$6)</f>
        <v>THO</v>
      </c>
      <c r="N24" s="10" t="str">
        <f>IF(Page3!$F$39="x","1","0")</f>
        <v>1</v>
      </c>
      <c r="O24" s="10" t="str">
        <f>IF(Page3!$F$41="x","1","0")</f>
        <v>0</v>
      </c>
      <c r="P24" s="3" t="str">
        <f>IF(Page3!$H$41="","",Page3!$H$41)</f>
        <v/>
      </c>
      <c r="Q24" s="11" t="str">
        <f>IF(Page3!$C$8="","",Page3!$C$8)</f>
        <v>34956.001 CDF</v>
      </c>
      <c r="R24" s="1" t="str">
        <f>IF(Page3!F$8="","",Page3!F$8)</f>
        <v/>
      </c>
      <c r="S24" s="1" t="str">
        <f>IF(Page3!F$14="","",Page3!F$14)</f>
        <v/>
      </c>
      <c r="T24" s="1" t="str">
        <f>IF(Page3!F$15="","",Page3!F$15)</f>
        <v/>
      </c>
      <c r="W24" s="1" t="str">
        <f>IF(Page3!F$21="","",Page3!F$21)</f>
        <v/>
      </c>
      <c r="X24" s="1" t="str">
        <f>IF(Page3!F$22="","",Page3!F$22)</f>
        <v/>
      </c>
      <c r="Y24" s="1" t="str">
        <f>IF(Page3!F$23="","",Page3!F$23)</f>
        <v/>
      </c>
      <c r="Z24" s="1" t="str">
        <f>IF(Page3!F$24="","",Page3!F$24)</f>
        <v/>
      </c>
      <c r="AA24" s="1" t="str">
        <f>IF(Page3!F$31="","",Page3!F$31)</f>
        <v/>
      </c>
      <c r="AB24" s="1">
        <v>0</v>
      </c>
    </row>
    <row r="25" spans="1:28" x14ac:dyDescent="0.2">
      <c r="A25" s="1" t="str">
        <f>IF(Page3!$L$2="","",Page3!$L$2)</f>
        <v>8030-13302</v>
      </c>
      <c r="B25" s="9" t="s">
        <v>83</v>
      </c>
      <c r="C25" s="1" t="str">
        <f>IF(Page3!$C$4="","",Page3!$C$4)</f>
        <v>NA</v>
      </c>
      <c r="D25" s="1" t="str">
        <f>IF(Page3!$C$5="","",Page3!$C$5)</f>
        <v>NA</v>
      </c>
      <c r="E25" s="1" t="str">
        <f>IF(Page3!$C$6="","",Page3!$C$6)</f>
        <v>1-120-1</v>
      </c>
      <c r="F25" s="1" t="str">
        <f>IF(Page3!$G$4="","",Page3!$G$4)</f>
        <v>485-920-525 F</v>
      </c>
      <c r="G25" s="1" t="str">
        <f>IF(Page3!$G$5="","",Page3!$G$5)</f>
        <v>Ti6242</v>
      </c>
      <c r="H25" s="1" t="str">
        <f>IF(Page3!$G$6="","",Page3!$G$6)</f>
        <v>Trapeze</v>
      </c>
      <c r="I25" s="1">
        <f>IF(Page3!$K$4="","",Page3!$K$4)</f>
        <v>42963</v>
      </c>
      <c r="J25" s="1" t="str">
        <f>IF(Page3!$K$5="","",Page3!$K$5)</f>
        <v>JGA</v>
      </c>
      <c r="K25" s="1" t="str">
        <f>IF(Page3!$K$6="","",Page3!$K$6)</f>
        <v>THO</v>
      </c>
      <c r="N25" s="10" t="str">
        <f>IF(Page3!$F$39="x","1","0")</f>
        <v>1</v>
      </c>
      <c r="O25" s="10" t="str">
        <f>IF(Page3!$F$41="x","1","0")</f>
        <v>0</v>
      </c>
      <c r="P25" s="3" t="str">
        <f>IF(Page3!$H$41="","",Page3!$H$41)</f>
        <v/>
      </c>
      <c r="Q25" s="11" t="str">
        <f>IF(Page3!$C$8="","",Page3!$C$8)</f>
        <v>34956.001 CDF</v>
      </c>
      <c r="R25" s="1" t="str">
        <f>IF(Page3!G$8="","",Page3!G$8)</f>
        <v/>
      </c>
      <c r="S25" s="1" t="str">
        <f>IF(Page3!G$14="","",Page3!G$14)</f>
        <v/>
      </c>
      <c r="T25" s="1" t="str">
        <f>IF(Page3!G$15="","",Page3!G$15)</f>
        <v/>
      </c>
      <c r="W25" s="1" t="str">
        <f>IF(Page3!G$21="","",Page3!G$21)</f>
        <v/>
      </c>
      <c r="X25" s="1" t="str">
        <f>IF(Page3!G$22="","",Page3!G$22)</f>
        <v/>
      </c>
      <c r="Y25" s="1" t="str">
        <f>IF(Page3!G$23="","",Page3!G$23)</f>
        <v/>
      </c>
      <c r="Z25" s="1" t="str">
        <f>IF(Page3!G$24="","",Page3!G$24)</f>
        <v/>
      </c>
      <c r="AA25" s="1" t="str">
        <f>IF(Page3!G$31="","",Page3!G$31)</f>
        <v/>
      </c>
      <c r="AB25" s="1">
        <v>0</v>
      </c>
    </row>
    <row r="26" spans="1:28" x14ac:dyDescent="0.2">
      <c r="A26" s="1" t="str">
        <f>IF(Page3!$L$2="","",Page3!$L$2)</f>
        <v>8030-13302</v>
      </c>
      <c r="B26" s="9" t="s">
        <v>83</v>
      </c>
      <c r="C26" s="1" t="str">
        <f>IF(Page3!$C$4="","",Page3!$C$4)</f>
        <v>NA</v>
      </c>
      <c r="D26" s="1" t="str">
        <f>IF(Page3!$C$5="","",Page3!$C$5)</f>
        <v>NA</v>
      </c>
      <c r="E26" s="1" t="str">
        <f>IF(Page3!$C$6="","",Page3!$C$6)</f>
        <v>1-120-1</v>
      </c>
      <c r="F26" s="1" t="str">
        <f>IF(Page3!$G$4="","",Page3!$G$4)</f>
        <v>485-920-525 F</v>
      </c>
      <c r="G26" s="1" t="str">
        <f>IF(Page3!$G$5="","",Page3!$G$5)</f>
        <v>Ti6242</v>
      </c>
      <c r="H26" s="1" t="str">
        <f>IF(Page3!$G$6="","",Page3!$G$6)</f>
        <v>Trapeze</v>
      </c>
      <c r="I26" s="1">
        <f>IF(Page3!$K$4="","",Page3!$K$4)</f>
        <v>42963</v>
      </c>
      <c r="J26" s="1" t="str">
        <f>IF(Page3!$K$5="","",Page3!$K$5)</f>
        <v>JGA</v>
      </c>
      <c r="K26" s="1" t="str">
        <f>IF(Page3!$K$6="","",Page3!$K$6)</f>
        <v>THO</v>
      </c>
      <c r="N26" s="10" t="str">
        <f>IF(Page3!$F$39="x","1","0")</f>
        <v>1</v>
      </c>
      <c r="O26" s="10" t="str">
        <f>IF(Page3!$F$41="x","1","0")</f>
        <v>0</v>
      </c>
      <c r="P26" s="3" t="str">
        <f>IF(Page3!$H$41="","",Page3!$H$41)</f>
        <v/>
      </c>
      <c r="Q26" s="11" t="str">
        <f>IF(Page3!$C$8="","",Page3!$C$8)</f>
        <v>34956.001 CDF</v>
      </c>
      <c r="R26" s="1" t="str">
        <f>IF(Page3!H$8="","",Page3!H$8)</f>
        <v/>
      </c>
      <c r="S26" s="1" t="str">
        <f>IF(Page3!H$14="","",Page3!H$14)</f>
        <v/>
      </c>
      <c r="T26" s="1" t="str">
        <f>IF(Page3!H$15="","",Page3!H$15)</f>
        <v/>
      </c>
      <c r="W26" s="1" t="str">
        <f>IF(Page3!H$21="","",Page3!H$21)</f>
        <v/>
      </c>
      <c r="X26" s="1" t="str">
        <f>IF(Page3!H$22="","",Page3!H$22)</f>
        <v/>
      </c>
      <c r="Y26" s="1" t="str">
        <f>IF(Page3!H$23="","",Page3!H$23)</f>
        <v/>
      </c>
      <c r="Z26" s="1" t="str">
        <f>IF(Page3!H$24="","",Page3!H$24)</f>
        <v/>
      </c>
      <c r="AA26" s="1" t="str">
        <f>IF(Page3!H$31="","",Page3!H$31)</f>
        <v/>
      </c>
      <c r="AB26" s="1">
        <v>0</v>
      </c>
    </row>
    <row r="27" spans="1:28" x14ac:dyDescent="0.2">
      <c r="A27" s="1" t="str">
        <f>IF(Page3!$L$2="","",Page3!$L$2)</f>
        <v>8030-13302</v>
      </c>
      <c r="B27" s="9" t="s">
        <v>83</v>
      </c>
      <c r="C27" s="1" t="str">
        <f>IF(Page3!$C$4="","",Page3!$C$4)</f>
        <v>NA</v>
      </c>
      <c r="D27" s="1" t="str">
        <f>IF(Page3!$C$5="","",Page3!$C$5)</f>
        <v>NA</v>
      </c>
      <c r="E27" s="1" t="str">
        <f>IF(Page3!$C$6="","",Page3!$C$6)</f>
        <v>1-120-1</v>
      </c>
      <c r="F27" s="1" t="str">
        <f>IF(Page3!$G$4="","",Page3!$G$4)</f>
        <v>485-920-525 F</v>
      </c>
      <c r="G27" s="1" t="str">
        <f>IF(Page3!$G$5="","",Page3!$G$5)</f>
        <v>Ti6242</v>
      </c>
      <c r="H27" s="1" t="str">
        <f>IF(Page3!$G$6="","",Page3!$G$6)</f>
        <v>Trapeze</v>
      </c>
      <c r="I27" s="1">
        <f>IF(Page3!$K$4="","",Page3!$K$4)</f>
        <v>42963</v>
      </c>
      <c r="J27" s="1" t="str">
        <f>IF(Page3!$K$5="","",Page3!$K$5)</f>
        <v>JGA</v>
      </c>
      <c r="K27" s="1" t="str">
        <f>IF(Page3!$K$6="","",Page3!$K$6)</f>
        <v>THO</v>
      </c>
      <c r="N27" s="10" t="str">
        <f>IF(Page3!$F$39="x","1","0")</f>
        <v>1</v>
      </c>
      <c r="O27" s="10" t="str">
        <f>IF(Page3!$F$41="x","1","0")</f>
        <v>0</v>
      </c>
      <c r="P27" s="3" t="str">
        <f>IF(Page3!$H$41="","",Page3!$H$41)</f>
        <v/>
      </c>
      <c r="Q27" s="11" t="str">
        <f>IF(Page3!$C$8="","",Page3!$C$8)</f>
        <v>34956.001 CDF</v>
      </c>
      <c r="R27" s="1" t="str">
        <f>IF(Page3!I$8="","",Page3!I$8)</f>
        <v/>
      </c>
      <c r="S27" s="1" t="str">
        <f>IF(Page3!I$14="","",Page3!I$14)</f>
        <v/>
      </c>
      <c r="T27" s="1" t="str">
        <f>IF(Page3!I$15="","",Page3!I$15)</f>
        <v/>
      </c>
      <c r="W27" s="1" t="str">
        <f>IF(Page3!I$21="","",Page3!I$21)</f>
        <v/>
      </c>
      <c r="X27" s="1" t="str">
        <f>IF(Page3!I$22="","",Page3!I$22)</f>
        <v/>
      </c>
      <c r="Y27" s="1" t="str">
        <f>IF(Page3!I$23="","",Page3!I$23)</f>
        <v/>
      </c>
      <c r="Z27" s="1" t="str">
        <f>IF(Page3!I$24="","",Page3!I$24)</f>
        <v/>
      </c>
      <c r="AA27" s="1" t="str">
        <f>IF(Page3!I$31="","",Page3!I$31)</f>
        <v/>
      </c>
      <c r="AB27" s="1">
        <v>0</v>
      </c>
    </row>
    <row r="28" spans="1:28" x14ac:dyDescent="0.2">
      <c r="A28" s="1" t="str">
        <f>IF(Page3!$L$2="","",Page3!$L$2)</f>
        <v>8030-13302</v>
      </c>
      <c r="B28" s="9" t="s">
        <v>83</v>
      </c>
      <c r="C28" s="1" t="str">
        <f>IF(Page3!$C$4="","",Page3!$C$4)</f>
        <v>NA</v>
      </c>
      <c r="D28" s="1" t="str">
        <f>IF(Page3!$C$5="","",Page3!$C$5)</f>
        <v>NA</v>
      </c>
      <c r="E28" s="1" t="str">
        <f>IF(Page3!$C$6="","",Page3!$C$6)</f>
        <v>1-120-1</v>
      </c>
      <c r="F28" s="1" t="str">
        <f>IF(Page3!$G$4="","",Page3!$G$4)</f>
        <v>485-920-525 F</v>
      </c>
      <c r="G28" s="1" t="str">
        <f>IF(Page3!$G$5="","",Page3!$G$5)</f>
        <v>Ti6242</v>
      </c>
      <c r="H28" s="1" t="str">
        <f>IF(Page3!$G$6="","",Page3!$G$6)</f>
        <v>Trapeze</v>
      </c>
      <c r="I28" s="1">
        <f>IF(Page3!$K$4="","",Page3!$K$4)</f>
        <v>42963</v>
      </c>
      <c r="J28" s="1" t="str">
        <f>IF(Page3!$K$5="","",Page3!$K$5)</f>
        <v>JGA</v>
      </c>
      <c r="K28" s="1" t="str">
        <f>IF(Page3!$K$6="","",Page3!$K$6)</f>
        <v>THO</v>
      </c>
      <c r="N28" s="10" t="str">
        <f>IF(Page3!$F$39="x","1","0")</f>
        <v>1</v>
      </c>
      <c r="O28" s="10" t="str">
        <f>IF(Page3!$F$41="x","1","0")</f>
        <v>0</v>
      </c>
      <c r="P28" s="3" t="str">
        <f>IF(Page3!$H$41="","",Page3!$H$41)</f>
        <v/>
      </c>
      <c r="Q28" s="11" t="str">
        <f>IF(Page3!$C$8="","",Page3!$C$8)</f>
        <v>34956.001 CDF</v>
      </c>
      <c r="R28" s="1" t="str">
        <f>IF(Page3!J$8="","",Page3!J$8)</f>
        <v/>
      </c>
      <c r="S28" s="1" t="str">
        <f>IF(Page3!J$14="","",Page3!J$14)</f>
        <v/>
      </c>
      <c r="T28" s="1" t="str">
        <f>IF(Page3!J$15="","",Page3!J$15)</f>
        <v/>
      </c>
      <c r="W28" s="1" t="str">
        <f>IF(Page3!J$21="","",Page3!J$21)</f>
        <v/>
      </c>
      <c r="X28" s="1" t="str">
        <f>IF(Page3!J$22="","",Page3!J$22)</f>
        <v/>
      </c>
      <c r="Y28" s="1" t="str">
        <f>IF(Page3!J$23="","",Page3!J$23)</f>
        <v/>
      </c>
      <c r="Z28" s="1" t="str">
        <f>IF(Page3!J$24="","",Page3!J$24)</f>
        <v/>
      </c>
      <c r="AA28" s="1" t="str">
        <f>IF(Page3!J$31="","",Page3!J$31)</f>
        <v/>
      </c>
      <c r="AB28" s="1">
        <v>0</v>
      </c>
    </row>
    <row r="29" spans="1:28" x14ac:dyDescent="0.2">
      <c r="A29" s="1" t="str">
        <f>IF(Page3!$L$2="","",Page3!$L$2)</f>
        <v>8030-13302</v>
      </c>
      <c r="B29" s="9" t="s">
        <v>83</v>
      </c>
      <c r="C29" s="1" t="str">
        <f>IF(Page3!$C$4="","",Page3!$C$4)</f>
        <v>NA</v>
      </c>
      <c r="D29" s="1" t="str">
        <f>IF(Page3!$C$5="","",Page3!$C$5)</f>
        <v>NA</v>
      </c>
      <c r="E29" s="1" t="str">
        <f>IF(Page3!$C$6="","",Page3!$C$6)</f>
        <v>1-120-1</v>
      </c>
      <c r="F29" s="1" t="str">
        <f>IF(Page3!$G$4="","",Page3!$G$4)</f>
        <v>485-920-525 F</v>
      </c>
      <c r="G29" s="1" t="str">
        <f>IF(Page3!$G$5="","",Page3!$G$5)</f>
        <v>Ti6242</v>
      </c>
      <c r="H29" s="1" t="str">
        <f>IF(Page3!$G$6="","",Page3!$G$6)</f>
        <v>Trapeze</v>
      </c>
      <c r="I29" s="1">
        <f>IF(Page3!$K$4="","",Page3!$K$4)</f>
        <v>42963</v>
      </c>
      <c r="J29" s="1" t="str">
        <f>IF(Page3!$K$5="","",Page3!$K$5)</f>
        <v>JGA</v>
      </c>
      <c r="K29" s="1" t="str">
        <f>IF(Page3!$K$6="","",Page3!$K$6)</f>
        <v>THO</v>
      </c>
      <c r="N29" s="10" t="str">
        <f>IF(Page3!$F$39="x","1","0")</f>
        <v>1</v>
      </c>
      <c r="O29" s="10" t="str">
        <f>IF(Page3!$F$41="x","1","0")</f>
        <v>0</v>
      </c>
      <c r="P29" s="3" t="str">
        <f>IF(Page3!$H$41="","",Page3!$H$41)</f>
        <v/>
      </c>
      <c r="Q29" s="11" t="str">
        <f>IF(Page3!$C$8="","",Page3!$C$8)</f>
        <v>34956.001 CDF</v>
      </c>
      <c r="R29" s="1" t="str">
        <f>IF(Page3!K$8="","",Page3!K$8)</f>
        <v/>
      </c>
      <c r="S29" s="1" t="str">
        <f>IF(Page3!K$14="","",Page3!K$14)</f>
        <v/>
      </c>
      <c r="T29" s="1" t="str">
        <f>IF(Page3!K$15="","",Page3!K$15)</f>
        <v/>
      </c>
      <c r="W29" s="1" t="str">
        <f>IF(Page3!K$21="","",Page3!K$21)</f>
        <v/>
      </c>
      <c r="X29" s="1" t="str">
        <f>IF(Page3!K$22="","",Page3!K$22)</f>
        <v/>
      </c>
      <c r="Y29" s="1" t="str">
        <f>IF(Page3!K$23="","",Page3!K$23)</f>
        <v/>
      </c>
      <c r="Z29" s="1" t="str">
        <f>IF(Page3!K$24="","",Page3!K$24)</f>
        <v/>
      </c>
      <c r="AA29" s="1" t="str">
        <f>IF(Page3!K$31="","",Page3!K$31)</f>
        <v/>
      </c>
      <c r="AB29" s="1">
        <v>0</v>
      </c>
    </row>
    <row r="30" spans="1:28" x14ac:dyDescent="0.2">
      <c r="A30" s="1" t="str">
        <f>IF(Page3!$L$2="","",Page3!$L$2)</f>
        <v>8030-13302</v>
      </c>
      <c r="B30" s="9" t="s">
        <v>83</v>
      </c>
      <c r="C30" s="1" t="str">
        <f>IF(Page3!$C$4="","",Page3!$C$4)</f>
        <v>NA</v>
      </c>
      <c r="D30" s="1" t="str">
        <f>IF(Page3!$C$5="","",Page3!$C$5)</f>
        <v>NA</v>
      </c>
      <c r="E30" s="1" t="str">
        <f>IF(Page3!$C$6="","",Page3!$C$6)</f>
        <v>1-120-1</v>
      </c>
      <c r="F30" s="1" t="str">
        <f>IF(Page3!$G$4="","",Page3!$G$4)</f>
        <v>485-920-525 F</v>
      </c>
      <c r="G30" s="1" t="str">
        <f>IF(Page3!$G$5="","",Page3!$G$5)</f>
        <v>Ti6242</v>
      </c>
      <c r="H30" s="1" t="str">
        <f>IF(Page3!$G$6="","",Page3!$G$6)</f>
        <v>Trapeze</v>
      </c>
      <c r="I30" s="1">
        <f>IF(Page3!$K$4="","",Page3!$K$4)</f>
        <v>42963</v>
      </c>
      <c r="J30" s="1" t="str">
        <f>IF(Page3!$K$5="","",Page3!$K$5)</f>
        <v>JGA</v>
      </c>
      <c r="K30" s="1" t="str">
        <f>IF(Page3!$K$6="","",Page3!$K$6)</f>
        <v>THO</v>
      </c>
      <c r="N30" s="10" t="str">
        <f>IF(Page3!$F$39="x","1","0")</f>
        <v>1</v>
      </c>
      <c r="O30" s="10" t="str">
        <f>IF(Page3!$F$41="x","1","0")</f>
        <v>0</v>
      </c>
      <c r="P30" s="3" t="str">
        <f>IF(Page3!$H$41="","",Page3!$H$41)</f>
        <v/>
      </c>
      <c r="Q30" s="11" t="str">
        <f>IF(Page3!$C$8="","",Page3!$C$8)</f>
        <v>34956.001 CDF</v>
      </c>
      <c r="R30" s="1" t="str">
        <f>IF(Page3!L$8="","",Page3!L$8)</f>
        <v/>
      </c>
      <c r="S30" s="1" t="str">
        <f>IF(Page3!L$14="","",Page3!L$14)</f>
        <v/>
      </c>
      <c r="T30" s="1" t="str">
        <f>IF(Page3!L$15="","",Page3!L$15)</f>
        <v/>
      </c>
      <c r="W30" s="1" t="str">
        <f>IF(Page3!L$21="","",Page3!L$21)</f>
        <v/>
      </c>
      <c r="X30" s="1" t="str">
        <f>IF(Page3!L$22="","",Page3!L$22)</f>
        <v/>
      </c>
      <c r="Y30" s="1" t="str">
        <f>IF(Page3!L$23="","",Page3!L$23)</f>
        <v/>
      </c>
      <c r="Z30" s="1" t="str">
        <f>IF(Page3!L$24="","",Page3!L$24)</f>
        <v/>
      </c>
      <c r="AA30" s="1" t="str">
        <f>IF(Page3!L$31="","",Page3!L$31)</f>
        <v/>
      </c>
      <c r="AB30" s="1">
        <v>0</v>
      </c>
    </row>
    <row r="31" spans="1:28" x14ac:dyDescent="0.2">
      <c r="A31" s="1" t="str">
        <f>IF(Page3!$L$2="","",Page3!$L$2)</f>
        <v>8030-13302</v>
      </c>
      <c r="B31" s="9" t="s">
        <v>83</v>
      </c>
      <c r="C31" s="1" t="str">
        <f>IF(Page3!$C$4="","",Page3!$C$4)</f>
        <v>NA</v>
      </c>
      <c r="D31" s="1" t="str">
        <f>IF(Page3!$C$5="","",Page3!$C$5)</f>
        <v>NA</v>
      </c>
      <c r="E31" s="1" t="str">
        <f>IF(Page3!$C$6="","",Page3!$C$6)</f>
        <v>1-120-1</v>
      </c>
      <c r="F31" s="1" t="str">
        <f>IF(Page3!$G$4="","",Page3!$G$4)</f>
        <v>485-920-525 F</v>
      </c>
      <c r="G31" s="1" t="str">
        <f>IF(Page3!$G$5="","",Page3!$G$5)</f>
        <v>Ti6242</v>
      </c>
      <c r="H31" s="1" t="str">
        <f>IF(Page3!$G$6="","",Page3!$G$6)</f>
        <v>Trapeze</v>
      </c>
      <c r="I31" s="1">
        <f>IF(Page3!$K$4="","",Page3!$K$4)</f>
        <v>42963</v>
      </c>
      <c r="J31" s="1" t="str">
        <f>IF(Page3!$K$5="","",Page3!$K$5)</f>
        <v>JGA</v>
      </c>
      <c r="K31" s="1" t="str">
        <f>IF(Page3!$K$6="","",Page3!$K$6)</f>
        <v>THO</v>
      </c>
      <c r="N31" s="10" t="str">
        <f>IF(Page3!$F$39="x","1","0")</f>
        <v>1</v>
      </c>
      <c r="O31" s="10" t="str">
        <f>IF(Page3!$F$41="x","1","0")</f>
        <v>0</v>
      </c>
      <c r="P31" s="3" t="str">
        <f>IF(Page3!$H$41="","",Page3!$H$41)</f>
        <v/>
      </c>
      <c r="Q31" s="11" t="str">
        <f>IF(Page3!$C$8="","",Page3!$C$8)</f>
        <v>34956.001 CDF</v>
      </c>
      <c r="R31" s="1" t="str">
        <f>IF(Page3!M$8="","",Page3!M$8)</f>
        <v/>
      </c>
      <c r="S31" s="1" t="str">
        <f>IF(Page3!M$14="","",Page3!M$14)</f>
        <v/>
      </c>
      <c r="T31" s="1" t="str">
        <f>IF(Page3!M$15="","",Page3!M$15)</f>
        <v/>
      </c>
      <c r="W31" s="1" t="str">
        <f>IF(Page3!M$21="","",Page3!M$21)</f>
        <v/>
      </c>
      <c r="X31" s="1" t="str">
        <f>IF(Page3!M$22="","",Page3!M$22)</f>
        <v/>
      </c>
      <c r="Y31" s="1" t="str">
        <f>IF(Page3!M$23="","",Page3!M$23)</f>
        <v/>
      </c>
      <c r="Z31" s="1" t="str">
        <f>IF(Page3!M$24="","",Page3!M$24)</f>
        <v/>
      </c>
      <c r="AA31" s="1" t="str">
        <f>IF(Page3!M$31="","",Page3!M$31)</f>
        <v/>
      </c>
      <c r="AB31" s="1">
        <v>0</v>
      </c>
    </row>
    <row r="32" spans="1:28" x14ac:dyDescent="0.2">
      <c r="A32" s="1" t="str">
        <f>IF(Page4!$L$2="","",Page4!$L$2)</f>
        <v>8030-13302</v>
      </c>
      <c r="B32" s="9" t="s">
        <v>83</v>
      </c>
      <c r="C32" s="1" t="str">
        <f>IF(Page4!$C$4="","",Page4!$C$4)</f>
        <v>NA</v>
      </c>
      <c r="D32" s="1" t="str">
        <f>IF(Page4!$C$5="","",Page4!$C$5)</f>
        <v>NA</v>
      </c>
      <c r="E32" s="1" t="str">
        <f>IF(Page4!$C$6="","",Page4!$C$6)</f>
        <v>1-120-1</v>
      </c>
      <c r="F32" s="1" t="str">
        <f>IF(Page4!$G$4="","",Page4!$G$4)</f>
        <v>485-920-525 F</v>
      </c>
      <c r="G32" s="1" t="str">
        <f>IF(Page4!$G$5="","",Page4!$G$5)</f>
        <v>Ti6242</v>
      </c>
      <c r="H32" s="1" t="str">
        <f>IF(Page4!$G$6="","",Page4!$G$6)</f>
        <v>Trapeze</v>
      </c>
      <c r="I32" s="1">
        <f>IF(Page4!$K$4="","",Page4!$K$4)</f>
        <v>42963</v>
      </c>
      <c r="J32" s="1" t="str">
        <f>IF(Page4!$K$5="","",Page4!$K$5)</f>
        <v>JGA</v>
      </c>
      <c r="K32" s="1" t="str">
        <f>IF(Page4!$K$6="","",Page4!$K$6)</f>
        <v>THO</v>
      </c>
      <c r="N32" s="10" t="str">
        <f>IF(Page4!$F$39="x","1","0")</f>
        <v>1</v>
      </c>
      <c r="O32" s="10" t="str">
        <f>IF(Page4!$F$41="x","1","0")</f>
        <v>0</v>
      </c>
      <c r="P32" s="3" t="str">
        <f>IF(Page4!$H$41="","",Page4!$H$41)</f>
        <v/>
      </c>
      <c r="Q32" s="11" t="str">
        <f>IF(Page4!$C$8="","",Page4!$C$8)</f>
        <v>34956.001 CDF</v>
      </c>
      <c r="R32" s="1" t="str">
        <f>IF(Page4!D$8="","",Page4!D$8)</f>
        <v/>
      </c>
      <c r="S32" s="1" t="str">
        <f>IF(Page4!D$14="","",Page4!D$14)</f>
        <v/>
      </c>
      <c r="T32" s="1" t="str">
        <f>IF(Page4!D$15="","",Page4!D$15)</f>
        <v/>
      </c>
      <c r="W32" s="1" t="str">
        <f>IF(Page4!D$21="","",Page4!D$21)</f>
        <v/>
      </c>
      <c r="X32" s="1" t="str">
        <f>IF(Page4!D$22="","",Page4!D$22)</f>
        <v/>
      </c>
      <c r="Y32" s="1" t="str">
        <f>IF(Page4!D$23="","",Page4!D$23)</f>
        <v/>
      </c>
      <c r="Z32" s="1" t="str">
        <f>IF(Page4!D$24="","",Page4!D$24)</f>
        <v/>
      </c>
      <c r="AA32" s="1" t="str">
        <f>IF(Page4!D$31="","",Page4!D$31)</f>
        <v/>
      </c>
      <c r="AB32" s="1">
        <v>0</v>
      </c>
    </row>
    <row r="33" spans="1:28" x14ac:dyDescent="0.2">
      <c r="A33" s="1" t="str">
        <f>IF(Page4!$L$2="","",Page4!$L$2)</f>
        <v>8030-13302</v>
      </c>
      <c r="B33" s="9" t="s">
        <v>83</v>
      </c>
      <c r="C33" s="1" t="str">
        <f>IF(Page4!$C$4="","",Page4!$C$4)</f>
        <v>NA</v>
      </c>
      <c r="D33" s="1" t="str">
        <f>IF(Page4!$C$5="","",Page4!$C$5)</f>
        <v>NA</v>
      </c>
      <c r="E33" s="1" t="str">
        <f>IF(Page4!$C$6="","",Page4!$C$6)</f>
        <v>1-120-1</v>
      </c>
      <c r="F33" s="1" t="str">
        <f>IF(Page4!$G$4="","",Page4!$G$4)</f>
        <v>485-920-525 F</v>
      </c>
      <c r="G33" s="1" t="str">
        <f>IF(Page4!$G$5="","",Page4!$G$5)</f>
        <v>Ti6242</v>
      </c>
      <c r="H33" s="1" t="str">
        <f>IF(Page4!$G$6="","",Page4!$G$6)</f>
        <v>Trapeze</v>
      </c>
      <c r="I33" s="1">
        <f>IF(Page4!$K$4="","",Page4!$K$4)</f>
        <v>42963</v>
      </c>
      <c r="J33" s="1" t="str">
        <f>IF(Page4!$K$5="","",Page4!$K$5)</f>
        <v>JGA</v>
      </c>
      <c r="K33" s="1" t="str">
        <f>IF(Page4!$K$6="","",Page4!$K$6)</f>
        <v>THO</v>
      </c>
      <c r="N33" s="10" t="str">
        <f>IF(Page4!$F$39="x","1","0")</f>
        <v>1</v>
      </c>
      <c r="O33" s="10" t="str">
        <f>IF(Page4!$F$41="x","1","0")</f>
        <v>0</v>
      </c>
      <c r="P33" s="3" t="str">
        <f>IF(Page4!$H$41="","",Page4!$H$41)</f>
        <v/>
      </c>
      <c r="Q33" s="11" t="str">
        <f>IF(Page4!$C$8="","",Page4!$C$8)</f>
        <v>34956.001 CDF</v>
      </c>
      <c r="R33" s="1" t="str">
        <f>IF(Page4!E$8="","",Page4!E$8)</f>
        <v/>
      </c>
      <c r="S33" s="1" t="str">
        <f>IF(Page4!E$14="","",Page4!E$14)</f>
        <v/>
      </c>
      <c r="T33" s="1" t="str">
        <f>IF(Page4!E$15="","",Page4!E$15)</f>
        <v/>
      </c>
      <c r="W33" s="1" t="str">
        <f>IF(Page4!E$21="","",Page4!E$21)</f>
        <v/>
      </c>
      <c r="X33" s="1" t="str">
        <f>IF(Page4!E$22="","",Page4!E$22)</f>
        <v/>
      </c>
      <c r="Y33" s="1" t="str">
        <f>IF(Page4!E$23="","",Page4!E$23)</f>
        <v/>
      </c>
      <c r="Z33" s="1" t="str">
        <f>IF(Page4!E$24="","",Page4!E$24)</f>
        <v/>
      </c>
      <c r="AA33" s="1" t="str">
        <f>IF(Page4!E$31="","",Page4!E$31)</f>
        <v/>
      </c>
      <c r="AB33" s="1">
        <v>0</v>
      </c>
    </row>
    <row r="34" spans="1:28" x14ac:dyDescent="0.2">
      <c r="A34" s="1" t="str">
        <f>IF(Page4!$L$2="","",Page4!$L$2)</f>
        <v>8030-13302</v>
      </c>
      <c r="B34" s="9" t="s">
        <v>83</v>
      </c>
      <c r="C34" s="1" t="str">
        <f>IF(Page4!$C$4="","",Page4!$C$4)</f>
        <v>NA</v>
      </c>
      <c r="D34" s="1" t="str">
        <f>IF(Page4!$C$5="","",Page4!$C$5)</f>
        <v>NA</v>
      </c>
      <c r="E34" s="1" t="str">
        <f>IF(Page4!$C$6="","",Page4!$C$6)</f>
        <v>1-120-1</v>
      </c>
      <c r="F34" s="1" t="str">
        <f>IF(Page4!$G$4="","",Page4!$G$4)</f>
        <v>485-920-525 F</v>
      </c>
      <c r="G34" s="1" t="str">
        <f>IF(Page4!$G$5="","",Page4!$G$5)</f>
        <v>Ti6242</v>
      </c>
      <c r="H34" s="1" t="str">
        <f>IF(Page4!$G$6="","",Page4!$G$6)</f>
        <v>Trapeze</v>
      </c>
      <c r="I34" s="1">
        <f>IF(Page4!$K$4="","",Page4!$K$4)</f>
        <v>42963</v>
      </c>
      <c r="J34" s="1" t="str">
        <f>IF(Page4!$K$5="","",Page4!$K$5)</f>
        <v>JGA</v>
      </c>
      <c r="K34" s="1" t="str">
        <f>IF(Page4!$K$6="","",Page4!$K$6)</f>
        <v>THO</v>
      </c>
      <c r="N34" s="10" t="str">
        <f>IF(Page4!$F$39="x","1","0")</f>
        <v>1</v>
      </c>
      <c r="O34" s="10" t="str">
        <f>IF(Page4!$F$41="x","1","0")</f>
        <v>0</v>
      </c>
      <c r="P34" s="3" t="str">
        <f>IF(Page4!$H$41="","",Page4!$H$41)</f>
        <v/>
      </c>
      <c r="Q34" s="11" t="str">
        <f>IF(Page4!$C$8="","",Page4!$C$8)</f>
        <v>34956.001 CDF</v>
      </c>
      <c r="R34" s="1" t="str">
        <f>IF(Page4!F$8="","",Page4!F$8)</f>
        <v/>
      </c>
      <c r="S34" s="1" t="str">
        <f>IF(Page4!F$14="","",Page4!F$14)</f>
        <v/>
      </c>
      <c r="T34" s="1" t="str">
        <f>IF(Page4!F$15="","",Page4!F$15)</f>
        <v/>
      </c>
      <c r="W34" s="1" t="str">
        <f>IF(Page4!F$21="","",Page4!F$21)</f>
        <v/>
      </c>
      <c r="X34" s="1" t="str">
        <f>IF(Page4!F$22="","",Page4!F$22)</f>
        <v/>
      </c>
      <c r="Y34" s="1" t="str">
        <f>IF(Page4!F$23="","",Page4!F$23)</f>
        <v/>
      </c>
      <c r="Z34" s="1" t="str">
        <f>IF(Page4!F$24="","",Page4!F$24)</f>
        <v/>
      </c>
      <c r="AA34" s="1" t="str">
        <f>IF(Page4!F$31="","",Page4!F$31)</f>
        <v/>
      </c>
      <c r="AB34" s="1">
        <v>0</v>
      </c>
    </row>
    <row r="35" spans="1:28" x14ac:dyDescent="0.2">
      <c r="A35" s="1" t="str">
        <f>IF(Page4!$L$2="","",Page4!$L$2)</f>
        <v>8030-13302</v>
      </c>
      <c r="B35" s="9" t="s">
        <v>83</v>
      </c>
      <c r="C35" s="1" t="str">
        <f>IF(Page4!$C$4="","",Page4!$C$4)</f>
        <v>NA</v>
      </c>
      <c r="D35" s="1" t="str">
        <f>IF(Page4!$C$5="","",Page4!$C$5)</f>
        <v>NA</v>
      </c>
      <c r="E35" s="1" t="str">
        <f>IF(Page4!$C$6="","",Page4!$C$6)</f>
        <v>1-120-1</v>
      </c>
      <c r="F35" s="1" t="str">
        <f>IF(Page4!$G$4="","",Page4!$G$4)</f>
        <v>485-920-525 F</v>
      </c>
      <c r="G35" s="1" t="str">
        <f>IF(Page4!$G$5="","",Page4!$G$5)</f>
        <v>Ti6242</v>
      </c>
      <c r="H35" s="1" t="str">
        <f>IF(Page4!$G$6="","",Page4!$G$6)</f>
        <v>Trapeze</v>
      </c>
      <c r="I35" s="1">
        <f>IF(Page4!$K$4="","",Page4!$K$4)</f>
        <v>42963</v>
      </c>
      <c r="J35" s="1" t="str">
        <f>IF(Page4!$K$5="","",Page4!$K$5)</f>
        <v>JGA</v>
      </c>
      <c r="K35" s="1" t="str">
        <f>IF(Page4!$K$6="","",Page4!$K$6)</f>
        <v>THO</v>
      </c>
      <c r="N35" s="10" t="str">
        <f>IF(Page4!$F$39="x","1","0")</f>
        <v>1</v>
      </c>
      <c r="O35" s="10" t="str">
        <f>IF(Page4!$F$41="x","1","0")</f>
        <v>0</v>
      </c>
      <c r="P35" s="3" t="str">
        <f>IF(Page4!$H$41="","",Page4!$H$41)</f>
        <v/>
      </c>
      <c r="Q35" s="11" t="str">
        <f>IF(Page4!$C$8="","",Page4!$C$8)</f>
        <v>34956.001 CDF</v>
      </c>
      <c r="R35" s="1" t="str">
        <f>IF(Page4!G$8="","",Page4!G$8)</f>
        <v/>
      </c>
      <c r="S35" s="1" t="str">
        <f>IF(Page4!G$14="","",Page4!G$14)</f>
        <v/>
      </c>
      <c r="T35" s="1" t="str">
        <f>IF(Page4!G$15="","",Page4!G$15)</f>
        <v/>
      </c>
      <c r="W35" s="1" t="str">
        <f>IF(Page4!G$21="","",Page4!G$21)</f>
        <v/>
      </c>
      <c r="X35" s="1" t="str">
        <f>IF(Page4!G$22="","",Page4!G$22)</f>
        <v/>
      </c>
      <c r="Y35" s="1" t="str">
        <f>IF(Page4!G$23="","",Page4!G$23)</f>
        <v/>
      </c>
      <c r="Z35" s="1" t="str">
        <f>IF(Page4!G$24="","",Page4!G$24)</f>
        <v/>
      </c>
      <c r="AA35" s="1" t="str">
        <f>IF(Page4!G$31="","",Page4!G$31)</f>
        <v/>
      </c>
      <c r="AB35" s="1">
        <v>0</v>
      </c>
    </row>
    <row r="36" spans="1:28" x14ac:dyDescent="0.2">
      <c r="A36" s="1" t="str">
        <f>IF(Page4!$L$2="","",Page4!$L$2)</f>
        <v>8030-13302</v>
      </c>
      <c r="B36" s="9" t="s">
        <v>83</v>
      </c>
      <c r="C36" s="1" t="str">
        <f>IF(Page4!$C$4="","",Page4!$C$4)</f>
        <v>NA</v>
      </c>
      <c r="D36" s="1" t="str">
        <f>IF(Page4!$C$5="","",Page4!$C$5)</f>
        <v>NA</v>
      </c>
      <c r="E36" s="1" t="str">
        <f>IF(Page4!$C$6="","",Page4!$C$6)</f>
        <v>1-120-1</v>
      </c>
      <c r="F36" s="1" t="str">
        <f>IF(Page4!$G$4="","",Page4!$G$4)</f>
        <v>485-920-525 F</v>
      </c>
      <c r="G36" s="1" t="str">
        <f>IF(Page4!$G$5="","",Page4!$G$5)</f>
        <v>Ti6242</v>
      </c>
      <c r="H36" s="1" t="str">
        <f>IF(Page4!$G$6="","",Page4!$G$6)</f>
        <v>Trapeze</v>
      </c>
      <c r="I36" s="1">
        <f>IF(Page4!$K$4="","",Page4!$K$4)</f>
        <v>42963</v>
      </c>
      <c r="J36" s="1" t="str">
        <f>IF(Page4!$K$5="","",Page4!$K$5)</f>
        <v>JGA</v>
      </c>
      <c r="K36" s="1" t="str">
        <f>IF(Page4!$K$6="","",Page4!$K$6)</f>
        <v>THO</v>
      </c>
      <c r="N36" s="10" t="str">
        <f>IF(Page4!$F$39="x","1","0")</f>
        <v>1</v>
      </c>
      <c r="O36" s="10" t="str">
        <f>IF(Page4!$F$41="x","1","0")</f>
        <v>0</v>
      </c>
      <c r="P36" s="3" t="str">
        <f>IF(Page4!$H$41="","",Page4!$H$41)</f>
        <v/>
      </c>
      <c r="Q36" s="11" t="str">
        <f>IF(Page4!$C$8="","",Page4!$C$8)</f>
        <v>34956.001 CDF</v>
      </c>
      <c r="R36" s="1" t="str">
        <f>IF(Page4!H$8="","",Page4!H$8)</f>
        <v/>
      </c>
      <c r="S36" s="1" t="str">
        <f>IF(Page4!H$14="","",Page4!H$14)</f>
        <v/>
      </c>
      <c r="T36" s="1" t="str">
        <f>IF(Page4!H$15="","",Page4!H$15)</f>
        <v/>
      </c>
      <c r="W36" s="1" t="str">
        <f>IF(Page4!H$21="","",Page4!H$21)</f>
        <v/>
      </c>
      <c r="X36" s="1" t="str">
        <f>IF(Page4!H$22="","",Page4!H$22)</f>
        <v/>
      </c>
      <c r="Y36" s="1" t="str">
        <f>IF(Page4!H$23="","",Page4!H$23)</f>
        <v/>
      </c>
      <c r="Z36" s="1" t="str">
        <f>IF(Page4!H$24="","",Page4!H$24)</f>
        <v/>
      </c>
      <c r="AA36" s="1" t="str">
        <f>IF(Page4!H$31="","",Page4!H$31)</f>
        <v/>
      </c>
      <c r="AB36" s="1">
        <v>0</v>
      </c>
    </row>
    <row r="37" spans="1:28" x14ac:dyDescent="0.2">
      <c r="A37" s="1" t="str">
        <f>IF(Page4!$L$2="","",Page4!$L$2)</f>
        <v>8030-13302</v>
      </c>
      <c r="B37" s="9" t="s">
        <v>83</v>
      </c>
      <c r="C37" s="1" t="str">
        <f>IF(Page4!$C$4="","",Page4!$C$4)</f>
        <v>NA</v>
      </c>
      <c r="D37" s="1" t="str">
        <f>IF(Page4!$C$5="","",Page4!$C$5)</f>
        <v>NA</v>
      </c>
      <c r="E37" s="1" t="str">
        <f>IF(Page4!$C$6="","",Page4!$C$6)</f>
        <v>1-120-1</v>
      </c>
      <c r="F37" s="1" t="str">
        <f>IF(Page4!$G$4="","",Page4!$G$4)</f>
        <v>485-920-525 F</v>
      </c>
      <c r="G37" s="1" t="str">
        <f>IF(Page4!$G$5="","",Page4!$G$5)</f>
        <v>Ti6242</v>
      </c>
      <c r="H37" s="1" t="str">
        <f>IF(Page4!$G$6="","",Page4!$G$6)</f>
        <v>Trapeze</v>
      </c>
      <c r="I37" s="1">
        <f>IF(Page4!$K$4="","",Page4!$K$4)</f>
        <v>42963</v>
      </c>
      <c r="J37" s="1" t="str">
        <f>IF(Page4!$K$5="","",Page4!$K$5)</f>
        <v>JGA</v>
      </c>
      <c r="K37" s="1" t="str">
        <f>IF(Page4!$K$6="","",Page4!$K$6)</f>
        <v>THO</v>
      </c>
      <c r="N37" s="10" t="str">
        <f>IF(Page4!$F$39="x","1","0")</f>
        <v>1</v>
      </c>
      <c r="O37" s="10" t="str">
        <f>IF(Page4!$F$41="x","1","0")</f>
        <v>0</v>
      </c>
      <c r="P37" s="3" t="str">
        <f>IF(Page4!$H$41="","",Page4!$H$41)</f>
        <v/>
      </c>
      <c r="Q37" s="11" t="str">
        <f>IF(Page4!$C$8="","",Page4!$C$8)</f>
        <v>34956.001 CDF</v>
      </c>
      <c r="R37" s="1" t="str">
        <f>IF(Page4!I$8="","",Page4!I$8)</f>
        <v/>
      </c>
      <c r="S37" s="1" t="str">
        <f>IF(Page4!I$14="","",Page4!I$14)</f>
        <v/>
      </c>
      <c r="T37" s="1" t="str">
        <f>IF(Page4!I$15="","",Page4!I$15)</f>
        <v/>
      </c>
      <c r="W37" s="1" t="str">
        <f>IF(Page4!I$21="","",Page4!I$21)</f>
        <v/>
      </c>
      <c r="X37" s="1" t="str">
        <f>IF(Page4!I$22="","",Page4!I$22)</f>
        <v/>
      </c>
      <c r="Y37" s="1" t="str">
        <f>IF(Page4!I$23="","",Page4!I$23)</f>
        <v/>
      </c>
      <c r="Z37" s="1" t="str">
        <f>IF(Page4!I$24="","",Page4!I$24)</f>
        <v/>
      </c>
      <c r="AA37" s="1" t="str">
        <f>IF(Page4!I$31="","",Page4!I$31)</f>
        <v/>
      </c>
      <c r="AB37" s="1">
        <v>0</v>
      </c>
    </row>
    <row r="38" spans="1:28" x14ac:dyDescent="0.2">
      <c r="A38" s="1" t="str">
        <f>IF(Page4!$L$2="","",Page4!$L$2)</f>
        <v>8030-13302</v>
      </c>
      <c r="B38" s="9" t="s">
        <v>83</v>
      </c>
      <c r="C38" s="1" t="str">
        <f>IF(Page4!$C$4="","",Page4!$C$4)</f>
        <v>NA</v>
      </c>
      <c r="D38" s="1" t="str">
        <f>IF(Page4!$C$5="","",Page4!$C$5)</f>
        <v>NA</v>
      </c>
      <c r="E38" s="1" t="str">
        <f>IF(Page4!$C$6="","",Page4!$C$6)</f>
        <v>1-120-1</v>
      </c>
      <c r="F38" s="1" t="str">
        <f>IF(Page4!$G$4="","",Page4!$G$4)</f>
        <v>485-920-525 F</v>
      </c>
      <c r="G38" s="1" t="str">
        <f>IF(Page4!$G$5="","",Page4!$G$5)</f>
        <v>Ti6242</v>
      </c>
      <c r="H38" s="1" t="str">
        <f>IF(Page4!$G$6="","",Page4!$G$6)</f>
        <v>Trapeze</v>
      </c>
      <c r="I38" s="1">
        <f>IF(Page4!$K$4="","",Page4!$K$4)</f>
        <v>42963</v>
      </c>
      <c r="J38" s="1" t="str">
        <f>IF(Page4!$K$5="","",Page4!$K$5)</f>
        <v>JGA</v>
      </c>
      <c r="K38" s="1" t="str">
        <f>IF(Page4!$K$6="","",Page4!$K$6)</f>
        <v>THO</v>
      </c>
      <c r="N38" s="10" t="str">
        <f>IF(Page4!$F$39="x","1","0")</f>
        <v>1</v>
      </c>
      <c r="O38" s="10" t="str">
        <f>IF(Page4!$F$41="x","1","0")</f>
        <v>0</v>
      </c>
      <c r="P38" s="3" t="str">
        <f>IF(Page4!$H$41="","",Page4!$H$41)</f>
        <v/>
      </c>
      <c r="Q38" s="11" t="str">
        <f>IF(Page4!$C$8="","",Page4!$C$8)</f>
        <v>34956.001 CDF</v>
      </c>
      <c r="R38" s="1" t="str">
        <f>IF(Page4!J$8="","",Page4!J$8)</f>
        <v/>
      </c>
      <c r="S38" s="1" t="str">
        <f>IF(Page4!J$14="","",Page4!J$14)</f>
        <v/>
      </c>
      <c r="T38" s="1" t="str">
        <f>IF(Page4!J$15="","",Page4!J$15)</f>
        <v/>
      </c>
      <c r="W38" s="1" t="str">
        <f>IF(Page4!J$21="","",Page4!J$21)</f>
        <v/>
      </c>
      <c r="X38" s="1" t="str">
        <f>IF(Page4!J$22="","",Page4!J$22)</f>
        <v/>
      </c>
      <c r="Y38" s="1" t="str">
        <f>IF(Page4!J$23="","",Page4!J$23)</f>
        <v/>
      </c>
      <c r="Z38" s="1" t="str">
        <f>IF(Page4!J$24="","",Page4!J$24)</f>
        <v/>
      </c>
      <c r="AA38" s="1" t="str">
        <f>IF(Page4!J$31="","",Page4!J$31)</f>
        <v/>
      </c>
      <c r="AB38" s="1">
        <v>0</v>
      </c>
    </row>
    <row r="39" spans="1:28" x14ac:dyDescent="0.2">
      <c r="A39" s="1" t="str">
        <f>IF(Page4!$L$2="","",Page4!$L$2)</f>
        <v>8030-13302</v>
      </c>
      <c r="B39" s="9" t="s">
        <v>83</v>
      </c>
      <c r="C39" s="1" t="str">
        <f>IF(Page4!$C$4="","",Page4!$C$4)</f>
        <v>NA</v>
      </c>
      <c r="D39" s="1" t="str">
        <f>IF(Page4!$C$5="","",Page4!$C$5)</f>
        <v>NA</v>
      </c>
      <c r="E39" s="1" t="str">
        <f>IF(Page4!$C$6="","",Page4!$C$6)</f>
        <v>1-120-1</v>
      </c>
      <c r="F39" s="1" t="str">
        <f>IF(Page4!$G$4="","",Page4!$G$4)</f>
        <v>485-920-525 F</v>
      </c>
      <c r="G39" s="1" t="str">
        <f>IF(Page4!$G$5="","",Page4!$G$5)</f>
        <v>Ti6242</v>
      </c>
      <c r="H39" s="1" t="str">
        <f>IF(Page4!$G$6="","",Page4!$G$6)</f>
        <v>Trapeze</v>
      </c>
      <c r="I39" s="1">
        <f>IF(Page4!$K$4="","",Page4!$K$4)</f>
        <v>42963</v>
      </c>
      <c r="J39" s="1" t="str">
        <f>IF(Page4!$K$5="","",Page4!$K$5)</f>
        <v>JGA</v>
      </c>
      <c r="K39" s="1" t="str">
        <f>IF(Page4!$K$6="","",Page4!$K$6)</f>
        <v>THO</v>
      </c>
      <c r="N39" s="10" t="str">
        <f>IF(Page4!$F$39="x","1","0")</f>
        <v>1</v>
      </c>
      <c r="O39" s="10" t="str">
        <f>IF(Page4!$F$41="x","1","0")</f>
        <v>0</v>
      </c>
      <c r="P39" s="3" t="str">
        <f>IF(Page4!$H$41="","",Page4!$H$41)</f>
        <v/>
      </c>
      <c r="Q39" s="11" t="str">
        <f>IF(Page4!$C$8="","",Page4!$C$8)</f>
        <v>34956.001 CDF</v>
      </c>
      <c r="R39" s="1" t="str">
        <f>IF(Page4!K$8="","",Page4!K$8)</f>
        <v/>
      </c>
      <c r="S39" s="1" t="str">
        <f>IF(Page4!K$14="","",Page4!K$14)</f>
        <v/>
      </c>
      <c r="T39" s="1" t="str">
        <f>IF(Page4!K$15="","",Page4!K$15)</f>
        <v/>
      </c>
      <c r="W39" s="1" t="str">
        <f>IF(Page4!K$21="","",Page4!K$21)</f>
        <v/>
      </c>
      <c r="X39" s="1" t="str">
        <f>IF(Page4!K$22="","",Page4!K$22)</f>
        <v/>
      </c>
      <c r="Y39" s="1" t="str">
        <f>IF(Page4!K$23="","",Page4!K$23)</f>
        <v/>
      </c>
      <c r="Z39" s="1" t="str">
        <f>IF(Page4!K$24="","",Page4!K$24)</f>
        <v/>
      </c>
      <c r="AA39" s="1" t="str">
        <f>IF(Page4!K$31="","",Page4!K$31)</f>
        <v/>
      </c>
      <c r="AB39" s="1">
        <v>0</v>
      </c>
    </row>
    <row r="40" spans="1:28" x14ac:dyDescent="0.2">
      <c r="A40" s="1" t="str">
        <f>IF(Page4!$L$2="","",Page4!$L$2)</f>
        <v>8030-13302</v>
      </c>
      <c r="B40" s="9" t="s">
        <v>83</v>
      </c>
      <c r="C40" s="1" t="str">
        <f>IF(Page4!$C$4="","",Page4!$C$4)</f>
        <v>NA</v>
      </c>
      <c r="D40" s="1" t="str">
        <f>IF(Page4!$C$5="","",Page4!$C$5)</f>
        <v>NA</v>
      </c>
      <c r="E40" s="1" t="str">
        <f>IF(Page4!$C$6="","",Page4!$C$6)</f>
        <v>1-120-1</v>
      </c>
      <c r="F40" s="1" t="str">
        <f>IF(Page4!$G$4="","",Page4!$G$4)</f>
        <v>485-920-525 F</v>
      </c>
      <c r="G40" s="1" t="str">
        <f>IF(Page4!$G$5="","",Page4!$G$5)</f>
        <v>Ti6242</v>
      </c>
      <c r="H40" s="1" t="str">
        <f>IF(Page4!$G$6="","",Page4!$G$6)</f>
        <v>Trapeze</v>
      </c>
      <c r="I40" s="1">
        <f>IF(Page4!$K$4="","",Page4!$K$4)</f>
        <v>42963</v>
      </c>
      <c r="J40" s="1" t="str">
        <f>IF(Page4!$K$5="","",Page4!$K$5)</f>
        <v>JGA</v>
      </c>
      <c r="K40" s="1" t="str">
        <f>IF(Page4!$K$6="","",Page4!$K$6)</f>
        <v>THO</v>
      </c>
      <c r="N40" s="10" t="str">
        <f>IF(Page4!$F$39="x","1","0")</f>
        <v>1</v>
      </c>
      <c r="O40" s="10" t="str">
        <f>IF(Page4!$F$41="x","1","0")</f>
        <v>0</v>
      </c>
      <c r="P40" s="3" t="str">
        <f>IF(Page4!$H$41="","",Page4!$H$41)</f>
        <v/>
      </c>
      <c r="Q40" s="11" t="str">
        <f>IF(Page4!$C$8="","",Page4!$C$8)</f>
        <v>34956.001 CDF</v>
      </c>
      <c r="R40" s="1" t="str">
        <f>IF(Page4!L$8="","",Page4!L$8)</f>
        <v/>
      </c>
      <c r="S40" s="1" t="str">
        <f>IF(Page4!L$14="","",Page4!L$14)</f>
        <v/>
      </c>
      <c r="T40" s="1" t="str">
        <f>IF(Page4!L$15="","",Page4!L$15)</f>
        <v/>
      </c>
      <c r="W40" s="1" t="str">
        <f>IF(Page4!L$21="","",Page4!L$21)</f>
        <v/>
      </c>
      <c r="X40" s="1" t="str">
        <f>IF(Page4!L$22="","",Page4!L$22)</f>
        <v/>
      </c>
      <c r="Y40" s="1" t="str">
        <f>IF(Page4!L$23="","",Page4!L$23)</f>
        <v/>
      </c>
      <c r="Z40" s="1" t="str">
        <f>IF(Page4!L$24="","",Page4!L$24)</f>
        <v/>
      </c>
      <c r="AA40" s="1" t="str">
        <f>IF(Page4!L$31="","",Page4!L$31)</f>
        <v/>
      </c>
      <c r="AB40" s="1">
        <v>0</v>
      </c>
    </row>
    <row r="41" spans="1:28" x14ac:dyDescent="0.2">
      <c r="A41" s="1" t="str">
        <f>IF(Page4!$L$2="","",Page4!$L$2)</f>
        <v>8030-13302</v>
      </c>
      <c r="B41" s="9" t="s">
        <v>83</v>
      </c>
      <c r="C41" s="1" t="str">
        <f>IF(Page4!$C$4="","",Page4!$C$4)</f>
        <v>NA</v>
      </c>
      <c r="D41" s="1" t="str">
        <f>IF(Page4!$C$5="","",Page4!$C$5)</f>
        <v>NA</v>
      </c>
      <c r="E41" s="1" t="str">
        <f>IF(Page4!$C$6="","",Page4!$C$6)</f>
        <v>1-120-1</v>
      </c>
      <c r="F41" s="1" t="str">
        <f>IF(Page4!$G$4="","",Page4!$G$4)</f>
        <v>485-920-525 F</v>
      </c>
      <c r="G41" s="1" t="str">
        <f>IF(Page4!$G$5="","",Page4!$G$5)</f>
        <v>Ti6242</v>
      </c>
      <c r="H41" s="1" t="str">
        <f>IF(Page4!$G$6="","",Page4!$G$6)</f>
        <v>Trapeze</v>
      </c>
      <c r="I41" s="1">
        <f>IF(Page4!$K$4="","",Page4!$K$4)</f>
        <v>42963</v>
      </c>
      <c r="J41" s="1" t="str">
        <f>IF(Page4!$K$5="","",Page4!$K$5)</f>
        <v>JGA</v>
      </c>
      <c r="K41" s="1" t="str">
        <f>IF(Page4!$K$6="","",Page4!$K$6)</f>
        <v>THO</v>
      </c>
      <c r="N41" s="10" t="str">
        <f>IF(Page4!$F$39="x","1","0")</f>
        <v>1</v>
      </c>
      <c r="O41" s="10" t="str">
        <f>IF(Page4!$F$41="x","1","0")</f>
        <v>0</v>
      </c>
      <c r="P41" s="3" t="str">
        <f>IF(Page4!$H$41="","",Page4!$H$41)</f>
        <v/>
      </c>
      <c r="Q41" s="11" t="str">
        <f>IF(Page4!$C$8="","",Page4!$C$8)</f>
        <v>34956.001 CDF</v>
      </c>
      <c r="R41" s="1" t="str">
        <f>IF(Page4!M$8="","",Page4!M$8)</f>
        <v/>
      </c>
      <c r="S41" s="1" t="str">
        <f>IF(Page4!M$14="","",Page4!M$14)</f>
        <v/>
      </c>
      <c r="T41" s="1" t="str">
        <f>IF(Page4!M$15="","",Page4!M$15)</f>
        <v/>
      </c>
      <c r="W41" s="1" t="str">
        <f>IF(Page4!M$21="","",Page4!M$21)</f>
        <v/>
      </c>
      <c r="X41" s="1" t="str">
        <f>IF(Page4!M$22="","",Page4!M$22)</f>
        <v/>
      </c>
      <c r="Y41" s="1" t="str">
        <f>IF(Page4!M$23="","",Page4!M$23)</f>
        <v/>
      </c>
      <c r="Z41" s="1" t="str">
        <f>IF(Page4!M$24="","",Page4!M$24)</f>
        <v/>
      </c>
      <c r="AA41" s="1" t="str">
        <f>IF(Page4!M$31="","",Page4!M$31)</f>
        <v/>
      </c>
      <c r="AB41" s="1">
        <v>0</v>
      </c>
    </row>
    <row r="42" spans="1:28" x14ac:dyDescent="0.2">
      <c r="A42" s="1" t="str">
        <f>IF(Page5!$L$2="","",Page5!$L$2)</f>
        <v>8030-13302</v>
      </c>
      <c r="B42" s="9" t="s">
        <v>83</v>
      </c>
      <c r="C42" s="1" t="str">
        <f>IF(Page5!$C$4="","",Page5!$C$4)</f>
        <v>NA</v>
      </c>
      <c r="D42" s="1" t="str">
        <f>IF(Page5!$C$5="","",Page5!$C$5)</f>
        <v>NA</v>
      </c>
      <c r="E42" s="1" t="str">
        <f>IF(Page5!$C$6="","",Page5!$C$6)</f>
        <v>1-120-1</v>
      </c>
      <c r="F42" s="1" t="str">
        <f>IF(Page5!$G$4="","",Page5!$G$4)</f>
        <v>485-920-525 F</v>
      </c>
      <c r="G42" s="1" t="str">
        <f>IF(Page5!$G$5="","",Page5!$G$5)</f>
        <v>Ti6242</v>
      </c>
      <c r="H42" s="1" t="str">
        <f>IF(Page5!$G$6="","",Page5!$G$6)</f>
        <v>Trapeze</v>
      </c>
      <c r="I42" s="1">
        <f>IF(Page5!$K$4="","",Page5!$K$4)</f>
        <v>42963</v>
      </c>
      <c r="J42" s="1" t="str">
        <f>IF(Page5!$K$5="","",Page5!$K$5)</f>
        <v>JGA</v>
      </c>
      <c r="K42" s="1" t="str">
        <f>IF(Page5!$K$6="","",Page5!$K$6)</f>
        <v>THO</v>
      </c>
      <c r="N42" s="10" t="str">
        <f>IF(Page5!$F$39="x","1","0")</f>
        <v>1</v>
      </c>
      <c r="O42" s="10" t="str">
        <f>IF(Page5!$F$41="x","1","0")</f>
        <v>0</v>
      </c>
      <c r="P42" s="3" t="str">
        <f>IF(Page5!$H$41="","",Page5!$H$41)</f>
        <v/>
      </c>
      <c r="Q42" s="11" t="str">
        <f>IF(Page5!$C$8="","",Page5!$C$8)</f>
        <v>34956.001 CDF</v>
      </c>
      <c r="R42" s="1" t="str">
        <f>IF(Page5!D$8="","",Page5!D$8)</f>
        <v/>
      </c>
      <c r="S42" s="1" t="str">
        <f>IF(Page5!D$14="","",Page5!D$14)</f>
        <v/>
      </c>
      <c r="T42" s="1" t="str">
        <f>IF(Page5!D$15="","",Page5!D$15)</f>
        <v/>
      </c>
      <c r="W42" s="1" t="str">
        <f>IF(Page5!D$21="","",Page5!D$21)</f>
        <v/>
      </c>
      <c r="X42" s="1" t="str">
        <f>IF(Page5!D$22="","",Page5!D$22)</f>
        <v/>
      </c>
      <c r="Y42" s="1" t="str">
        <f>IF(Page5!D$23="","",Page5!D$23)</f>
        <v/>
      </c>
      <c r="Z42" s="1" t="str">
        <f>IF(Page5!D$24="","",Page5!D$24)</f>
        <v/>
      </c>
      <c r="AA42" s="1" t="str">
        <f>IF(Page5!D$31="","",Page5!D$31)</f>
        <v/>
      </c>
      <c r="AB42" s="1">
        <v>0</v>
      </c>
    </row>
    <row r="43" spans="1:28" x14ac:dyDescent="0.2">
      <c r="A43" s="1" t="str">
        <f>IF(Page5!$L$2="","",Page5!$L$2)</f>
        <v>8030-13302</v>
      </c>
      <c r="B43" s="9" t="s">
        <v>83</v>
      </c>
      <c r="C43" s="1" t="str">
        <f>IF(Page5!$C$4="","",Page5!$C$4)</f>
        <v>NA</v>
      </c>
      <c r="D43" s="1" t="str">
        <f>IF(Page5!$C$5="","",Page5!$C$5)</f>
        <v>NA</v>
      </c>
      <c r="E43" s="1" t="str">
        <f>IF(Page5!$C$6="","",Page5!$C$6)</f>
        <v>1-120-1</v>
      </c>
      <c r="F43" s="1" t="str">
        <f>IF(Page5!$G$4="","",Page5!$G$4)</f>
        <v>485-920-525 F</v>
      </c>
      <c r="G43" s="1" t="str">
        <f>IF(Page5!$G$5="","",Page5!$G$5)</f>
        <v>Ti6242</v>
      </c>
      <c r="H43" s="1" t="str">
        <f>IF(Page5!$G$6="","",Page5!$G$6)</f>
        <v>Trapeze</v>
      </c>
      <c r="I43" s="1">
        <f>IF(Page5!$K$4="","",Page5!$K$4)</f>
        <v>42963</v>
      </c>
      <c r="J43" s="1" t="str">
        <f>IF(Page5!$K$5="","",Page5!$K$5)</f>
        <v>JGA</v>
      </c>
      <c r="K43" s="1" t="str">
        <f>IF(Page5!$K$6="","",Page5!$K$6)</f>
        <v>THO</v>
      </c>
      <c r="N43" s="10" t="str">
        <f>IF(Page5!$F$39="x","1","0")</f>
        <v>1</v>
      </c>
      <c r="O43" s="10" t="str">
        <f>IF(Page5!$F$41="x","1","0")</f>
        <v>0</v>
      </c>
      <c r="P43" s="3" t="str">
        <f>IF(Page5!$H$41="","",Page5!$H$41)</f>
        <v/>
      </c>
      <c r="Q43" s="11" t="str">
        <f>IF(Page5!$C$8="","",Page5!$C$8)</f>
        <v>34956.001 CDF</v>
      </c>
      <c r="R43" s="1" t="str">
        <f>IF(Page5!E$8="","",Page5!E$8)</f>
        <v/>
      </c>
      <c r="S43" s="1" t="str">
        <f>IF(Page5!E$14="","",Page5!E$14)</f>
        <v/>
      </c>
      <c r="T43" s="1" t="str">
        <f>IF(Page5!E$15="","",Page5!E$15)</f>
        <v/>
      </c>
      <c r="W43" s="1" t="str">
        <f>IF(Page5!E$21="","",Page5!E$21)</f>
        <v/>
      </c>
      <c r="X43" s="1" t="str">
        <f>IF(Page5!E$22="","",Page5!E$22)</f>
        <v/>
      </c>
      <c r="Y43" s="1" t="str">
        <f>IF(Page5!E$23="","",Page5!E$23)</f>
        <v/>
      </c>
      <c r="Z43" s="1" t="str">
        <f>IF(Page5!E$24="","",Page5!E$24)</f>
        <v/>
      </c>
      <c r="AA43" s="1" t="str">
        <f>IF(Page5!E$31="","",Page5!E$31)</f>
        <v/>
      </c>
      <c r="AB43" s="1">
        <v>0</v>
      </c>
    </row>
    <row r="44" spans="1:28" x14ac:dyDescent="0.2">
      <c r="A44" s="1" t="str">
        <f>IF(Page5!$L$2="","",Page5!$L$2)</f>
        <v>8030-13302</v>
      </c>
      <c r="B44" s="9" t="s">
        <v>83</v>
      </c>
      <c r="C44" s="1" t="str">
        <f>IF(Page5!$C$4="","",Page5!$C$4)</f>
        <v>NA</v>
      </c>
      <c r="D44" s="1" t="str">
        <f>IF(Page5!$C$5="","",Page5!$C$5)</f>
        <v>NA</v>
      </c>
      <c r="E44" s="1" t="str">
        <f>IF(Page5!$C$6="","",Page5!$C$6)</f>
        <v>1-120-1</v>
      </c>
      <c r="F44" s="1" t="str">
        <f>IF(Page5!$G$4="","",Page5!$G$4)</f>
        <v>485-920-525 F</v>
      </c>
      <c r="G44" s="1" t="str">
        <f>IF(Page5!$G$5="","",Page5!$G$5)</f>
        <v>Ti6242</v>
      </c>
      <c r="H44" s="1" t="str">
        <f>IF(Page5!$G$6="","",Page5!$G$6)</f>
        <v>Trapeze</v>
      </c>
      <c r="I44" s="1">
        <f>IF(Page5!$K$4="","",Page5!$K$4)</f>
        <v>42963</v>
      </c>
      <c r="J44" s="1" t="str">
        <f>IF(Page5!$K$5="","",Page5!$K$5)</f>
        <v>JGA</v>
      </c>
      <c r="K44" s="1" t="str">
        <f>IF(Page5!$K$6="","",Page5!$K$6)</f>
        <v>THO</v>
      </c>
      <c r="N44" s="10" t="str">
        <f>IF(Page5!$F$39="x","1","0")</f>
        <v>1</v>
      </c>
      <c r="O44" s="10" t="str">
        <f>IF(Page5!$F$41="x","1","0")</f>
        <v>0</v>
      </c>
      <c r="P44" s="3" t="str">
        <f>IF(Page5!$H$41="","",Page5!$H$41)</f>
        <v/>
      </c>
      <c r="Q44" s="11" t="str">
        <f>IF(Page5!$C$8="","",Page5!$C$8)</f>
        <v>34956.001 CDF</v>
      </c>
      <c r="R44" s="1" t="str">
        <f>IF(Page5!F$8="","",Page5!F$8)</f>
        <v/>
      </c>
      <c r="S44" s="1" t="str">
        <f>IF(Page5!F$14="","",Page5!F$14)</f>
        <v/>
      </c>
      <c r="T44" s="1" t="str">
        <f>IF(Page5!F$15="","",Page5!F$15)</f>
        <v/>
      </c>
      <c r="W44" s="1" t="str">
        <f>IF(Page5!F$21="","",Page5!F$21)</f>
        <v/>
      </c>
      <c r="X44" s="1" t="str">
        <f>IF(Page5!F$22="","",Page5!F$22)</f>
        <v/>
      </c>
      <c r="Y44" s="1" t="str">
        <f>IF(Page5!F$23="","",Page5!F$23)</f>
        <v/>
      </c>
      <c r="Z44" s="1" t="str">
        <f>IF(Page5!F$24="","",Page5!F$24)</f>
        <v/>
      </c>
      <c r="AA44" s="1" t="str">
        <f>IF(Page5!F$31="","",Page5!F$31)</f>
        <v/>
      </c>
      <c r="AB44" s="1">
        <v>0</v>
      </c>
    </row>
    <row r="45" spans="1:28" x14ac:dyDescent="0.2">
      <c r="A45" s="1" t="str">
        <f>IF(Page5!$L$2="","",Page5!$L$2)</f>
        <v>8030-13302</v>
      </c>
      <c r="B45" s="9" t="s">
        <v>83</v>
      </c>
      <c r="C45" s="1" t="str">
        <f>IF(Page5!$C$4="","",Page5!$C$4)</f>
        <v>NA</v>
      </c>
      <c r="D45" s="1" t="str">
        <f>IF(Page5!$C$5="","",Page5!$C$5)</f>
        <v>NA</v>
      </c>
      <c r="E45" s="1" t="str">
        <f>IF(Page5!$C$6="","",Page5!$C$6)</f>
        <v>1-120-1</v>
      </c>
      <c r="F45" s="1" t="str">
        <f>IF(Page5!$G$4="","",Page5!$G$4)</f>
        <v>485-920-525 F</v>
      </c>
      <c r="G45" s="1" t="str">
        <f>IF(Page5!$G$5="","",Page5!$G$5)</f>
        <v>Ti6242</v>
      </c>
      <c r="H45" s="1" t="str">
        <f>IF(Page5!$G$6="","",Page5!$G$6)</f>
        <v>Trapeze</v>
      </c>
      <c r="I45" s="1">
        <f>IF(Page5!$K$4="","",Page5!$K$4)</f>
        <v>42963</v>
      </c>
      <c r="J45" s="1" t="str">
        <f>IF(Page5!$K$5="","",Page5!$K$5)</f>
        <v>JGA</v>
      </c>
      <c r="K45" s="1" t="str">
        <f>IF(Page5!$K$6="","",Page5!$K$6)</f>
        <v>THO</v>
      </c>
      <c r="N45" s="10" t="str">
        <f>IF(Page5!$F$39="x","1","0")</f>
        <v>1</v>
      </c>
      <c r="O45" s="10" t="str">
        <f>IF(Page5!$F$41="x","1","0")</f>
        <v>0</v>
      </c>
      <c r="P45" s="3" t="str">
        <f>IF(Page5!$H$41="","",Page5!$H$41)</f>
        <v/>
      </c>
      <c r="Q45" s="11" t="str">
        <f>IF(Page5!$C$8="","",Page5!$C$8)</f>
        <v>34956.001 CDF</v>
      </c>
      <c r="R45" s="1" t="str">
        <f>IF(Page5!G$8="","",Page5!G$8)</f>
        <v/>
      </c>
      <c r="S45" s="1" t="str">
        <f>IF(Page5!G$14="","",Page5!G$14)</f>
        <v/>
      </c>
      <c r="T45" s="1" t="str">
        <f>IF(Page5!G$15="","",Page5!G$15)</f>
        <v/>
      </c>
      <c r="W45" s="1" t="str">
        <f>IF(Page5!G$21="","",Page5!G$21)</f>
        <v/>
      </c>
      <c r="X45" s="1" t="str">
        <f>IF(Page5!G$22="","",Page5!G$22)</f>
        <v/>
      </c>
      <c r="Y45" s="1" t="str">
        <f>IF(Page5!G$23="","",Page5!G$23)</f>
        <v/>
      </c>
      <c r="Z45" s="1" t="str">
        <f>IF(Page5!G$24="","",Page5!G$24)</f>
        <v/>
      </c>
      <c r="AA45" s="1" t="str">
        <f>IF(Page5!G$31="","",Page5!G$31)</f>
        <v/>
      </c>
      <c r="AB45" s="1">
        <v>0</v>
      </c>
    </row>
    <row r="46" spans="1:28" x14ac:dyDescent="0.2">
      <c r="A46" s="1" t="str">
        <f>IF(Page5!$L$2="","",Page5!$L$2)</f>
        <v>8030-13302</v>
      </c>
      <c r="B46" s="9" t="s">
        <v>83</v>
      </c>
      <c r="C46" s="1" t="str">
        <f>IF(Page5!$C$4="","",Page5!$C$4)</f>
        <v>NA</v>
      </c>
      <c r="D46" s="1" t="str">
        <f>IF(Page5!$C$5="","",Page5!$C$5)</f>
        <v>NA</v>
      </c>
      <c r="E46" s="1" t="str">
        <f>IF(Page5!$C$6="","",Page5!$C$6)</f>
        <v>1-120-1</v>
      </c>
      <c r="F46" s="1" t="str">
        <f>IF(Page5!$G$4="","",Page5!$G$4)</f>
        <v>485-920-525 F</v>
      </c>
      <c r="G46" s="1" t="str">
        <f>IF(Page5!$G$5="","",Page5!$G$5)</f>
        <v>Ti6242</v>
      </c>
      <c r="H46" s="1" t="str">
        <f>IF(Page5!$G$6="","",Page5!$G$6)</f>
        <v>Trapeze</v>
      </c>
      <c r="I46" s="1">
        <f>IF(Page5!$K$4="","",Page5!$K$4)</f>
        <v>42963</v>
      </c>
      <c r="J46" s="1" t="str">
        <f>IF(Page5!$K$5="","",Page5!$K$5)</f>
        <v>JGA</v>
      </c>
      <c r="K46" s="1" t="str">
        <f>IF(Page5!$K$6="","",Page5!$K$6)</f>
        <v>THO</v>
      </c>
      <c r="N46" s="10" t="str">
        <f>IF(Page5!$F$39="x","1","0")</f>
        <v>1</v>
      </c>
      <c r="O46" s="10" t="str">
        <f>IF(Page5!$F$41="x","1","0")</f>
        <v>0</v>
      </c>
      <c r="P46" s="3" t="str">
        <f>IF(Page5!$H$41="","",Page5!$H$41)</f>
        <v/>
      </c>
      <c r="Q46" s="11" t="str">
        <f>IF(Page5!$C$8="","",Page5!$C$8)</f>
        <v>34956.001 CDF</v>
      </c>
      <c r="R46" s="1" t="str">
        <f>IF(Page5!H$8="","",Page5!H$8)</f>
        <v/>
      </c>
      <c r="S46" s="1" t="str">
        <f>IF(Page5!H$14="","",Page5!H$14)</f>
        <v/>
      </c>
      <c r="T46" s="1" t="str">
        <f>IF(Page5!H$15="","",Page5!H$15)</f>
        <v/>
      </c>
      <c r="W46" s="1" t="str">
        <f>IF(Page5!H$21="","",Page5!H$21)</f>
        <v/>
      </c>
      <c r="X46" s="1" t="str">
        <f>IF(Page5!H$22="","",Page5!H$22)</f>
        <v/>
      </c>
      <c r="Y46" s="1" t="str">
        <f>IF(Page5!H$23="","",Page5!H$23)</f>
        <v/>
      </c>
      <c r="Z46" s="1" t="str">
        <f>IF(Page5!H$24="","",Page5!H$24)</f>
        <v/>
      </c>
      <c r="AA46" s="1" t="str">
        <f>IF(Page5!H$31="","",Page5!H$31)</f>
        <v/>
      </c>
      <c r="AB46" s="1">
        <v>0</v>
      </c>
    </row>
    <row r="47" spans="1:28" x14ac:dyDescent="0.2">
      <c r="A47" s="1" t="str">
        <f>IF(Page5!$L$2="","",Page5!$L$2)</f>
        <v>8030-13302</v>
      </c>
      <c r="B47" s="9" t="s">
        <v>83</v>
      </c>
      <c r="C47" s="1" t="str">
        <f>IF(Page5!$C$4="","",Page5!$C$4)</f>
        <v>NA</v>
      </c>
      <c r="D47" s="1" t="str">
        <f>IF(Page5!$C$5="","",Page5!$C$5)</f>
        <v>NA</v>
      </c>
      <c r="E47" s="1" t="str">
        <f>IF(Page5!$C$6="","",Page5!$C$6)</f>
        <v>1-120-1</v>
      </c>
      <c r="F47" s="1" t="str">
        <f>IF(Page5!$G$4="","",Page5!$G$4)</f>
        <v>485-920-525 F</v>
      </c>
      <c r="G47" s="1" t="str">
        <f>IF(Page5!$G$5="","",Page5!$G$5)</f>
        <v>Ti6242</v>
      </c>
      <c r="H47" s="1" t="str">
        <f>IF(Page5!$G$6="","",Page5!$G$6)</f>
        <v>Trapeze</v>
      </c>
      <c r="I47" s="1">
        <f>IF(Page5!$K$4="","",Page5!$K$4)</f>
        <v>42963</v>
      </c>
      <c r="J47" s="1" t="str">
        <f>IF(Page5!$K$5="","",Page5!$K$5)</f>
        <v>JGA</v>
      </c>
      <c r="K47" s="1" t="str">
        <f>IF(Page5!$K$6="","",Page5!$K$6)</f>
        <v>THO</v>
      </c>
      <c r="N47" s="10" t="str">
        <f>IF(Page5!$F$39="x","1","0")</f>
        <v>1</v>
      </c>
      <c r="O47" s="10" t="str">
        <f>IF(Page5!$F$41="x","1","0")</f>
        <v>0</v>
      </c>
      <c r="P47" s="3" t="str">
        <f>IF(Page5!$H$41="","",Page5!$H$41)</f>
        <v/>
      </c>
      <c r="Q47" s="11" t="str">
        <f>IF(Page5!$C$8="","",Page5!$C$8)</f>
        <v>34956.001 CDF</v>
      </c>
      <c r="R47" s="1" t="str">
        <f>IF(Page5!I$8="","",Page5!I$8)</f>
        <v/>
      </c>
      <c r="S47" s="1" t="str">
        <f>IF(Page5!I$14="","",Page5!I$14)</f>
        <v/>
      </c>
      <c r="T47" s="1" t="str">
        <f>IF(Page5!I$15="","",Page5!I$15)</f>
        <v/>
      </c>
      <c r="W47" s="1" t="str">
        <f>IF(Page5!I$21="","",Page5!I$21)</f>
        <v/>
      </c>
      <c r="X47" s="1" t="str">
        <f>IF(Page5!I$22="","",Page5!I$22)</f>
        <v/>
      </c>
      <c r="Y47" s="1" t="str">
        <f>IF(Page5!I$23="","",Page5!I$23)</f>
        <v/>
      </c>
      <c r="Z47" s="1" t="str">
        <f>IF(Page5!I$24="","",Page5!I$24)</f>
        <v/>
      </c>
      <c r="AA47" s="1" t="str">
        <f>IF(Page5!I$31="","",Page5!I$31)</f>
        <v/>
      </c>
      <c r="AB47" s="1">
        <v>0</v>
      </c>
    </row>
    <row r="48" spans="1:28" x14ac:dyDescent="0.2">
      <c r="A48" s="1" t="str">
        <f>IF(Page5!$L$2="","",Page5!$L$2)</f>
        <v>8030-13302</v>
      </c>
      <c r="B48" s="9" t="s">
        <v>83</v>
      </c>
      <c r="C48" s="1" t="str">
        <f>IF(Page5!$C$4="","",Page5!$C$4)</f>
        <v>NA</v>
      </c>
      <c r="D48" s="1" t="str">
        <f>IF(Page5!$C$5="","",Page5!$C$5)</f>
        <v>NA</v>
      </c>
      <c r="E48" s="1" t="str">
        <f>IF(Page5!$C$6="","",Page5!$C$6)</f>
        <v>1-120-1</v>
      </c>
      <c r="F48" s="1" t="str">
        <f>IF(Page5!$G$4="","",Page5!$G$4)</f>
        <v>485-920-525 F</v>
      </c>
      <c r="G48" s="1" t="str">
        <f>IF(Page5!$G$5="","",Page5!$G$5)</f>
        <v>Ti6242</v>
      </c>
      <c r="H48" s="1" t="str">
        <f>IF(Page5!$G$6="","",Page5!$G$6)</f>
        <v>Trapeze</v>
      </c>
      <c r="I48" s="1">
        <f>IF(Page5!$K$4="","",Page5!$K$4)</f>
        <v>42963</v>
      </c>
      <c r="J48" s="1" t="str">
        <f>IF(Page5!$K$5="","",Page5!$K$5)</f>
        <v>JGA</v>
      </c>
      <c r="K48" s="1" t="str">
        <f>IF(Page5!$K$6="","",Page5!$K$6)</f>
        <v>THO</v>
      </c>
      <c r="N48" s="10" t="str">
        <f>IF(Page5!$F$39="x","1","0")</f>
        <v>1</v>
      </c>
      <c r="O48" s="10" t="str">
        <f>IF(Page5!$F$41="x","1","0")</f>
        <v>0</v>
      </c>
      <c r="P48" s="3" t="str">
        <f>IF(Page5!$H$41="","",Page5!$H$41)</f>
        <v/>
      </c>
      <c r="Q48" s="11" t="str">
        <f>IF(Page5!$C$8="","",Page5!$C$8)</f>
        <v>34956.001 CDF</v>
      </c>
      <c r="R48" s="1" t="str">
        <f>IF(Page5!J$8="","",Page5!J$8)</f>
        <v/>
      </c>
      <c r="S48" s="1" t="str">
        <f>IF(Page5!J$14="","",Page5!J$14)</f>
        <v/>
      </c>
      <c r="T48" s="1" t="str">
        <f>IF(Page5!J$15="","",Page5!J$15)</f>
        <v/>
      </c>
      <c r="W48" s="1" t="str">
        <f>IF(Page5!J$21="","",Page5!J$21)</f>
        <v/>
      </c>
      <c r="X48" s="1" t="str">
        <f>IF(Page5!J$22="","",Page5!J$22)</f>
        <v/>
      </c>
      <c r="Y48" s="1" t="str">
        <f>IF(Page5!J$23="","",Page5!J$23)</f>
        <v/>
      </c>
      <c r="Z48" s="1" t="str">
        <f>IF(Page5!J$24="","",Page5!J$24)</f>
        <v/>
      </c>
      <c r="AA48" s="1" t="str">
        <f>IF(Page5!J$31="","",Page5!J$31)</f>
        <v/>
      </c>
      <c r="AB48" s="1">
        <v>0</v>
      </c>
    </row>
    <row r="49" spans="1:28" x14ac:dyDescent="0.2">
      <c r="A49" s="1" t="str">
        <f>IF(Page5!$L$2="","",Page5!$L$2)</f>
        <v>8030-13302</v>
      </c>
      <c r="B49" s="9" t="s">
        <v>83</v>
      </c>
      <c r="C49" s="1" t="str">
        <f>IF(Page5!$C$4="","",Page5!$C$4)</f>
        <v>NA</v>
      </c>
      <c r="D49" s="1" t="str">
        <f>IF(Page5!$C$5="","",Page5!$C$5)</f>
        <v>NA</v>
      </c>
      <c r="E49" s="1" t="str">
        <f>IF(Page5!$C$6="","",Page5!$C$6)</f>
        <v>1-120-1</v>
      </c>
      <c r="F49" s="1" t="str">
        <f>IF(Page5!$G$4="","",Page5!$G$4)</f>
        <v>485-920-525 F</v>
      </c>
      <c r="G49" s="1" t="str">
        <f>IF(Page5!$G$5="","",Page5!$G$5)</f>
        <v>Ti6242</v>
      </c>
      <c r="H49" s="1" t="str">
        <f>IF(Page5!$G$6="","",Page5!$G$6)</f>
        <v>Trapeze</v>
      </c>
      <c r="I49" s="1">
        <f>IF(Page5!$K$4="","",Page5!$K$4)</f>
        <v>42963</v>
      </c>
      <c r="J49" s="1" t="str">
        <f>IF(Page5!$K$5="","",Page5!$K$5)</f>
        <v>JGA</v>
      </c>
      <c r="K49" s="1" t="str">
        <f>IF(Page5!$K$6="","",Page5!$K$6)</f>
        <v>THO</v>
      </c>
      <c r="N49" s="10" t="str">
        <f>IF(Page5!$F$39="x","1","0")</f>
        <v>1</v>
      </c>
      <c r="O49" s="10" t="str">
        <f>IF(Page5!$F$41="x","1","0")</f>
        <v>0</v>
      </c>
      <c r="P49" s="3" t="str">
        <f>IF(Page5!$H$41="","",Page5!$H$41)</f>
        <v/>
      </c>
      <c r="Q49" s="11" t="str">
        <f>IF(Page5!$C$8="","",Page5!$C$8)</f>
        <v>34956.001 CDF</v>
      </c>
      <c r="R49" s="1" t="str">
        <f>IF(Page5!K$8="","",Page5!K$8)</f>
        <v/>
      </c>
      <c r="S49" s="1" t="str">
        <f>IF(Page5!K$14="","",Page5!K$14)</f>
        <v/>
      </c>
      <c r="T49" s="1" t="str">
        <f>IF(Page5!K$15="","",Page5!K$15)</f>
        <v/>
      </c>
      <c r="W49" s="1" t="str">
        <f>IF(Page5!K$21="","",Page5!K$21)</f>
        <v/>
      </c>
      <c r="X49" s="1" t="str">
        <f>IF(Page5!K$22="","",Page5!K$22)</f>
        <v/>
      </c>
      <c r="Y49" s="1" t="str">
        <f>IF(Page5!K$23="","",Page5!K$23)</f>
        <v/>
      </c>
      <c r="Z49" s="1" t="str">
        <f>IF(Page5!K$24="","",Page5!K$24)</f>
        <v/>
      </c>
      <c r="AA49" s="1" t="str">
        <f>IF(Page5!K$31="","",Page5!K$31)</f>
        <v/>
      </c>
      <c r="AB49" s="1">
        <v>0</v>
      </c>
    </row>
    <row r="50" spans="1:28" x14ac:dyDescent="0.2">
      <c r="A50" s="1" t="str">
        <f>IF(Page5!$L$2="","",Page5!$L$2)</f>
        <v>8030-13302</v>
      </c>
      <c r="B50" s="9" t="s">
        <v>83</v>
      </c>
      <c r="C50" s="1" t="str">
        <f>IF(Page5!$C$4="","",Page5!$C$4)</f>
        <v>NA</v>
      </c>
      <c r="D50" s="1" t="str">
        <f>IF(Page5!$C$5="","",Page5!$C$5)</f>
        <v>NA</v>
      </c>
      <c r="E50" s="1" t="str">
        <f>IF(Page5!$C$6="","",Page5!$C$6)</f>
        <v>1-120-1</v>
      </c>
      <c r="F50" s="1" t="str">
        <f>IF(Page5!$G$4="","",Page5!$G$4)</f>
        <v>485-920-525 F</v>
      </c>
      <c r="G50" s="1" t="str">
        <f>IF(Page5!$G$5="","",Page5!$G$5)</f>
        <v>Ti6242</v>
      </c>
      <c r="H50" s="1" t="str">
        <f>IF(Page5!$G$6="","",Page5!$G$6)</f>
        <v>Trapeze</v>
      </c>
      <c r="I50" s="1">
        <f>IF(Page5!$K$4="","",Page5!$K$4)</f>
        <v>42963</v>
      </c>
      <c r="J50" s="1" t="str">
        <f>IF(Page5!$K$5="","",Page5!$K$5)</f>
        <v>JGA</v>
      </c>
      <c r="K50" s="1" t="str">
        <f>IF(Page5!$K$6="","",Page5!$K$6)</f>
        <v>THO</v>
      </c>
      <c r="N50" s="10" t="str">
        <f>IF(Page5!$F$39="x","1","0")</f>
        <v>1</v>
      </c>
      <c r="O50" s="10" t="str">
        <f>IF(Page5!$F$41="x","1","0")</f>
        <v>0</v>
      </c>
      <c r="P50" s="3" t="str">
        <f>IF(Page5!$H$41="","",Page5!$H$41)</f>
        <v/>
      </c>
      <c r="Q50" s="11" t="str">
        <f>IF(Page5!$C$8="","",Page5!$C$8)</f>
        <v>34956.001 CDF</v>
      </c>
      <c r="R50" s="1" t="str">
        <f>IF(Page5!L$8="","",Page5!L$8)</f>
        <v/>
      </c>
      <c r="S50" s="1" t="str">
        <f>IF(Page5!L$14="","",Page5!L$14)</f>
        <v/>
      </c>
      <c r="T50" s="1" t="str">
        <f>IF(Page5!L$15="","",Page5!L$15)</f>
        <v/>
      </c>
      <c r="W50" s="1" t="str">
        <f>IF(Page5!L$21="","",Page5!L$21)</f>
        <v/>
      </c>
      <c r="X50" s="1" t="str">
        <f>IF(Page5!L$22="","",Page5!L$22)</f>
        <v/>
      </c>
      <c r="Y50" s="1" t="str">
        <f>IF(Page5!L$23="","",Page5!L$23)</f>
        <v/>
      </c>
      <c r="Z50" s="1" t="str">
        <f>IF(Page5!L$24="","",Page5!L$24)</f>
        <v/>
      </c>
      <c r="AA50" s="1" t="str">
        <f>IF(Page5!L$31="","",Page5!L$31)</f>
        <v/>
      </c>
      <c r="AB50" s="1">
        <v>0</v>
      </c>
    </row>
    <row r="51" spans="1:28" x14ac:dyDescent="0.2">
      <c r="A51" s="1" t="str">
        <f>IF(Page5!$L$2="","",Page5!$L$2)</f>
        <v>8030-13302</v>
      </c>
      <c r="B51" s="9" t="s">
        <v>83</v>
      </c>
      <c r="C51" s="1" t="str">
        <f>IF(Page5!$C$4="","",Page5!$C$4)</f>
        <v>NA</v>
      </c>
      <c r="D51" s="1" t="str">
        <f>IF(Page5!$C$5="","",Page5!$C$5)</f>
        <v>NA</v>
      </c>
      <c r="E51" s="1" t="str">
        <f>IF(Page5!$C$6="","",Page5!$C$6)</f>
        <v>1-120-1</v>
      </c>
      <c r="F51" s="1" t="str">
        <f>IF(Page5!$G$4="","",Page5!$G$4)</f>
        <v>485-920-525 F</v>
      </c>
      <c r="G51" s="1" t="str">
        <f>IF(Page5!$G$5="","",Page5!$G$5)</f>
        <v>Ti6242</v>
      </c>
      <c r="H51" s="1" t="str">
        <f>IF(Page5!$G$6="","",Page5!$G$6)</f>
        <v>Trapeze</v>
      </c>
      <c r="I51" s="1">
        <f>IF(Page5!$K$4="","",Page5!$K$4)</f>
        <v>42963</v>
      </c>
      <c r="J51" s="1" t="str">
        <f>IF(Page5!$K$5="","",Page5!$K$5)</f>
        <v>JGA</v>
      </c>
      <c r="K51" s="1" t="str">
        <f>IF(Page5!$K$6="","",Page5!$K$6)</f>
        <v>THO</v>
      </c>
      <c r="N51" s="10" t="str">
        <f>IF(Page5!$F$39="x","1","0")</f>
        <v>1</v>
      </c>
      <c r="O51" s="10" t="str">
        <f>IF(Page5!$F$41="x","1","0")</f>
        <v>0</v>
      </c>
      <c r="P51" s="3" t="str">
        <f>IF(Page5!$H$41="","",Page5!$H$41)</f>
        <v/>
      </c>
      <c r="Q51" s="11" t="str">
        <f>IF(Page5!$C$8="","",Page5!$C$8)</f>
        <v>34956.001 CDF</v>
      </c>
      <c r="R51" s="1" t="str">
        <f>IF(Page5!M$8="","",Page5!M$8)</f>
        <v/>
      </c>
      <c r="S51" s="1" t="str">
        <f>IF(Page5!M$14="","",Page5!M$14)</f>
        <v/>
      </c>
      <c r="T51" s="1" t="str">
        <f>IF(Page5!M$15="","",Page5!M$15)</f>
        <v/>
      </c>
      <c r="W51" s="1" t="str">
        <f>IF(Page5!M$21="","",Page5!M$21)</f>
        <v/>
      </c>
      <c r="X51" s="1" t="str">
        <f>IF(Page5!M$22="","",Page5!M$22)</f>
        <v/>
      </c>
      <c r="Y51" s="1" t="str">
        <f>IF(Page5!M$23="","",Page5!M$23)</f>
        <v/>
      </c>
      <c r="Z51" s="1" t="str">
        <f>IF(Page5!M$24="","",Page5!M$24)</f>
        <v/>
      </c>
      <c r="AA51" s="1" t="str">
        <f>IF(Page5!M$31="","",Page5!M$31)</f>
        <v/>
      </c>
      <c r="AB51" s="1">
        <v>0</v>
      </c>
    </row>
    <row r="52" spans="1:28" x14ac:dyDescent="0.2">
      <c r="A52" s="1" t="str">
        <f>IF(Page6!$L$2="","",Page6!$L$2)</f>
        <v>8030-13302</v>
      </c>
      <c r="B52" s="9" t="s">
        <v>83</v>
      </c>
      <c r="C52" s="1" t="str">
        <f>IF(Page6!$C$4="","",Page6!$C$4)</f>
        <v>NA</v>
      </c>
      <c r="D52" s="1" t="str">
        <f>IF(Page6!$C$5="","",Page6!$C$5)</f>
        <v>NA</v>
      </c>
      <c r="E52" s="1" t="str">
        <f>IF(Page6!$C$6="","",Page6!$C$6)</f>
        <v>1-120-1</v>
      </c>
      <c r="F52" s="1" t="str">
        <f>IF(Page6!$G$4="","",Page6!$G$4)</f>
        <v>485-920-525 F</v>
      </c>
      <c r="G52" s="1" t="str">
        <f>IF(Page6!$G$5="","",Page6!$G$5)</f>
        <v>Ti6242</v>
      </c>
      <c r="H52" s="1" t="str">
        <f>IF(Page6!$G$6="","",Page6!$G$6)</f>
        <v>Trapeze</v>
      </c>
      <c r="I52" s="1">
        <f>IF(Page6!$K$4="","",Page6!$K$4)</f>
        <v>42963</v>
      </c>
      <c r="J52" s="1" t="str">
        <f>IF(Page6!$K$5="","",Page6!$K$5)</f>
        <v>JGA</v>
      </c>
      <c r="K52" s="1" t="str">
        <f>IF(Page6!$K$6="","",Page6!$K$6)</f>
        <v>THO</v>
      </c>
      <c r="N52" s="10" t="str">
        <f>IF(Page6!$F$39="x","1","0")</f>
        <v>1</v>
      </c>
      <c r="O52" s="10" t="str">
        <f>IF(Page6!$F$41="x","1","0")</f>
        <v>0</v>
      </c>
      <c r="P52" s="3" t="str">
        <f>IF(Page6!$H$41="","",Page6!$H$41)</f>
        <v/>
      </c>
      <c r="Q52" s="11" t="str">
        <f>IF(Page6!$C$8="","",Page6!$C$8)</f>
        <v>34956.001 CDF</v>
      </c>
      <c r="R52" s="1" t="str">
        <f>IF(Page6!D$8="","",Page6!D$8)</f>
        <v/>
      </c>
      <c r="S52" s="1" t="str">
        <f>IF(Page6!D$14="","",Page6!D$14)</f>
        <v/>
      </c>
      <c r="T52" s="1" t="str">
        <f>IF(Page6!D$15="","",Page6!D$15)</f>
        <v/>
      </c>
      <c r="W52" s="1" t="str">
        <f>IF(Page6!D$21="","",Page6!D$21)</f>
        <v/>
      </c>
      <c r="X52" s="1" t="str">
        <f>IF(Page6!D$22="","",Page6!D$22)</f>
        <v/>
      </c>
      <c r="Y52" s="1" t="str">
        <f>IF(Page6!D$23="","",Page6!D$23)</f>
        <v/>
      </c>
      <c r="Z52" s="1" t="str">
        <f>IF(Page6!D$24="","",Page6!D$24)</f>
        <v/>
      </c>
      <c r="AA52" s="1" t="str">
        <f>IF(Page6!D$31="","",Page6!D$31)</f>
        <v/>
      </c>
      <c r="AB52" s="1">
        <v>0</v>
      </c>
    </row>
    <row r="53" spans="1:28" x14ac:dyDescent="0.2">
      <c r="A53" s="1" t="str">
        <f>IF(Page6!$L$2="","",Page6!$L$2)</f>
        <v>8030-13302</v>
      </c>
      <c r="B53" s="9" t="s">
        <v>83</v>
      </c>
      <c r="C53" s="1" t="str">
        <f>IF(Page6!$C$4="","",Page6!$C$4)</f>
        <v>NA</v>
      </c>
      <c r="D53" s="1" t="str">
        <f>IF(Page6!$C$5="","",Page6!$C$5)</f>
        <v>NA</v>
      </c>
      <c r="E53" s="1" t="str">
        <f>IF(Page6!$C$6="","",Page6!$C$6)</f>
        <v>1-120-1</v>
      </c>
      <c r="F53" s="1" t="str">
        <f>IF(Page6!$G$4="","",Page6!$G$4)</f>
        <v>485-920-525 F</v>
      </c>
      <c r="G53" s="1" t="str">
        <f>IF(Page6!$G$5="","",Page6!$G$5)</f>
        <v>Ti6242</v>
      </c>
      <c r="H53" s="1" t="str">
        <f>IF(Page6!$G$6="","",Page6!$G$6)</f>
        <v>Trapeze</v>
      </c>
      <c r="I53" s="1">
        <f>IF(Page6!$K$4="","",Page6!$K$4)</f>
        <v>42963</v>
      </c>
      <c r="J53" s="1" t="str">
        <f>IF(Page6!$K$5="","",Page6!$K$5)</f>
        <v>JGA</v>
      </c>
      <c r="K53" s="1" t="str">
        <f>IF(Page6!$K$6="","",Page6!$K$6)</f>
        <v>THO</v>
      </c>
      <c r="N53" s="10" t="str">
        <f>IF(Page6!$F$39="x","1","0")</f>
        <v>1</v>
      </c>
      <c r="O53" s="10" t="str">
        <f>IF(Page6!$F$41="x","1","0")</f>
        <v>0</v>
      </c>
      <c r="P53" s="3" t="str">
        <f>IF(Page6!$H$41="","",Page6!$H$41)</f>
        <v/>
      </c>
      <c r="Q53" s="11" t="str">
        <f>IF(Page6!$C$8="","",Page6!$C$8)</f>
        <v>34956.001 CDF</v>
      </c>
      <c r="R53" s="1" t="str">
        <f>IF(Page6!E$8="","",Page6!E$8)</f>
        <v/>
      </c>
      <c r="S53" s="1" t="str">
        <f>IF(Page6!E$14="","",Page6!E$14)</f>
        <v/>
      </c>
      <c r="T53" s="1" t="str">
        <f>IF(Page6!E$15="","",Page6!E$15)</f>
        <v/>
      </c>
      <c r="W53" s="1" t="str">
        <f>IF(Page6!E$21="","",Page6!E$21)</f>
        <v/>
      </c>
      <c r="X53" s="1" t="str">
        <f>IF(Page6!E$22="","",Page6!E$22)</f>
        <v/>
      </c>
      <c r="Y53" s="1" t="str">
        <f>IF(Page6!E$23="","",Page6!E$23)</f>
        <v/>
      </c>
      <c r="Z53" s="1" t="str">
        <f>IF(Page6!E$24="","",Page6!E$24)</f>
        <v/>
      </c>
      <c r="AA53" s="1" t="str">
        <f>IF(Page6!E$31="","",Page6!E$31)</f>
        <v/>
      </c>
      <c r="AB53" s="1">
        <v>0</v>
      </c>
    </row>
    <row r="54" spans="1:28" x14ac:dyDescent="0.2">
      <c r="A54" s="1" t="str">
        <f>IF(Page6!$L$2="","",Page6!$L$2)</f>
        <v>8030-13302</v>
      </c>
      <c r="B54" s="9" t="s">
        <v>83</v>
      </c>
      <c r="C54" s="1" t="str">
        <f>IF(Page6!$C$4="","",Page6!$C$4)</f>
        <v>NA</v>
      </c>
      <c r="D54" s="1" t="str">
        <f>IF(Page6!$C$5="","",Page6!$C$5)</f>
        <v>NA</v>
      </c>
      <c r="E54" s="1" t="str">
        <f>IF(Page6!$C$6="","",Page6!$C$6)</f>
        <v>1-120-1</v>
      </c>
      <c r="F54" s="1" t="str">
        <f>IF(Page6!$G$4="","",Page6!$G$4)</f>
        <v>485-920-525 F</v>
      </c>
      <c r="G54" s="1" t="str">
        <f>IF(Page6!$G$5="","",Page6!$G$5)</f>
        <v>Ti6242</v>
      </c>
      <c r="H54" s="1" t="str">
        <f>IF(Page6!$G$6="","",Page6!$G$6)</f>
        <v>Trapeze</v>
      </c>
      <c r="I54" s="1">
        <f>IF(Page6!$K$4="","",Page6!$K$4)</f>
        <v>42963</v>
      </c>
      <c r="J54" s="1" t="str">
        <f>IF(Page6!$K$5="","",Page6!$K$5)</f>
        <v>JGA</v>
      </c>
      <c r="K54" s="1" t="str">
        <f>IF(Page6!$K$6="","",Page6!$K$6)</f>
        <v>THO</v>
      </c>
      <c r="N54" s="10" t="str">
        <f>IF(Page6!$F$39="x","1","0")</f>
        <v>1</v>
      </c>
      <c r="O54" s="10" t="str">
        <f>IF(Page6!$F$41="x","1","0")</f>
        <v>0</v>
      </c>
      <c r="P54" s="3" t="str">
        <f>IF(Page6!$H$41="","",Page6!$H$41)</f>
        <v/>
      </c>
      <c r="Q54" s="11" t="str">
        <f>IF(Page6!$C$8="","",Page6!$C$8)</f>
        <v>34956.001 CDF</v>
      </c>
      <c r="R54" s="1" t="str">
        <f>IF(Page6!F$8="","",Page6!F$8)</f>
        <v/>
      </c>
      <c r="S54" s="1" t="str">
        <f>IF(Page6!F$14="","",Page6!F$14)</f>
        <v/>
      </c>
      <c r="T54" s="1" t="str">
        <f>IF(Page6!F$15="","",Page6!F$15)</f>
        <v/>
      </c>
      <c r="W54" s="1" t="str">
        <f>IF(Page6!F$21="","",Page6!F$21)</f>
        <v/>
      </c>
      <c r="X54" s="1" t="str">
        <f>IF(Page6!F$22="","",Page6!F$22)</f>
        <v/>
      </c>
      <c r="Y54" s="1" t="str">
        <f>IF(Page6!F$23="","",Page6!F$23)</f>
        <v/>
      </c>
      <c r="Z54" s="1" t="str">
        <f>IF(Page6!F$24="","",Page6!F$24)</f>
        <v/>
      </c>
      <c r="AA54" s="1" t="str">
        <f>IF(Page6!F$31="","",Page6!F$31)</f>
        <v/>
      </c>
      <c r="AB54" s="1">
        <v>0</v>
      </c>
    </row>
    <row r="55" spans="1:28" x14ac:dyDescent="0.2">
      <c r="A55" s="1" t="str">
        <f>IF(Page6!$L$2="","",Page6!$L$2)</f>
        <v>8030-13302</v>
      </c>
      <c r="B55" s="9" t="s">
        <v>83</v>
      </c>
      <c r="C55" s="1" t="str">
        <f>IF(Page6!$C$4="","",Page6!$C$4)</f>
        <v>NA</v>
      </c>
      <c r="D55" s="1" t="str">
        <f>IF(Page6!$C$5="","",Page6!$C$5)</f>
        <v>NA</v>
      </c>
      <c r="E55" s="1" t="str">
        <f>IF(Page6!$C$6="","",Page6!$C$6)</f>
        <v>1-120-1</v>
      </c>
      <c r="F55" s="1" t="str">
        <f>IF(Page6!$G$4="","",Page6!$G$4)</f>
        <v>485-920-525 F</v>
      </c>
      <c r="G55" s="1" t="str">
        <f>IF(Page6!$G$5="","",Page6!$G$5)</f>
        <v>Ti6242</v>
      </c>
      <c r="H55" s="1" t="str">
        <f>IF(Page6!$G$6="","",Page6!$G$6)</f>
        <v>Trapeze</v>
      </c>
      <c r="I55" s="1">
        <f>IF(Page6!$K$4="","",Page6!$K$4)</f>
        <v>42963</v>
      </c>
      <c r="J55" s="1" t="str">
        <f>IF(Page6!$K$5="","",Page6!$K$5)</f>
        <v>JGA</v>
      </c>
      <c r="K55" s="1" t="str">
        <f>IF(Page6!$K$6="","",Page6!$K$6)</f>
        <v>THO</v>
      </c>
      <c r="N55" s="10" t="str">
        <f>IF(Page6!$F$39="x","1","0")</f>
        <v>1</v>
      </c>
      <c r="O55" s="10" t="str">
        <f>IF(Page6!$F$41="x","1","0")</f>
        <v>0</v>
      </c>
      <c r="P55" s="3" t="str">
        <f>IF(Page6!$H$41="","",Page6!$H$41)</f>
        <v/>
      </c>
      <c r="Q55" s="11" t="str">
        <f>IF(Page6!$C$8="","",Page6!$C$8)</f>
        <v>34956.001 CDF</v>
      </c>
      <c r="R55" s="1" t="str">
        <f>IF(Page6!G$8="","",Page6!G$8)</f>
        <v/>
      </c>
      <c r="S55" s="1" t="str">
        <f>IF(Page6!G$14="","",Page6!G$14)</f>
        <v/>
      </c>
      <c r="T55" s="1" t="str">
        <f>IF(Page6!G$15="","",Page6!G$15)</f>
        <v/>
      </c>
      <c r="W55" s="1" t="str">
        <f>IF(Page6!G$21="","",Page6!G$21)</f>
        <v/>
      </c>
      <c r="X55" s="1" t="str">
        <f>IF(Page6!G$22="","",Page6!G$22)</f>
        <v/>
      </c>
      <c r="Y55" s="1" t="str">
        <f>IF(Page6!G$23="","",Page6!G$23)</f>
        <v/>
      </c>
      <c r="Z55" s="1" t="str">
        <f>IF(Page6!G$24="","",Page6!G$24)</f>
        <v/>
      </c>
      <c r="AA55" s="1" t="str">
        <f>IF(Page6!G$31="","",Page6!G$31)</f>
        <v/>
      </c>
      <c r="AB55" s="1">
        <v>0</v>
      </c>
    </row>
    <row r="56" spans="1:28" x14ac:dyDescent="0.2">
      <c r="A56" s="1" t="str">
        <f>IF(Page6!$L$2="","",Page6!$L$2)</f>
        <v>8030-13302</v>
      </c>
      <c r="B56" s="9" t="s">
        <v>83</v>
      </c>
      <c r="C56" s="1" t="str">
        <f>IF(Page6!$C$4="","",Page6!$C$4)</f>
        <v>NA</v>
      </c>
      <c r="D56" s="1" t="str">
        <f>IF(Page6!$C$5="","",Page6!$C$5)</f>
        <v>NA</v>
      </c>
      <c r="E56" s="1" t="str">
        <f>IF(Page6!$C$6="","",Page6!$C$6)</f>
        <v>1-120-1</v>
      </c>
      <c r="F56" s="1" t="str">
        <f>IF(Page6!$G$4="","",Page6!$G$4)</f>
        <v>485-920-525 F</v>
      </c>
      <c r="G56" s="1" t="str">
        <f>IF(Page6!$G$5="","",Page6!$G$5)</f>
        <v>Ti6242</v>
      </c>
      <c r="H56" s="1" t="str">
        <f>IF(Page6!$G$6="","",Page6!$G$6)</f>
        <v>Trapeze</v>
      </c>
      <c r="I56" s="1">
        <f>IF(Page6!$K$4="","",Page6!$K$4)</f>
        <v>42963</v>
      </c>
      <c r="J56" s="1" t="str">
        <f>IF(Page6!$K$5="","",Page6!$K$5)</f>
        <v>JGA</v>
      </c>
      <c r="K56" s="1" t="str">
        <f>IF(Page6!$K$6="","",Page6!$K$6)</f>
        <v>THO</v>
      </c>
      <c r="N56" s="10" t="str">
        <f>IF(Page6!$F$39="x","1","0")</f>
        <v>1</v>
      </c>
      <c r="O56" s="10" t="str">
        <f>IF(Page6!$F$41="x","1","0")</f>
        <v>0</v>
      </c>
      <c r="P56" s="3" t="str">
        <f>IF(Page6!$H$41="","",Page6!$H$41)</f>
        <v/>
      </c>
      <c r="Q56" s="11" t="str">
        <f>IF(Page6!$C$8="","",Page6!$C$8)</f>
        <v>34956.001 CDF</v>
      </c>
      <c r="R56" s="1" t="str">
        <f>IF(Page6!H$8="","",Page6!H$8)</f>
        <v/>
      </c>
      <c r="S56" s="1" t="str">
        <f>IF(Page6!H$14="","",Page6!H$14)</f>
        <v/>
      </c>
      <c r="T56" s="1" t="str">
        <f>IF(Page6!H$15="","",Page6!H$15)</f>
        <v/>
      </c>
      <c r="W56" s="1" t="str">
        <f>IF(Page6!H$21="","",Page6!H$21)</f>
        <v/>
      </c>
      <c r="X56" s="1" t="str">
        <f>IF(Page6!H$22="","",Page6!H$22)</f>
        <v/>
      </c>
      <c r="Y56" s="1" t="str">
        <f>IF(Page6!H$23="","",Page6!H$23)</f>
        <v/>
      </c>
      <c r="Z56" s="1" t="str">
        <f>IF(Page6!H$24="","",Page6!H$24)</f>
        <v/>
      </c>
      <c r="AA56" s="1" t="str">
        <f>IF(Page6!H$31="","",Page6!H$31)</f>
        <v/>
      </c>
      <c r="AB56" s="1">
        <v>0</v>
      </c>
    </row>
    <row r="57" spans="1:28" x14ac:dyDescent="0.2">
      <c r="A57" s="1" t="str">
        <f>IF(Page6!$L$2="","",Page6!$L$2)</f>
        <v>8030-13302</v>
      </c>
      <c r="B57" s="9" t="s">
        <v>83</v>
      </c>
      <c r="C57" s="1" t="str">
        <f>IF(Page6!$C$4="","",Page6!$C$4)</f>
        <v>NA</v>
      </c>
      <c r="D57" s="1" t="str">
        <f>IF(Page6!$C$5="","",Page6!$C$5)</f>
        <v>NA</v>
      </c>
      <c r="E57" s="1" t="str">
        <f>IF(Page6!$C$6="","",Page6!$C$6)</f>
        <v>1-120-1</v>
      </c>
      <c r="F57" s="1" t="str">
        <f>IF(Page6!$G$4="","",Page6!$G$4)</f>
        <v>485-920-525 F</v>
      </c>
      <c r="G57" s="1" t="str">
        <f>IF(Page6!$G$5="","",Page6!$G$5)</f>
        <v>Ti6242</v>
      </c>
      <c r="H57" s="1" t="str">
        <f>IF(Page6!$G$6="","",Page6!$G$6)</f>
        <v>Trapeze</v>
      </c>
      <c r="I57" s="1">
        <f>IF(Page6!$K$4="","",Page6!$K$4)</f>
        <v>42963</v>
      </c>
      <c r="J57" s="1" t="str">
        <f>IF(Page6!$K$5="","",Page6!$K$5)</f>
        <v>JGA</v>
      </c>
      <c r="K57" s="1" t="str">
        <f>IF(Page6!$K$6="","",Page6!$K$6)</f>
        <v>THO</v>
      </c>
      <c r="N57" s="10" t="str">
        <f>IF(Page6!$F$39="x","1","0")</f>
        <v>1</v>
      </c>
      <c r="O57" s="10" t="str">
        <f>IF(Page6!$F$41="x","1","0")</f>
        <v>0</v>
      </c>
      <c r="P57" s="3" t="str">
        <f>IF(Page6!$H$41="","",Page6!$H$41)</f>
        <v/>
      </c>
      <c r="Q57" s="11" t="str">
        <f>IF(Page6!$C$8="","",Page6!$C$8)</f>
        <v>34956.001 CDF</v>
      </c>
      <c r="R57" s="1" t="str">
        <f>IF(Page6!I$8="","",Page6!I$8)</f>
        <v/>
      </c>
      <c r="S57" s="1" t="str">
        <f>IF(Page6!I$14="","",Page6!I$14)</f>
        <v/>
      </c>
      <c r="T57" s="1" t="str">
        <f>IF(Page6!I$15="","",Page6!I$15)</f>
        <v/>
      </c>
      <c r="W57" s="1" t="str">
        <f>IF(Page6!I$21="","",Page6!I$21)</f>
        <v/>
      </c>
      <c r="X57" s="1" t="str">
        <f>IF(Page6!I$22="","",Page6!I$22)</f>
        <v/>
      </c>
      <c r="Y57" s="1" t="str">
        <f>IF(Page6!I$23="","",Page6!I$23)</f>
        <v/>
      </c>
      <c r="Z57" s="1" t="str">
        <f>IF(Page6!I$24="","",Page6!I$24)</f>
        <v/>
      </c>
      <c r="AA57" s="1" t="str">
        <f>IF(Page6!I$31="","",Page6!I$31)</f>
        <v/>
      </c>
      <c r="AB57" s="1">
        <v>0</v>
      </c>
    </row>
    <row r="58" spans="1:28" x14ac:dyDescent="0.2">
      <c r="A58" s="1" t="str">
        <f>IF(Page6!$L$2="","",Page6!$L$2)</f>
        <v>8030-13302</v>
      </c>
      <c r="B58" s="9" t="s">
        <v>83</v>
      </c>
      <c r="C58" s="1" t="str">
        <f>IF(Page6!$C$4="","",Page6!$C$4)</f>
        <v>NA</v>
      </c>
      <c r="D58" s="1" t="str">
        <f>IF(Page6!$C$5="","",Page6!$C$5)</f>
        <v>NA</v>
      </c>
      <c r="E58" s="1" t="str">
        <f>IF(Page6!$C$6="","",Page6!$C$6)</f>
        <v>1-120-1</v>
      </c>
      <c r="F58" s="1" t="str">
        <f>IF(Page6!$G$4="","",Page6!$G$4)</f>
        <v>485-920-525 F</v>
      </c>
      <c r="G58" s="1" t="str">
        <f>IF(Page6!$G$5="","",Page6!$G$5)</f>
        <v>Ti6242</v>
      </c>
      <c r="H58" s="1" t="str">
        <f>IF(Page6!$G$6="","",Page6!$G$6)</f>
        <v>Trapeze</v>
      </c>
      <c r="I58" s="1">
        <f>IF(Page6!$K$4="","",Page6!$K$4)</f>
        <v>42963</v>
      </c>
      <c r="J58" s="1" t="str">
        <f>IF(Page6!$K$5="","",Page6!$K$5)</f>
        <v>JGA</v>
      </c>
      <c r="K58" s="1" t="str">
        <f>IF(Page6!$K$6="","",Page6!$K$6)</f>
        <v>THO</v>
      </c>
      <c r="N58" s="10" t="str">
        <f>IF(Page6!$F$39="x","1","0")</f>
        <v>1</v>
      </c>
      <c r="O58" s="10" t="str">
        <f>IF(Page6!$F$41="x","1","0")</f>
        <v>0</v>
      </c>
      <c r="P58" s="3" t="str">
        <f>IF(Page6!$H$41="","",Page6!$H$41)</f>
        <v/>
      </c>
      <c r="Q58" s="11" t="str">
        <f>IF(Page6!$C$8="","",Page6!$C$8)</f>
        <v>34956.001 CDF</v>
      </c>
      <c r="R58" s="1" t="str">
        <f>IF(Page6!J$8="","",Page6!J$8)</f>
        <v/>
      </c>
      <c r="S58" s="1" t="str">
        <f>IF(Page6!J$14="","",Page6!J$14)</f>
        <v/>
      </c>
      <c r="T58" s="1" t="str">
        <f>IF(Page6!J$15="","",Page6!J$15)</f>
        <v/>
      </c>
      <c r="W58" s="1" t="str">
        <f>IF(Page6!J$21="","",Page6!J$21)</f>
        <v/>
      </c>
      <c r="X58" s="1" t="str">
        <f>IF(Page6!J$22="","",Page6!J$22)</f>
        <v/>
      </c>
      <c r="Y58" s="1" t="str">
        <f>IF(Page6!J$23="","",Page6!J$23)</f>
        <v/>
      </c>
      <c r="Z58" s="1" t="str">
        <f>IF(Page6!J$24="","",Page6!J$24)</f>
        <v/>
      </c>
      <c r="AA58" s="1" t="str">
        <f>IF(Page6!J$31="","",Page6!J$31)</f>
        <v/>
      </c>
      <c r="AB58" s="1">
        <v>0</v>
      </c>
    </row>
    <row r="59" spans="1:28" x14ac:dyDescent="0.2">
      <c r="A59" s="1" t="str">
        <f>IF(Page6!$L$2="","",Page6!$L$2)</f>
        <v>8030-13302</v>
      </c>
      <c r="B59" s="9" t="s">
        <v>83</v>
      </c>
      <c r="C59" s="1" t="str">
        <f>IF(Page6!$C$4="","",Page6!$C$4)</f>
        <v>NA</v>
      </c>
      <c r="D59" s="1" t="str">
        <f>IF(Page6!$C$5="","",Page6!$C$5)</f>
        <v>NA</v>
      </c>
      <c r="E59" s="1" t="str">
        <f>IF(Page6!$C$6="","",Page6!$C$6)</f>
        <v>1-120-1</v>
      </c>
      <c r="F59" s="1" t="str">
        <f>IF(Page6!$G$4="","",Page6!$G$4)</f>
        <v>485-920-525 F</v>
      </c>
      <c r="G59" s="1" t="str">
        <f>IF(Page6!$G$5="","",Page6!$G$5)</f>
        <v>Ti6242</v>
      </c>
      <c r="H59" s="1" t="str">
        <f>IF(Page6!$G$6="","",Page6!$G$6)</f>
        <v>Trapeze</v>
      </c>
      <c r="I59" s="1">
        <f>IF(Page6!$K$4="","",Page6!$K$4)</f>
        <v>42963</v>
      </c>
      <c r="J59" s="1" t="str">
        <f>IF(Page6!$K$5="","",Page6!$K$5)</f>
        <v>JGA</v>
      </c>
      <c r="K59" s="1" t="str">
        <f>IF(Page6!$K$6="","",Page6!$K$6)</f>
        <v>THO</v>
      </c>
      <c r="N59" s="10" t="str">
        <f>IF(Page6!$F$39="x","1","0")</f>
        <v>1</v>
      </c>
      <c r="O59" s="10" t="str">
        <f>IF(Page6!$F$41="x","1","0")</f>
        <v>0</v>
      </c>
      <c r="P59" s="3" t="str">
        <f>IF(Page6!$H$41="","",Page6!$H$41)</f>
        <v/>
      </c>
      <c r="Q59" s="11" t="str">
        <f>IF(Page6!$C$8="","",Page6!$C$8)</f>
        <v>34956.001 CDF</v>
      </c>
      <c r="R59" s="1" t="str">
        <f>IF(Page6!K$8="","",Page6!K$8)</f>
        <v/>
      </c>
      <c r="S59" s="1" t="str">
        <f>IF(Page6!K$14="","",Page6!K$14)</f>
        <v/>
      </c>
      <c r="T59" s="1" t="str">
        <f>IF(Page6!K$15="","",Page6!K$15)</f>
        <v/>
      </c>
      <c r="W59" s="1" t="str">
        <f>IF(Page6!K$21="","",Page6!K$21)</f>
        <v/>
      </c>
      <c r="X59" s="1" t="str">
        <f>IF(Page6!K$22="","",Page6!K$22)</f>
        <v/>
      </c>
      <c r="Y59" s="1" t="str">
        <f>IF(Page6!K$23="","",Page6!K$23)</f>
        <v/>
      </c>
      <c r="Z59" s="1" t="str">
        <f>IF(Page6!K$24="","",Page6!K$24)</f>
        <v/>
      </c>
      <c r="AA59" s="1" t="str">
        <f>IF(Page6!K$31="","",Page6!K$31)</f>
        <v/>
      </c>
      <c r="AB59" s="1">
        <v>0</v>
      </c>
    </row>
    <row r="60" spans="1:28" x14ac:dyDescent="0.2">
      <c r="A60" s="1" t="str">
        <f>IF(Page6!$L$2="","",Page6!$L$2)</f>
        <v>8030-13302</v>
      </c>
      <c r="B60" s="9" t="s">
        <v>83</v>
      </c>
      <c r="C60" s="1" t="str">
        <f>IF(Page6!$C$4="","",Page6!$C$4)</f>
        <v>NA</v>
      </c>
      <c r="D60" s="1" t="str">
        <f>IF(Page6!$C$5="","",Page6!$C$5)</f>
        <v>NA</v>
      </c>
      <c r="E60" s="1" t="str">
        <f>IF(Page6!$C$6="","",Page6!$C$6)</f>
        <v>1-120-1</v>
      </c>
      <c r="F60" s="1" t="str">
        <f>IF(Page6!$G$4="","",Page6!$G$4)</f>
        <v>485-920-525 F</v>
      </c>
      <c r="G60" s="1" t="str">
        <f>IF(Page6!$G$5="","",Page6!$G$5)</f>
        <v>Ti6242</v>
      </c>
      <c r="H60" s="1" t="str">
        <f>IF(Page6!$G$6="","",Page6!$G$6)</f>
        <v>Trapeze</v>
      </c>
      <c r="I60" s="1">
        <f>IF(Page6!$K$4="","",Page6!$K$4)</f>
        <v>42963</v>
      </c>
      <c r="J60" s="1" t="str">
        <f>IF(Page6!$K$5="","",Page6!$K$5)</f>
        <v>JGA</v>
      </c>
      <c r="K60" s="1" t="str">
        <f>IF(Page6!$K$6="","",Page6!$K$6)</f>
        <v>THO</v>
      </c>
      <c r="N60" s="10" t="str">
        <f>IF(Page6!$F$39="x","1","0")</f>
        <v>1</v>
      </c>
      <c r="O60" s="10" t="str">
        <f>IF(Page6!$F$41="x","1","0")</f>
        <v>0</v>
      </c>
      <c r="P60" s="3" t="str">
        <f>IF(Page6!$H$41="","",Page6!$H$41)</f>
        <v/>
      </c>
      <c r="Q60" s="11" t="str">
        <f>IF(Page6!$C$8="","",Page6!$C$8)</f>
        <v>34956.001 CDF</v>
      </c>
      <c r="R60" s="1" t="str">
        <f>IF(Page6!L$8="","",Page6!L$8)</f>
        <v/>
      </c>
      <c r="S60" s="1" t="str">
        <f>IF(Page6!L$14="","",Page6!L$14)</f>
        <v/>
      </c>
      <c r="T60" s="1" t="str">
        <f>IF(Page6!L$15="","",Page6!L$15)</f>
        <v/>
      </c>
      <c r="W60" s="1" t="str">
        <f>IF(Page6!L$21="","",Page6!L$21)</f>
        <v/>
      </c>
      <c r="X60" s="1" t="str">
        <f>IF(Page6!L$22="","",Page6!L$22)</f>
        <v/>
      </c>
      <c r="Y60" s="1" t="str">
        <f>IF(Page6!L$23="","",Page6!L$23)</f>
        <v/>
      </c>
      <c r="Z60" s="1" t="str">
        <f>IF(Page6!L$24="","",Page6!L$24)</f>
        <v/>
      </c>
      <c r="AA60" s="1" t="str">
        <f>IF(Page6!L$31="","",Page6!L$31)</f>
        <v/>
      </c>
      <c r="AB60" s="1">
        <v>0</v>
      </c>
    </row>
    <row r="61" spans="1:28" x14ac:dyDescent="0.2">
      <c r="A61" s="1" t="str">
        <f>IF(Page6!$L$2="","",Page6!$L$2)</f>
        <v>8030-13302</v>
      </c>
      <c r="B61" s="9" t="s">
        <v>83</v>
      </c>
      <c r="C61" s="1" t="str">
        <f>IF(Page6!$C$4="","",Page6!$C$4)</f>
        <v>NA</v>
      </c>
      <c r="D61" s="1" t="str">
        <f>IF(Page6!$C$5="","",Page6!$C$5)</f>
        <v>NA</v>
      </c>
      <c r="E61" s="1" t="str">
        <f>IF(Page6!$C$6="","",Page6!$C$6)</f>
        <v>1-120-1</v>
      </c>
      <c r="F61" s="1" t="str">
        <f>IF(Page6!$G$4="","",Page6!$G$4)</f>
        <v>485-920-525 F</v>
      </c>
      <c r="G61" s="1" t="str">
        <f>IF(Page6!$G$5="","",Page6!$G$5)</f>
        <v>Ti6242</v>
      </c>
      <c r="H61" s="1" t="str">
        <f>IF(Page6!$G$6="","",Page6!$G$6)</f>
        <v>Trapeze</v>
      </c>
      <c r="I61" s="1">
        <f>IF(Page6!$K$4="","",Page6!$K$4)</f>
        <v>42963</v>
      </c>
      <c r="J61" s="1" t="str">
        <f>IF(Page6!$K$5="","",Page6!$K$5)</f>
        <v>JGA</v>
      </c>
      <c r="K61" s="1" t="str">
        <f>IF(Page6!$K$6="","",Page6!$K$6)</f>
        <v>THO</v>
      </c>
      <c r="N61" s="10" t="str">
        <f>IF(Page6!$F$39="x","1","0")</f>
        <v>1</v>
      </c>
      <c r="O61" s="10" t="str">
        <f>IF(Page6!$F$41="x","1","0")</f>
        <v>0</v>
      </c>
      <c r="P61" s="3" t="str">
        <f>IF(Page6!$H$41="","",Page6!$H$41)</f>
        <v/>
      </c>
      <c r="Q61" s="11" t="str">
        <f>IF(Page6!$C$8="","",Page6!$C$8)</f>
        <v>34956.001 CDF</v>
      </c>
      <c r="R61" s="1" t="str">
        <f>IF(Page6!M$8="","",Page6!M$8)</f>
        <v/>
      </c>
      <c r="S61" s="1" t="str">
        <f>IF(Page6!M$14="","",Page6!M$14)</f>
        <v/>
      </c>
      <c r="T61" s="1" t="str">
        <f>IF(Page6!M$15="","",Page6!M$15)</f>
        <v/>
      </c>
      <c r="W61" s="1" t="str">
        <f>IF(Page6!M$21="","",Page6!M$21)</f>
        <v/>
      </c>
      <c r="X61" s="1" t="str">
        <f>IF(Page6!M$22="","",Page6!M$22)</f>
        <v/>
      </c>
      <c r="Y61" s="1" t="str">
        <f>IF(Page6!M$23="","",Page6!M$23)</f>
        <v/>
      </c>
      <c r="Z61" s="1" t="str">
        <f>IF(Page6!M$24="","",Page6!M$24)</f>
        <v/>
      </c>
      <c r="AA61" s="1" t="str">
        <f>IF(Page6!M$31="","",Page6!M$31)</f>
        <v/>
      </c>
      <c r="AB61" s="1">
        <v>0</v>
      </c>
    </row>
    <row r="62" spans="1:28" x14ac:dyDescent="0.2">
      <c r="A62" s="1" t="str">
        <f>IF(Page7!$L$2="","",Page7!$L$2)</f>
        <v>8030-13302</v>
      </c>
      <c r="B62" s="9" t="s">
        <v>83</v>
      </c>
      <c r="C62" s="1" t="str">
        <f>IF(Page7!$C$4="","",Page7!$C$4)</f>
        <v>NA</v>
      </c>
      <c r="D62" s="1" t="str">
        <f>IF(Page7!$C$5="","",Page7!$C$5)</f>
        <v>NA</v>
      </c>
      <c r="E62" s="1" t="str">
        <f>IF(Page7!$C$6="","",Page7!$C$6)</f>
        <v>1-120-1</v>
      </c>
      <c r="F62" s="1" t="str">
        <f>IF(Page7!$G$4="","",Page7!$G$4)</f>
        <v>485-920-525 F</v>
      </c>
      <c r="G62" s="1" t="str">
        <f>IF(Page7!$G$5="","",Page7!$G$5)</f>
        <v>Ti6242</v>
      </c>
      <c r="H62" s="1" t="str">
        <f>IF(Page7!$G$6="","",Page7!$G$6)</f>
        <v>Trapeze</v>
      </c>
      <c r="I62" s="1">
        <f>IF(Page7!$K$4="","",Page7!$K$4)</f>
        <v>42963</v>
      </c>
      <c r="J62" s="1" t="str">
        <f>IF(Page7!$K$5="","",Page7!$K$5)</f>
        <v>JGA</v>
      </c>
      <c r="K62" s="1" t="str">
        <f>IF(Page7!$K$6="","",Page7!$K$6)</f>
        <v>THO</v>
      </c>
      <c r="N62" s="10" t="str">
        <f>IF(Page7!$F$39="x","1","0")</f>
        <v>1</v>
      </c>
      <c r="O62" s="10" t="str">
        <f>IF(Page7!$F$41="x","1","0")</f>
        <v>0</v>
      </c>
      <c r="P62" s="3" t="str">
        <f>IF(Page7!$H$41="","",Page7!$H$41)</f>
        <v/>
      </c>
      <c r="Q62" s="11" t="str">
        <f>IF(Page7!$C$8="","",Page7!$C$8)</f>
        <v>34956.001 CDF</v>
      </c>
      <c r="R62" s="1" t="str">
        <f>IF(Page7!D$8="","",Page7!D$8)</f>
        <v/>
      </c>
      <c r="S62" s="1" t="str">
        <f>IF(Page7!D$14="","",Page7!D$14)</f>
        <v/>
      </c>
      <c r="T62" s="1" t="str">
        <f>IF(Page7!D$15="","",Page7!D$15)</f>
        <v/>
      </c>
      <c r="W62" s="1" t="str">
        <f>IF(Page7!D$21="","",Page7!D$21)</f>
        <v/>
      </c>
      <c r="X62" s="1" t="str">
        <f>IF(Page7!D$22="","",Page7!D$22)</f>
        <v/>
      </c>
      <c r="Y62" s="1" t="str">
        <f>IF(Page7!D$23="","",Page7!D$23)</f>
        <v/>
      </c>
      <c r="Z62" s="1" t="str">
        <f>IF(Page7!D$24="","",Page7!D$24)</f>
        <v/>
      </c>
      <c r="AA62" s="1" t="str">
        <f>IF(Page7!D$31="","",Page7!D$31)</f>
        <v/>
      </c>
      <c r="AB62" s="1">
        <v>0</v>
      </c>
    </row>
    <row r="63" spans="1:28" x14ac:dyDescent="0.2">
      <c r="A63" s="1" t="str">
        <f>IF(Page7!$L$2="","",Page7!$L$2)</f>
        <v>8030-13302</v>
      </c>
      <c r="B63" s="9" t="s">
        <v>83</v>
      </c>
      <c r="C63" s="1" t="str">
        <f>IF(Page7!$C$4="","",Page7!$C$4)</f>
        <v>NA</v>
      </c>
      <c r="D63" s="1" t="str">
        <f>IF(Page7!$C$5="","",Page7!$C$5)</f>
        <v>NA</v>
      </c>
      <c r="E63" s="1" t="str">
        <f>IF(Page7!$C$6="","",Page7!$C$6)</f>
        <v>1-120-1</v>
      </c>
      <c r="F63" s="1" t="str">
        <f>IF(Page7!$G$4="","",Page7!$G$4)</f>
        <v>485-920-525 F</v>
      </c>
      <c r="G63" s="1" t="str">
        <f>IF(Page7!$G$5="","",Page7!$G$5)</f>
        <v>Ti6242</v>
      </c>
      <c r="H63" s="1" t="str">
        <f>IF(Page7!$G$6="","",Page7!$G$6)</f>
        <v>Trapeze</v>
      </c>
      <c r="I63" s="1">
        <f>IF(Page7!$K$4="","",Page7!$K$4)</f>
        <v>42963</v>
      </c>
      <c r="J63" s="1" t="str">
        <f>IF(Page7!$K$5="","",Page7!$K$5)</f>
        <v>JGA</v>
      </c>
      <c r="K63" s="1" t="str">
        <f>IF(Page7!$K$6="","",Page7!$K$6)</f>
        <v>THO</v>
      </c>
      <c r="N63" s="10" t="str">
        <f>IF(Page7!$F$39="x","1","0")</f>
        <v>1</v>
      </c>
      <c r="O63" s="10" t="str">
        <f>IF(Page7!$F$41="x","1","0")</f>
        <v>0</v>
      </c>
      <c r="P63" s="3" t="str">
        <f>IF(Page7!$H$41="","",Page7!$H$41)</f>
        <v/>
      </c>
      <c r="Q63" s="11" t="str">
        <f>IF(Page7!$C$8="","",Page7!$C$8)</f>
        <v>34956.001 CDF</v>
      </c>
      <c r="R63" s="1" t="str">
        <f>IF(Page7!E$8="","",Page7!E$8)</f>
        <v/>
      </c>
      <c r="S63" s="1" t="str">
        <f>IF(Page7!E$14="","",Page7!E$14)</f>
        <v/>
      </c>
      <c r="T63" s="1" t="str">
        <f>IF(Page7!E$15="","",Page7!E$15)</f>
        <v/>
      </c>
      <c r="W63" s="1" t="str">
        <f>IF(Page7!E$21="","",Page7!E$21)</f>
        <v/>
      </c>
      <c r="X63" s="1" t="str">
        <f>IF(Page7!E$22="","",Page7!E$22)</f>
        <v/>
      </c>
      <c r="Y63" s="1" t="str">
        <f>IF(Page7!E$23="","",Page7!E$23)</f>
        <v/>
      </c>
      <c r="Z63" s="1" t="str">
        <f>IF(Page7!E$24="","",Page7!E$24)</f>
        <v/>
      </c>
      <c r="AA63" s="1" t="str">
        <f>IF(Page7!E$31="","",Page7!E$31)</f>
        <v/>
      </c>
      <c r="AB63" s="1">
        <v>0</v>
      </c>
    </row>
    <row r="64" spans="1:28" x14ac:dyDescent="0.2">
      <c r="A64" s="1" t="str">
        <f>IF(Page7!$L$2="","",Page7!$L$2)</f>
        <v>8030-13302</v>
      </c>
      <c r="B64" s="9" t="s">
        <v>83</v>
      </c>
      <c r="C64" s="1" t="str">
        <f>IF(Page7!$C$4="","",Page7!$C$4)</f>
        <v>NA</v>
      </c>
      <c r="D64" s="1" t="str">
        <f>IF(Page7!$C$5="","",Page7!$C$5)</f>
        <v>NA</v>
      </c>
      <c r="E64" s="1" t="str">
        <f>IF(Page7!$C$6="","",Page7!$C$6)</f>
        <v>1-120-1</v>
      </c>
      <c r="F64" s="1" t="str">
        <f>IF(Page7!$G$4="","",Page7!$G$4)</f>
        <v>485-920-525 F</v>
      </c>
      <c r="G64" s="1" t="str">
        <f>IF(Page7!$G$5="","",Page7!$G$5)</f>
        <v>Ti6242</v>
      </c>
      <c r="H64" s="1" t="str">
        <f>IF(Page7!$G$6="","",Page7!$G$6)</f>
        <v>Trapeze</v>
      </c>
      <c r="I64" s="1">
        <f>IF(Page7!$K$4="","",Page7!$K$4)</f>
        <v>42963</v>
      </c>
      <c r="J64" s="1" t="str">
        <f>IF(Page7!$K$5="","",Page7!$K$5)</f>
        <v>JGA</v>
      </c>
      <c r="K64" s="1" t="str">
        <f>IF(Page7!$K$6="","",Page7!$K$6)</f>
        <v>THO</v>
      </c>
      <c r="N64" s="10" t="str">
        <f>IF(Page7!$F$39="x","1","0")</f>
        <v>1</v>
      </c>
      <c r="O64" s="10" t="str">
        <f>IF(Page7!$F$41="x","1","0")</f>
        <v>0</v>
      </c>
      <c r="P64" s="3" t="str">
        <f>IF(Page7!$H$41="","",Page7!$H$41)</f>
        <v/>
      </c>
      <c r="Q64" s="11" t="str">
        <f>IF(Page7!$C$8="","",Page7!$C$8)</f>
        <v>34956.001 CDF</v>
      </c>
      <c r="R64" s="1" t="str">
        <f>IF(Page7!F$8="","",Page7!F$8)</f>
        <v/>
      </c>
      <c r="S64" s="1" t="str">
        <f>IF(Page7!F$14="","",Page7!F$14)</f>
        <v/>
      </c>
      <c r="T64" s="1" t="str">
        <f>IF(Page7!F$15="","",Page7!F$15)</f>
        <v/>
      </c>
      <c r="W64" s="1" t="str">
        <f>IF(Page7!F$21="","",Page7!F$21)</f>
        <v/>
      </c>
      <c r="X64" s="1" t="str">
        <f>IF(Page7!F$22="","",Page7!F$22)</f>
        <v/>
      </c>
      <c r="Y64" s="1" t="str">
        <f>IF(Page7!F$23="","",Page7!F$23)</f>
        <v/>
      </c>
      <c r="Z64" s="1" t="str">
        <f>IF(Page7!F$24="","",Page7!F$24)</f>
        <v/>
      </c>
      <c r="AA64" s="1" t="str">
        <f>IF(Page7!F$31="","",Page7!F$31)</f>
        <v/>
      </c>
      <c r="AB64" s="1">
        <v>0</v>
      </c>
    </row>
    <row r="65" spans="1:28" x14ac:dyDescent="0.2">
      <c r="A65" s="1" t="str">
        <f>IF(Page7!$L$2="","",Page7!$L$2)</f>
        <v>8030-13302</v>
      </c>
      <c r="B65" s="9" t="s">
        <v>83</v>
      </c>
      <c r="C65" s="1" t="str">
        <f>IF(Page7!$C$4="","",Page7!$C$4)</f>
        <v>NA</v>
      </c>
      <c r="D65" s="1" t="str">
        <f>IF(Page7!$C$5="","",Page7!$C$5)</f>
        <v>NA</v>
      </c>
      <c r="E65" s="1" t="str">
        <f>IF(Page7!$C$6="","",Page7!$C$6)</f>
        <v>1-120-1</v>
      </c>
      <c r="F65" s="1" t="str">
        <f>IF(Page7!$G$4="","",Page7!$G$4)</f>
        <v>485-920-525 F</v>
      </c>
      <c r="G65" s="1" t="str">
        <f>IF(Page7!$G$5="","",Page7!$G$5)</f>
        <v>Ti6242</v>
      </c>
      <c r="H65" s="1" t="str">
        <f>IF(Page7!$G$6="","",Page7!$G$6)</f>
        <v>Trapeze</v>
      </c>
      <c r="I65" s="1">
        <f>IF(Page7!$K$4="","",Page7!$K$4)</f>
        <v>42963</v>
      </c>
      <c r="J65" s="1" t="str">
        <f>IF(Page7!$K$5="","",Page7!$K$5)</f>
        <v>JGA</v>
      </c>
      <c r="K65" s="1" t="str">
        <f>IF(Page7!$K$6="","",Page7!$K$6)</f>
        <v>THO</v>
      </c>
      <c r="N65" s="10" t="str">
        <f>IF(Page7!$F$39="x","1","0")</f>
        <v>1</v>
      </c>
      <c r="O65" s="10" t="str">
        <f>IF(Page7!$F$41="x","1","0")</f>
        <v>0</v>
      </c>
      <c r="P65" s="3" t="str">
        <f>IF(Page7!$H$41="","",Page7!$H$41)</f>
        <v/>
      </c>
      <c r="Q65" s="11" t="str">
        <f>IF(Page7!$C$8="","",Page7!$C$8)</f>
        <v>34956.001 CDF</v>
      </c>
      <c r="R65" s="1" t="str">
        <f>IF(Page7!G$8="","",Page7!G$8)</f>
        <v/>
      </c>
      <c r="S65" s="1" t="str">
        <f>IF(Page7!G$14="","",Page7!G$14)</f>
        <v/>
      </c>
      <c r="T65" s="1" t="str">
        <f>IF(Page7!G$15="","",Page7!G$15)</f>
        <v/>
      </c>
      <c r="W65" s="1" t="str">
        <f>IF(Page7!G$21="","",Page7!G$21)</f>
        <v/>
      </c>
      <c r="X65" s="1" t="str">
        <f>IF(Page7!G$22="","",Page7!G$22)</f>
        <v/>
      </c>
      <c r="Y65" s="1" t="str">
        <f>IF(Page7!G$23="","",Page7!G$23)</f>
        <v/>
      </c>
      <c r="Z65" s="1" t="str">
        <f>IF(Page7!G$24="","",Page7!G$24)</f>
        <v/>
      </c>
      <c r="AA65" s="1" t="str">
        <f>IF(Page7!G$31="","",Page7!G$31)</f>
        <v/>
      </c>
      <c r="AB65" s="1">
        <v>0</v>
      </c>
    </row>
    <row r="66" spans="1:28" x14ac:dyDescent="0.2">
      <c r="A66" s="1" t="str">
        <f>IF(Page7!$L$2="","",Page7!$L$2)</f>
        <v>8030-13302</v>
      </c>
      <c r="B66" s="9" t="s">
        <v>83</v>
      </c>
      <c r="C66" s="1" t="str">
        <f>IF(Page7!$C$4="","",Page7!$C$4)</f>
        <v>NA</v>
      </c>
      <c r="D66" s="1" t="str">
        <f>IF(Page7!$C$5="","",Page7!$C$5)</f>
        <v>NA</v>
      </c>
      <c r="E66" s="1" t="str">
        <f>IF(Page7!$C$6="","",Page7!$C$6)</f>
        <v>1-120-1</v>
      </c>
      <c r="F66" s="1" t="str">
        <f>IF(Page7!$G$4="","",Page7!$G$4)</f>
        <v>485-920-525 F</v>
      </c>
      <c r="G66" s="1" t="str">
        <f>IF(Page7!$G$5="","",Page7!$G$5)</f>
        <v>Ti6242</v>
      </c>
      <c r="H66" s="1" t="str">
        <f>IF(Page7!$G$6="","",Page7!$G$6)</f>
        <v>Trapeze</v>
      </c>
      <c r="I66" s="1">
        <f>IF(Page7!$K$4="","",Page7!$K$4)</f>
        <v>42963</v>
      </c>
      <c r="J66" s="1" t="str">
        <f>IF(Page7!$K$5="","",Page7!$K$5)</f>
        <v>JGA</v>
      </c>
      <c r="K66" s="1" t="str">
        <f>IF(Page7!$K$6="","",Page7!$K$6)</f>
        <v>THO</v>
      </c>
      <c r="N66" s="10" t="str">
        <f>IF(Page7!$F$39="x","1","0")</f>
        <v>1</v>
      </c>
      <c r="O66" s="10" t="str">
        <f>IF(Page7!$F$41="x","1","0")</f>
        <v>0</v>
      </c>
      <c r="P66" s="3" t="str">
        <f>IF(Page7!$H$41="","",Page7!$H$41)</f>
        <v/>
      </c>
      <c r="Q66" s="11" t="str">
        <f>IF(Page7!$C$8="","",Page7!$C$8)</f>
        <v>34956.001 CDF</v>
      </c>
      <c r="R66" s="1" t="str">
        <f>IF(Page7!H$8="","",Page7!H$8)</f>
        <v/>
      </c>
      <c r="S66" s="1" t="str">
        <f>IF(Page7!H$14="","",Page7!H$14)</f>
        <v/>
      </c>
      <c r="T66" s="1" t="str">
        <f>IF(Page7!H$15="","",Page7!H$15)</f>
        <v/>
      </c>
      <c r="W66" s="1" t="str">
        <f>IF(Page7!H$21="","",Page7!H$21)</f>
        <v/>
      </c>
      <c r="X66" s="1" t="str">
        <f>IF(Page7!H$22="","",Page7!H$22)</f>
        <v/>
      </c>
      <c r="Y66" s="1" t="str">
        <f>IF(Page7!H$23="","",Page7!H$23)</f>
        <v/>
      </c>
      <c r="Z66" s="1" t="str">
        <f>IF(Page7!H$24="","",Page7!H$24)</f>
        <v/>
      </c>
      <c r="AA66" s="1" t="str">
        <f>IF(Page7!H$31="","",Page7!H$31)</f>
        <v/>
      </c>
      <c r="AB66" s="1">
        <v>0</v>
      </c>
    </row>
    <row r="67" spans="1:28" x14ac:dyDescent="0.2">
      <c r="A67" s="1" t="str">
        <f>IF(Page7!$L$2="","",Page7!$L$2)</f>
        <v>8030-13302</v>
      </c>
      <c r="B67" s="9" t="s">
        <v>83</v>
      </c>
      <c r="C67" s="1" t="str">
        <f>IF(Page7!$C$4="","",Page7!$C$4)</f>
        <v>NA</v>
      </c>
      <c r="D67" s="1" t="str">
        <f>IF(Page7!$C$5="","",Page7!$C$5)</f>
        <v>NA</v>
      </c>
      <c r="E67" s="1" t="str">
        <f>IF(Page7!$C$6="","",Page7!$C$6)</f>
        <v>1-120-1</v>
      </c>
      <c r="F67" s="1" t="str">
        <f>IF(Page7!$G$4="","",Page7!$G$4)</f>
        <v>485-920-525 F</v>
      </c>
      <c r="G67" s="1" t="str">
        <f>IF(Page7!$G$5="","",Page7!$G$5)</f>
        <v>Ti6242</v>
      </c>
      <c r="H67" s="1" t="str">
        <f>IF(Page7!$G$6="","",Page7!$G$6)</f>
        <v>Trapeze</v>
      </c>
      <c r="I67" s="1">
        <f>IF(Page7!$K$4="","",Page7!$K$4)</f>
        <v>42963</v>
      </c>
      <c r="J67" s="1" t="str">
        <f>IF(Page7!$K$5="","",Page7!$K$5)</f>
        <v>JGA</v>
      </c>
      <c r="K67" s="1" t="str">
        <f>IF(Page7!$K$6="","",Page7!$K$6)</f>
        <v>THO</v>
      </c>
      <c r="N67" s="10" t="str">
        <f>IF(Page7!$F$39="x","1","0")</f>
        <v>1</v>
      </c>
      <c r="O67" s="10" t="str">
        <f>IF(Page7!$F$41="x","1","0")</f>
        <v>0</v>
      </c>
      <c r="P67" s="3" t="str">
        <f>IF(Page7!$H$41="","",Page7!$H$41)</f>
        <v/>
      </c>
      <c r="Q67" s="11" t="str">
        <f>IF(Page7!$C$8="","",Page7!$C$8)</f>
        <v>34956.001 CDF</v>
      </c>
      <c r="R67" s="1" t="str">
        <f>IF(Page7!I$8="","",Page7!I$8)</f>
        <v/>
      </c>
      <c r="S67" s="1" t="str">
        <f>IF(Page7!I$14="","",Page7!I$14)</f>
        <v/>
      </c>
      <c r="T67" s="1" t="str">
        <f>IF(Page7!I$15="","",Page7!I$15)</f>
        <v/>
      </c>
      <c r="W67" s="1" t="str">
        <f>IF(Page7!I$21="","",Page7!I$21)</f>
        <v/>
      </c>
      <c r="X67" s="1" t="str">
        <f>IF(Page7!I$22="","",Page7!I$22)</f>
        <v/>
      </c>
      <c r="Y67" s="1" t="str">
        <f>IF(Page7!I$23="","",Page7!I$23)</f>
        <v/>
      </c>
      <c r="Z67" s="1" t="str">
        <f>IF(Page7!I$24="","",Page7!I$24)</f>
        <v/>
      </c>
      <c r="AA67" s="1" t="str">
        <f>IF(Page7!I$31="","",Page7!I$31)</f>
        <v/>
      </c>
      <c r="AB67" s="1">
        <v>0</v>
      </c>
    </row>
    <row r="68" spans="1:28" x14ac:dyDescent="0.2">
      <c r="A68" s="1" t="str">
        <f>IF(Page7!$L$2="","",Page7!$L$2)</f>
        <v>8030-13302</v>
      </c>
      <c r="B68" s="9" t="s">
        <v>83</v>
      </c>
      <c r="C68" s="1" t="str">
        <f>IF(Page7!$C$4="","",Page7!$C$4)</f>
        <v>NA</v>
      </c>
      <c r="D68" s="1" t="str">
        <f>IF(Page7!$C$5="","",Page7!$C$5)</f>
        <v>NA</v>
      </c>
      <c r="E68" s="1" t="str">
        <f>IF(Page7!$C$6="","",Page7!$C$6)</f>
        <v>1-120-1</v>
      </c>
      <c r="F68" s="1" t="str">
        <f>IF(Page7!$G$4="","",Page7!$G$4)</f>
        <v>485-920-525 F</v>
      </c>
      <c r="G68" s="1" t="str">
        <f>IF(Page7!$G$5="","",Page7!$G$5)</f>
        <v>Ti6242</v>
      </c>
      <c r="H68" s="1" t="str">
        <f>IF(Page7!$G$6="","",Page7!$G$6)</f>
        <v>Trapeze</v>
      </c>
      <c r="I68" s="1">
        <f>IF(Page7!$K$4="","",Page7!$K$4)</f>
        <v>42963</v>
      </c>
      <c r="J68" s="1" t="str">
        <f>IF(Page7!$K$5="","",Page7!$K$5)</f>
        <v>JGA</v>
      </c>
      <c r="K68" s="1" t="str">
        <f>IF(Page7!$K$6="","",Page7!$K$6)</f>
        <v>THO</v>
      </c>
      <c r="N68" s="10" t="str">
        <f>IF(Page7!$F$39="x","1","0")</f>
        <v>1</v>
      </c>
      <c r="O68" s="10" t="str">
        <f>IF(Page7!$F$41="x","1","0")</f>
        <v>0</v>
      </c>
      <c r="P68" s="3" t="str">
        <f>IF(Page7!$H$41="","",Page7!$H$41)</f>
        <v/>
      </c>
      <c r="Q68" s="11" t="str">
        <f>IF(Page7!$C$8="","",Page7!$C$8)</f>
        <v>34956.001 CDF</v>
      </c>
      <c r="R68" s="1" t="str">
        <f>IF(Page7!J$8="","",Page7!J$8)</f>
        <v/>
      </c>
      <c r="S68" s="1" t="str">
        <f>IF(Page7!J$14="","",Page7!J$14)</f>
        <v/>
      </c>
      <c r="T68" s="1" t="str">
        <f>IF(Page7!J$15="","",Page7!J$15)</f>
        <v/>
      </c>
      <c r="W68" s="1" t="str">
        <f>IF(Page7!J$21="","",Page7!J$21)</f>
        <v/>
      </c>
      <c r="X68" s="1" t="str">
        <f>IF(Page7!J$22="","",Page7!J$22)</f>
        <v/>
      </c>
      <c r="Y68" s="1" t="str">
        <f>IF(Page7!J$23="","",Page7!J$23)</f>
        <v/>
      </c>
      <c r="Z68" s="1" t="str">
        <f>IF(Page7!J$24="","",Page7!J$24)</f>
        <v/>
      </c>
      <c r="AA68" s="1" t="str">
        <f>IF(Page7!J$31="","",Page7!J$31)</f>
        <v/>
      </c>
      <c r="AB68" s="1">
        <v>0</v>
      </c>
    </row>
    <row r="69" spans="1:28" x14ac:dyDescent="0.2">
      <c r="A69" s="1" t="str">
        <f>IF(Page7!$L$2="","",Page7!$L$2)</f>
        <v>8030-13302</v>
      </c>
      <c r="B69" s="9" t="s">
        <v>83</v>
      </c>
      <c r="C69" s="1" t="str">
        <f>IF(Page7!$C$4="","",Page7!$C$4)</f>
        <v>NA</v>
      </c>
      <c r="D69" s="1" t="str">
        <f>IF(Page7!$C$5="","",Page7!$C$5)</f>
        <v>NA</v>
      </c>
      <c r="E69" s="1" t="str">
        <f>IF(Page7!$C$6="","",Page7!$C$6)</f>
        <v>1-120-1</v>
      </c>
      <c r="F69" s="1" t="str">
        <f>IF(Page7!$G$4="","",Page7!$G$4)</f>
        <v>485-920-525 F</v>
      </c>
      <c r="G69" s="1" t="str">
        <f>IF(Page7!$G$5="","",Page7!$G$5)</f>
        <v>Ti6242</v>
      </c>
      <c r="H69" s="1" t="str">
        <f>IF(Page7!$G$6="","",Page7!$G$6)</f>
        <v>Trapeze</v>
      </c>
      <c r="I69" s="1">
        <f>IF(Page7!$K$4="","",Page7!$K$4)</f>
        <v>42963</v>
      </c>
      <c r="J69" s="1" t="str">
        <f>IF(Page7!$K$5="","",Page7!$K$5)</f>
        <v>JGA</v>
      </c>
      <c r="K69" s="1" t="str">
        <f>IF(Page7!$K$6="","",Page7!$K$6)</f>
        <v>THO</v>
      </c>
      <c r="N69" s="10" t="str">
        <f>IF(Page7!$F$39="x","1","0")</f>
        <v>1</v>
      </c>
      <c r="O69" s="10" t="str">
        <f>IF(Page7!$F$41="x","1","0")</f>
        <v>0</v>
      </c>
      <c r="P69" s="3" t="str">
        <f>IF(Page7!$H$41="","",Page7!$H$41)</f>
        <v/>
      </c>
      <c r="Q69" s="11" t="str">
        <f>IF(Page7!$C$8="","",Page7!$C$8)</f>
        <v>34956.001 CDF</v>
      </c>
      <c r="R69" s="1" t="str">
        <f>IF(Page7!K$8="","",Page7!K$8)</f>
        <v/>
      </c>
      <c r="S69" s="1" t="str">
        <f>IF(Page7!K$14="","",Page7!K$14)</f>
        <v/>
      </c>
      <c r="T69" s="1" t="str">
        <f>IF(Page7!K$15="","",Page7!K$15)</f>
        <v/>
      </c>
      <c r="W69" s="1" t="str">
        <f>IF(Page7!K$21="","",Page7!K$21)</f>
        <v/>
      </c>
      <c r="X69" s="1" t="str">
        <f>IF(Page7!K$22="","",Page7!K$22)</f>
        <v/>
      </c>
      <c r="Y69" s="1" t="str">
        <f>IF(Page7!K$23="","",Page7!K$23)</f>
        <v/>
      </c>
      <c r="Z69" s="1" t="str">
        <f>IF(Page7!K$24="","",Page7!K$24)</f>
        <v/>
      </c>
      <c r="AA69" s="1" t="str">
        <f>IF(Page7!K$31="","",Page7!K$31)</f>
        <v/>
      </c>
      <c r="AB69" s="1">
        <v>0</v>
      </c>
    </row>
    <row r="70" spans="1:28" x14ac:dyDescent="0.2">
      <c r="A70" s="1" t="str">
        <f>IF(Page7!$L$2="","",Page7!$L$2)</f>
        <v>8030-13302</v>
      </c>
      <c r="B70" s="9" t="s">
        <v>83</v>
      </c>
      <c r="C70" s="1" t="str">
        <f>IF(Page7!$C$4="","",Page7!$C$4)</f>
        <v>NA</v>
      </c>
      <c r="D70" s="1" t="str">
        <f>IF(Page7!$C$5="","",Page7!$C$5)</f>
        <v>NA</v>
      </c>
      <c r="E70" s="1" t="str">
        <f>IF(Page7!$C$6="","",Page7!$C$6)</f>
        <v>1-120-1</v>
      </c>
      <c r="F70" s="1" t="str">
        <f>IF(Page7!$G$4="","",Page7!$G$4)</f>
        <v>485-920-525 F</v>
      </c>
      <c r="G70" s="1" t="str">
        <f>IF(Page7!$G$5="","",Page7!$G$5)</f>
        <v>Ti6242</v>
      </c>
      <c r="H70" s="1" t="str">
        <f>IF(Page7!$G$6="","",Page7!$G$6)</f>
        <v>Trapeze</v>
      </c>
      <c r="I70" s="1">
        <f>IF(Page7!$K$4="","",Page7!$K$4)</f>
        <v>42963</v>
      </c>
      <c r="J70" s="1" t="str">
        <f>IF(Page7!$K$5="","",Page7!$K$5)</f>
        <v>JGA</v>
      </c>
      <c r="K70" s="1" t="str">
        <f>IF(Page7!$K$6="","",Page7!$K$6)</f>
        <v>THO</v>
      </c>
      <c r="N70" s="10" t="str">
        <f>IF(Page7!$F$39="x","1","0")</f>
        <v>1</v>
      </c>
      <c r="O70" s="10" t="str">
        <f>IF(Page7!$F$41="x","1","0")</f>
        <v>0</v>
      </c>
      <c r="P70" s="3" t="str">
        <f>IF(Page7!$H$41="","",Page7!$H$41)</f>
        <v/>
      </c>
      <c r="Q70" s="11" t="str">
        <f>IF(Page7!$C$8="","",Page7!$C$8)</f>
        <v>34956.001 CDF</v>
      </c>
      <c r="R70" s="1" t="str">
        <f>IF(Page7!L$8="","",Page7!L$8)</f>
        <v/>
      </c>
      <c r="S70" s="1" t="str">
        <f>IF(Page7!L$14="","",Page7!L$14)</f>
        <v/>
      </c>
      <c r="T70" s="1" t="str">
        <f>IF(Page7!L$15="","",Page7!L$15)</f>
        <v/>
      </c>
      <c r="W70" s="1" t="str">
        <f>IF(Page7!L$21="","",Page7!L$21)</f>
        <v/>
      </c>
      <c r="X70" s="1" t="str">
        <f>IF(Page7!L$22="","",Page7!L$22)</f>
        <v/>
      </c>
      <c r="Y70" s="1" t="str">
        <f>IF(Page7!L$23="","",Page7!L$23)</f>
        <v/>
      </c>
      <c r="Z70" s="1" t="str">
        <f>IF(Page7!L$24="","",Page7!L$24)</f>
        <v/>
      </c>
      <c r="AA70" s="1" t="str">
        <f>IF(Page7!L$31="","",Page7!L$31)</f>
        <v/>
      </c>
      <c r="AB70" s="1">
        <v>0</v>
      </c>
    </row>
    <row r="71" spans="1:28" x14ac:dyDescent="0.2">
      <c r="A71" s="1" t="str">
        <f>IF(Page7!$L$2="","",Page7!$L$2)</f>
        <v>8030-13302</v>
      </c>
      <c r="B71" s="9" t="s">
        <v>83</v>
      </c>
      <c r="C71" s="1" t="str">
        <f>IF(Page7!$C$4="","",Page7!$C$4)</f>
        <v>NA</v>
      </c>
      <c r="D71" s="1" t="str">
        <f>IF(Page7!$C$5="","",Page7!$C$5)</f>
        <v>NA</v>
      </c>
      <c r="E71" s="1" t="str">
        <f>IF(Page7!$C$6="","",Page7!$C$6)</f>
        <v>1-120-1</v>
      </c>
      <c r="F71" s="1" t="str">
        <f>IF(Page7!$G$4="","",Page7!$G$4)</f>
        <v>485-920-525 F</v>
      </c>
      <c r="G71" s="1" t="str">
        <f>IF(Page7!$G$5="","",Page7!$G$5)</f>
        <v>Ti6242</v>
      </c>
      <c r="H71" s="1" t="str">
        <f>IF(Page7!$G$6="","",Page7!$G$6)</f>
        <v>Trapeze</v>
      </c>
      <c r="I71" s="1">
        <f>IF(Page7!$K$4="","",Page7!$K$4)</f>
        <v>42963</v>
      </c>
      <c r="J71" s="1" t="str">
        <f>IF(Page7!$K$5="","",Page7!$K$5)</f>
        <v>JGA</v>
      </c>
      <c r="K71" s="1" t="str">
        <f>IF(Page7!$K$6="","",Page7!$K$6)</f>
        <v>THO</v>
      </c>
      <c r="N71" s="10" t="str">
        <f>IF(Page7!$F$39="x","1","0")</f>
        <v>1</v>
      </c>
      <c r="O71" s="10" t="str">
        <f>IF(Page7!$F$41="x","1","0")</f>
        <v>0</v>
      </c>
      <c r="P71" s="3" t="str">
        <f>IF(Page7!$H$41="","",Page7!$H$41)</f>
        <v/>
      </c>
      <c r="Q71" s="11" t="str">
        <f>IF(Page7!$C$8="","",Page7!$C$8)</f>
        <v>34956.001 CDF</v>
      </c>
      <c r="R71" s="1" t="str">
        <f>IF(Page7!M$8="","",Page7!M$8)</f>
        <v/>
      </c>
      <c r="S71" s="1" t="str">
        <f>IF(Page7!M$14="","",Page7!M$14)</f>
        <v/>
      </c>
      <c r="T71" s="1" t="str">
        <f>IF(Page7!M$15="","",Page7!M$15)</f>
        <v/>
      </c>
      <c r="W71" s="1" t="str">
        <f>IF(Page7!M$21="","",Page7!M$21)</f>
        <v/>
      </c>
      <c r="X71" s="1" t="str">
        <f>IF(Page7!M$22="","",Page7!M$22)</f>
        <v/>
      </c>
      <c r="Y71" s="1" t="str">
        <f>IF(Page7!M$23="","",Page7!M$23)</f>
        <v/>
      </c>
      <c r="Z71" s="1" t="str">
        <f>IF(Page7!M$24="","",Page7!M$24)</f>
        <v/>
      </c>
      <c r="AA71" s="1" t="str">
        <f>IF(Page7!M$31="","",Page7!M$31)</f>
        <v/>
      </c>
      <c r="AB71" s="1">
        <v>0</v>
      </c>
    </row>
    <row r="72" spans="1:28" x14ac:dyDescent="0.2">
      <c r="A72" s="1" t="str">
        <f>IF(Page8!$L$2="","",Page8!$L$2)</f>
        <v>8030-13302</v>
      </c>
      <c r="B72" s="9" t="s">
        <v>83</v>
      </c>
      <c r="C72" s="1" t="str">
        <f>IF(Page8!$C$4="","",Page8!$C$4)</f>
        <v>NA</v>
      </c>
      <c r="D72" s="1" t="str">
        <f>IF(Page8!$C$5="","",Page8!$C$5)</f>
        <v>NA</v>
      </c>
      <c r="E72" s="1" t="str">
        <f>IF(Page8!$C$6="","",Page8!$C$6)</f>
        <v>1-120-1</v>
      </c>
      <c r="F72" s="1" t="str">
        <f>IF(Page8!$G$4="","",Page8!$G$4)</f>
        <v>485-920-525 F</v>
      </c>
      <c r="G72" s="1" t="str">
        <f>IF(Page8!$G$5="","",Page8!$G$5)</f>
        <v>Ti6242</v>
      </c>
      <c r="H72" s="1" t="str">
        <f>IF(Page8!$G$6="","",Page8!$G$6)</f>
        <v>Trapeze</v>
      </c>
      <c r="I72" s="1">
        <f>IF(Page8!$K$4="","",Page8!$K$4)</f>
        <v>42963</v>
      </c>
      <c r="J72" s="1" t="str">
        <f>IF(Page8!$K$5="","",Page8!$K$5)</f>
        <v>JGA</v>
      </c>
      <c r="K72" s="1" t="str">
        <f>IF(Page8!$K$6="","",Page8!$K$6)</f>
        <v>THO</v>
      </c>
      <c r="N72" s="10" t="str">
        <f>IF(Page8!$F$39="x","1","0")</f>
        <v>1</v>
      </c>
      <c r="O72" s="10" t="str">
        <f>IF(Page8!$F$41="x","1","0")</f>
        <v>0</v>
      </c>
      <c r="P72" s="3" t="str">
        <f>IF(Page8!$H$41="","",Page8!$H$41)</f>
        <v/>
      </c>
      <c r="Q72" s="11" t="str">
        <f>IF(Page8!$C$8="","",Page8!$C$8)</f>
        <v>34956.001 CDF</v>
      </c>
      <c r="R72" s="1" t="str">
        <f>IF(Page8!D$8="","",Page8!D$8)</f>
        <v/>
      </c>
      <c r="S72" s="1" t="str">
        <f>IF(Page8!D$14="","",Page8!D$14)</f>
        <v/>
      </c>
      <c r="T72" s="1" t="str">
        <f>IF(Page8!D$15="","",Page8!D$15)</f>
        <v/>
      </c>
      <c r="W72" s="1" t="str">
        <f>IF(Page8!D$21="","",Page8!D$21)</f>
        <v/>
      </c>
      <c r="X72" s="1" t="str">
        <f>IF(Page8!D$22="","",Page8!D$22)</f>
        <v/>
      </c>
      <c r="Y72" s="1" t="str">
        <f>IF(Page8!D$23="","",Page8!D$23)</f>
        <v/>
      </c>
      <c r="Z72" s="1" t="str">
        <f>IF(Page8!D$24="","",Page8!D$24)</f>
        <v/>
      </c>
      <c r="AA72" s="1" t="str">
        <f>IF(Page8!D$31="","",Page8!D$31)</f>
        <v/>
      </c>
      <c r="AB72" s="1">
        <v>0</v>
      </c>
    </row>
    <row r="73" spans="1:28" x14ac:dyDescent="0.2">
      <c r="A73" s="1" t="str">
        <f>IF(Page8!$L$2="","",Page8!$L$2)</f>
        <v>8030-13302</v>
      </c>
      <c r="B73" s="9" t="s">
        <v>83</v>
      </c>
      <c r="C73" s="1" t="str">
        <f>IF(Page8!$C$4="","",Page8!$C$4)</f>
        <v>NA</v>
      </c>
      <c r="D73" s="1" t="str">
        <f>IF(Page8!$C$5="","",Page8!$C$5)</f>
        <v>NA</v>
      </c>
      <c r="E73" s="1" t="str">
        <f>IF(Page8!$C$6="","",Page8!$C$6)</f>
        <v>1-120-1</v>
      </c>
      <c r="F73" s="1" t="str">
        <f>IF(Page8!$G$4="","",Page8!$G$4)</f>
        <v>485-920-525 F</v>
      </c>
      <c r="G73" s="1" t="str">
        <f>IF(Page8!$G$5="","",Page8!$G$5)</f>
        <v>Ti6242</v>
      </c>
      <c r="H73" s="1" t="str">
        <f>IF(Page8!$G$6="","",Page8!$G$6)</f>
        <v>Trapeze</v>
      </c>
      <c r="I73" s="1">
        <f>IF(Page8!$K$4="","",Page8!$K$4)</f>
        <v>42963</v>
      </c>
      <c r="J73" s="1" t="str">
        <f>IF(Page8!$K$5="","",Page8!$K$5)</f>
        <v>JGA</v>
      </c>
      <c r="K73" s="1" t="str">
        <f>IF(Page8!$K$6="","",Page8!$K$6)</f>
        <v>THO</v>
      </c>
      <c r="N73" s="10" t="str">
        <f>IF(Page8!$F$39="x","1","0")</f>
        <v>1</v>
      </c>
      <c r="O73" s="10" t="str">
        <f>IF(Page8!$F$41="x","1","0")</f>
        <v>0</v>
      </c>
      <c r="P73" s="3" t="str">
        <f>IF(Page8!$H$41="","",Page8!$H$41)</f>
        <v/>
      </c>
      <c r="Q73" s="11" t="str">
        <f>IF(Page8!$C$8="","",Page8!$C$8)</f>
        <v>34956.001 CDF</v>
      </c>
      <c r="R73" s="1" t="str">
        <f>IF(Page8!E$8="","",Page8!E$8)</f>
        <v/>
      </c>
      <c r="S73" s="1" t="str">
        <f>IF(Page8!E$14="","",Page8!E$14)</f>
        <v/>
      </c>
      <c r="T73" s="1" t="str">
        <f>IF(Page8!E$15="","",Page8!E$15)</f>
        <v/>
      </c>
      <c r="W73" s="1" t="str">
        <f>IF(Page8!E$21="","",Page8!E$21)</f>
        <v/>
      </c>
      <c r="X73" s="1" t="str">
        <f>IF(Page8!E$22="","",Page8!E$22)</f>
        <v/>
      </c>
      <c r="Y73" s="1" t="str">
        <f>IF(Page8!E$23="","",Page8!E$23)</f>
        <v/>
      </c>
      <c r="Z73" s="1" t="str">
        <f>IF(Page8!E$24="","",Page8!E$24)</f>
        <v/>
      </c>
      <c r="AA73" s="1" t="str">
        <f>IF(Page8!E$31="","",Page8!E$31)</f>
        <v/>
      </c>
      <c r="AB73" s="1">
        <v>0</v>
      </c>
    </row>
    <row r="74" spans="1:28" x14ac:dyDescent="0.2">
      <c r="A74" s="1" t="str">
        <f>IF(Page8!$L$2="","",Page8!$L$2)</f>
        <v>8030-13302</v>
      </c>
      <c r="B74" s="9" t="s">
        <v>83</v>
      </c>
      <c r="C74" s="1" t="str">
        <f>IF(Page8!$C$4="","",Page8!$C$4)</f>
        <v>NA</v>
      </c>
      <c r="D74" s="1" t="str">
        <f>IF(Page8!$C$5="","",Page8!$C$5)</f>
        <v>NA</v>
      </c>
      <c r="E74" s="1" t="str">
        <f>IF(Page8!$C$6="","",Page8!$C$6)</f>
        <v>1-120-1</v>
      </c>
      <c r="F74" s="1" t="str">
        <f>IF(Page8!$G$4="","",Page8!$G$4)</f>
        <v>485-920-525 F</v>
      </c>
      <c r="G74" s="1" t="str">
        <f>IF(Page8!$G$5="","",Page8!$G$5)</f>
        <v>Ti6242</v>
      </c>
      <c r="H74" s="1" t="str">
        <f>IF(Page8!$G$6="","",Page8!$G$6)</f>
        <v>Trapeze</v>
      </c>
      <c r="I74" s="1">
        <f>IF(Page8!$K$4="","",Page8!$K$4)</f>
        <v>42963</v>
      </c>
      <c r="J74" s="1" t="str">
        <f>IF(Page8!$K$5="","",Page8!$K$5)</f>
        <v>JGA</v>
      </c>
      <c r="K74" s="1" t="str">
        <f>IF(Page8!$K$6="","",Page8!$K$6)</f>
        <v>THO</v>
      </c>
      <c r="N74" s="10" t="str">
        <f>IF(Page8!$F$39="x","1","0")</f>
        <v>1</v>
      </c>
      <c r="O74" s="10" t="str">
        <f>IF(Page8!$F$41="x","1","0")</f>
        <v>0</v>
      </c>
      <c r="P74" s="3" t="str">
        <f>IF(Page8!$H$41="","",Page8!$H$41)</f>
        <v/>
      </c>
      <c r="Q74" s="11" t="str">
        <f>IF(Page8!$C$8="","",Page8!$C$8)</f>
        <v>34956.001 CDF</v>
      </c>
      <c r="R74" s="1" t="str">
        <f>IF(Page8!F$8="","",Page8!F$8)</f>
        <v/>
      </c>
      <c r="S74" s="1" t="str">
        <f>IF(Page8!F$14="","",Page8!F$14)</f>
        <v/>
      </c>
      <c r="T74" s="1" t="str">
        <f>IF(Page8!F$15="","",Page8!F$15)</f>
        <v/>
      </c>
      <c r="W74" s="1" t="str">
        <f>IF(Page8!F$21="","",Page8!F$21)</f>
        <v/>
      </c>
      <c r="X74" s="1" t="str">
        <f>IF(Page8!F$22="","",Page8!F$22)</f>
        <v/>
      </c>
      <c r="Y74" s="1" t="str">
        <f>IF(Page8!F$23="","",Page8!F$23)</f>
        <v/>
      </c>
      <c r="Z74" s="1" t="str">
        <f>IF(Page8!F$24="","",Page8!F$24)</f>
        <v/>
      </c>
      <c r="AA74" s="1" t="str">
        <f>IF(Page8!F$31="","",Page8!F$31)</f>
        <v/>
      </c>
      <c r="AB74" s="1">
        <v>0</v>
      </c>
    </row>
    <row r="75" spans="1:28" x14ac:dyDescent="0.2">
      <c r="A75" s="1" t="str">
        <f>IF(Page8!$L$2="","",Page8!$L$2)</f>
        <v>8030-13302</v>
      </c>
      <c r="B75" s="9" t="s">
        <v>83</v>
      </c>
      <c r="C75" s="1" t="str">
        <f>IF(Page8!$C$4="","",Page8!$C$4)</f>
        <v>NA</v>
      </c>
      <c r="D75" s="1" t="str">
        <f>IF(Page8!$C$5="","",Page8!$C$5)</f>
        <v>NA</v>
      </c>
      <c r="E75" s="1" t="str">
        <f>IF(Page8!$C$6="","",Page8!$C$6)</f>
        <v>1-120-1</v>
      </c>
      <c r="F75" s="1" t="str">
        <f>IF(Page8!$G$4="","",Page8!$G$4)</f>
        <v>485-920-525 F</v>
      </c>
      <c r="G75" s="1" t="str">
        <f>IF(Page8!$G$5="","",Page8!$G$5)</f>
        <v>Ti6242</v>
      </c>
      <c r="H75" s="1" t="str">
        <f>IF(Page8!$G$6="","",Page8!$G$6)</f>
        <v>Trapeze</v>
      </c>
      <c r="I75" s="1">
        <f>IF(Page8!$K$4="","",Page8!$K$4)</f>
        <v>42963</v>
      </c>
      <c r="J75" s="1" t="str">
        <f>IF(Page8!$K$5="","",Page8!$K$5)</f>
        <v>JGA</v>
      </c>
      <c r="K75" s="1" t="str">
        <f>IF(Page8!$K$6="","",Page8!$K$6)</f>
        <v>THO</v>
      </c>
      <c r="N75" s="10" t="str">
        <f>IF(Page8!$F$39="x","1","0")</f>
        <v>1</v>
      </c>
      <c r="O75" s="10" t="str">
        <f>IF(Page8!$F$41="x","1","0")</f>
        <v>0</v>
      </c>
      <c r="P75" s="3" t="str">
        <f>IF(Page8!$H$41="","",Page8!$H$41)</f>
        <v/>
      </c>
      <c r="Q75" s="11" t="str">
        <f>IF(Page8!$C$8="","",Page8!$C$8)</f>
        <v>34956.001 CDF</v>
      </c>
      <c r="R75" s="1" t="str">
        <f>IF(Page8!G$8="","",Page8!G$8)</f>
        <v/>
      </c>
      <c r="S75" s="1" t="str">
        <f>IF(Page8!G$14="","",Page8!G$14)</f>
        <v/>
      </c>
      <c r="T75" s="1" t="str">
        <f>IF(Page8!G$15="","",Page8!G$15)</f>
        <v/>
      </c>
      <c r="W75" s="1" t="str">
        <f>IF(Page8!G$21="","",Page8!G$21)</f>
        <v/>
      </c>
      <c r="X75" s="1" t="str">
        <f>IF(Page8!G$22="","",Page8!G$22)</f>
        <v/>
      </c>
      <c r="Y75" s="1" t="str">
        <f>IF(Page8!G$23="","",Page8!G$23)</f>
        <v/>
      </c>
      <c r="Z75" s="1" t="str">
        <f>IF(Page8!G$24="","",Page8!G$24)</f>
        <v/>
      </c>
      <c r="AA75" s="1" t="str">
        <f>IF(Page8!G$31="","",Page8!G$31)</f>
        <v/>
      </c>
      <c r="AB75" s="1">
        <v>0</v>
      </c>
    </row>
    <row r="76" spans="1:28" x14ac:dyDescent="0.2">
      <c r="A76" s="1" t="str">
        <f>IF(Page8!$L$2="","",Page8!$L$2)</f>
        <v>8030-13302</v>
      </c>
      <c r="B76" s="9" t="s">
        <v>83</v>
      </c>
      <c r="C76" s="1" t="str">
        <f>IF(Page8!$C$4="","",Page8!$C$4)</f>
        <v>NA</v>
      </c>
      <c r="D76" s="1" t="str">
        <f>IF(Page8!$C$5="","",Page8!$C$5)</f>
        <v>NA</v>
      </c>
      <c r="E76" s="1" t="str">
        <f>IF(Page8!$C$6="","",Page8!$C$6)</f>
        <v>1-120-1</v>
      </c>
      <c r="F76" s="1" t="str">
        <f>IF(Page8!$G$4="","",Page8!$G$4)</f>
        <v>485-920-525 F</v>
      </c>
      <c r="G76" s="1" t="str">
        <f>IF(Page8!$G$5="","",Page8!$G$5)</f>
        <v>Ti6242</v>
      </c>
      <c r="H76" s="1" t="str">
        <f>IF(Page8!$G$6="","",Page8!$G$6)</f>
        <v>Trapeze</v>
      </c>
      <c r="I76" s="1">
        <f>IF(Page8!$K$4="","",Page8!$K$4)</f>
        <v>42963</v>
      </c>
      <c r="J76" s="1" t="str">
        <f>IF(Page8!$K$5="","",Page8!$K$5)</f>
        <v>JGA</v>
      </c>
      <c r="K76" s="1" t="str">
        <f>IF(Page8!$K$6="","",Page8!$K$6)</f>
        <v>THO</v>
      </c>
      <c r="N76" s="10" t="str">
        <f>IF(Page8!$F$39="x","1","0")</f>
        <v>1</v>
      </c>
      <c r="O76" s="10" t="str">
        <f>IF(Page8!$F$41="x","1","0")</f>
        <v>0</v>
      </c>
      <c r="P76" s="3" t="str">
        <f>IF(Page8!$H$41="","",Page8!$H$41)</f>
        <v/>
      </c>
      <c r="Q76" s="11" t="str">
        <f>IF(Page8!$C$8="","",Page8!$C$8)</f>
        <v>34956.001 CDF</v>
      </c>
      <c r="R76" s="1" t="str">
        <f>IF(Page8!H$8="","",Page8!H$8)</f>
        <v/>
      </c>
      <c r="S76" s="1" t="str">
        <f>IF(Page8!H$14="","",Page8!H$14)</f>
        <v/>
      </c>
      <c r="T76" s="1" t="str">
        <f>IF(Page8!H$15="","",Page8!H$15)</f>
        <v/>
      </c>
      <c r="W76" s="1" t="str">
        <f>IF(Page8!H$21="","",Page8!H$21)</f>
        <v/>
      </c>
      <c r="X76" s="1" t="str">
        <f>IF(Page8!H$22="","",Page8!H$22)</f>
        <v/>
      </c>
      <c r="Y76" s="1" t="str">
        <f>IF(Page8!H$23="","",Page8!H$23)</f>
        <v/>
      </c>
      <c r="Z76" s="1" t="str">
        <f>IF(Page8!H$24="","",Page8!H$24)</f>
        <v/>
      </c>
      <c r="AA76" s="1" t="str">
        <f>IF(Page8!H$31="","",Page8!H$31)</f>
        <v/>
      </c>
      <c r="AB76" s="1">
        <v>0</v>
      </c>
    </row>
    <row r="77" spans="1:28" x14ac:dyDescent="0.2">
      <c r="A77" s="1" t="str">
        <f>IF(Page8!$L$2="","",Page8!$L$2)</f>
        <v>8030-13302</v>
      </c>
      <c r="B77" s="9" t="s">
        <v>83</v>
      </c>
      <c r="C77" s="1" t="str">
        <f>IF(Page8!$C$4="","",Page8!$C$4)</f>
        <v>NA</v>
      </c>
      <c r="D77" s="1" t="str">
        <f>IF(Page8!$C$5="","",Page8!$C$5)</f>
        <v>NA</v>
      </c>
      <c r="E77" s="1" t="str">
        <f>IF(Page8!$C$6="","",Page8!$C$6)</f>
        <v>1-120-1</v>
      </c>
      <c r="F77" s="1" t="str">
        <f>IF(Page8!$G$4="","",Page8!$G$4)</f>
        <v>485-920-525 F</v>
      </c>
      <c r="G77" s="1" t="str">
        <f>IF(Page8!$G$5="","",Page8!$G$5)</f>
        <v>Ti6242</v>
      </c>
      <c r="H77" s="1" t="str">
        <f>IF(Page8!$G$6="","",Page8!$G$6)</f>
        <v>Trapeze</v>
      </c>
      <c r="I77" s="1">
        <f>IF(Page8!$K$4="","",Page8!$K$4)</f>
        <v>42963</v>
      </c>
      <c r="J77" s="1" t="str">
        <f>IF(Page8!$K$5="","",Page8!$K$5)</f>
        <v>JGA</v>
      </c>
      <c r="K77" s="1" t="str">
        <f>IF(Page8!$K$6="","",Page8!$K$6)</f>
        <v>THO</v>
      </c>
      <c r="N77" s="10" t="str">
        <f>IF(Page8!$F$39="x","1","0")</f>
        <v>1</v>
      </c>
      <c r="O77" s="10" t="str">
        <f>IF(Page8!$F$41="x","1","0")</f>
        <v>0</v>
      </c>
      <c r="P77" s="3" t="str">
        <f>IF(Page8!$H$41="","",Page8!$H$41)</f>
        <v/>
      </c>
      <c r="Q77" s="11" t="str">
        <f>IF(Page8!$C$8="","",Page8!$C$8)</f>
        <v>34956.001 CDF</v>
      </c>
      <c r="R77" s="1" t="str">
        <f>IF(Page8!I$8="","",Page8!I$8)</f>
        <v/>
      </c>
      <c r="S77" s="1" t="str">
        <f>IF(Page8!I$14="","",Page8!I$14)</f>
        <v/>
      </c>
      <c r="T77" s="1" t="str">
        <f>IF(Page8!I$15="","",Page8!I$15)</f>
        <v/>
      </c>
      <c r="W77" s="1" t="str">
        <f>IF(Page8!I$21="","",Page8!I$21)</f>
        <v/>
      </c>
      <c r="X77" s="1" t="str">
        <f>IF(Page8!I$22="","",Page8!I$22)</f>
        <v/>
      </c>
      <c r="Y77" s="1" t="str">
        <f>IF(Page8!I$23="","",Page8!I$23)</f>
        <v/>
      </c>
      <c r="Z77" s="1" t="str">
        <f>IF(Page8!I$24="","",Page8!I$24)</f>
        <v/>
      </c>
      <c r="AA77" s="1" t="str">
        <f>IF(Page8!I$31="","",Page8!I$31)</f>
        <v/>
      </c>
      <c r="AB77" s="1">
        <v>0</v>
      </c>
    </row>
    <row r="78" spans="1:28" x14ac:dyDescent="0.2">
      <c r="A78" s="1" t="str">
        <f>IF(Page8!$L$2="","",Page8!$L$2)</f>
        <v>8030-13302</v>
      </c>
      <c r="B78" s="9" t="s">
        <v>83</v>
      </c>
      <c r="C78" s="1" t="str">
        <f>IF(Page8!$C$4="","",Page8!$C$4)</f>
        <v>NA</v>
      </c>
      <c r="D78" s="1" t="str">
        <f>IF(Page8!$C$5="","",Page8!$C$5)</f>
        <v>NA</v>
      </c>
      <c r="E78" s="1" t="str">
        <f>IF(Page8!$C$6="","",Page8!$C$6)</f>
        <v>1-120-1</v>
      </c>
      <c r="F78" s="1" t="str">
        <f>IF(Page8!$G$4="","",Page8!$G$4)</f>
        <v>485-920-525 F</v>
      </c>
      <c r="G78" s="1" t="str">
        <f>IF(Page8!$G$5="","",Page8!$G$5)</f>
        <v>Ti6242</v>
      </c>
      <c r="H78" s="1" t="str">
        <f>IF(Page8!$G$6="","",Page8!$G$6)</f>
        <v>Trapeze</v>
      </c>
      <c r="I78" s="1">
        <f>IF(Page8!$K$4="","",Page8!$K$4)</f>
        <v>42963</v>
      </c>
      <c r="J78" s="1" t="str">
        <f>IF(Page8!$K$5="","",Page8!$K$5)</f>
        <v>JGA</v>
      </c>
      <c r="K78" s="1" t="str">
        <f>IF(Page8!$K$6="","",Page8!$K$6)</f>
        <v>THO</v>
      </c>
      <c r="N78" s="10" t="str">
        <f>IF(Page8!$F$39="x","1","0")</f>
        <v>1</v>
      </c>
      <c r="O78" s="10" t="str">
        <f>IF(Page8!$F$41="x","1","0")</f>
        <v>0</v>
      </c>
      <c r="P78" s="3" t="str">
        <f>IF(Page8!$H$41="","",Page8!$H$41)</f>
        <v/>
      </c>
      <c r="Q78" s="11" t="str">
        <f>IF(Page8!$C$8="","",Page8!$C$8)</f>
        <v>34956.001 CDF</v>
      </c>
      <c r="R78" s="1" t="str">
        <f>IF(Page8!J$8="","",Page8!J$8)</f>
        <v/>
      </c>
      <c r="S78" s="1" t="str">
        <f>IF(Page8!J$14="","",Page8!J$14)</f>
        <v/>
      </c>
      <c r="T78" s="1" t="str">
        <f>IF(Page8!J$15="","",Page8!J$15)</f>
        <v/>
      </c>
      <c r="W78" s="1" t="str">
        <f>IF(Page8!J$21="","",Page8!J$21)</f>
        <v/>
      </c>
      <c r="X78" s="1" t="str">
        <f>IF(Page8!J$22="","",Page8!J$22)</f>
        <v/>
      </c>
      <c r="Y78" s="1" t="str">
        <f>IF(Page8!J$23="","",Page8!J$23)</f>
        <v/>
      </c>
      <c r="Z78" s="1" t="str">
        <f>IF(Page8!J$24="","",Page8!J$24)</f>
        <v/>
      </c>
      <c r="AA78" s="1" t="str">
        <f>IF(Page8!J$31="","",Page8!J$31)</f>
        <v/>
      </c>
      <c r="AB78" s="1">
        <v>0</v>
      </c>
    </row>
    <row r="79" spans="1:28" x14ac:dyDescent="0.2">
      <c r="A79" s="1" t="str">
        <f>IF(Page8!$L$2="","",Page8!$L$2)</f>
        <v>8030-13302</v>
      </c>
      <c r="B79" s="9" t="s">
        <v>83</v>
      </c>
      <c r="C79" s="1" t="str">
        <f>IF(Page8!$C$4="","",Page8!$C$4)</f>
        <v>NA</v>
      </c>
      <c r="D79" s="1" t="str">
        <f>IF(Page8!$C$5="","",Page8!$C$5)</f>
        <v>NA</v>
      </c>
      <c r="E79" s="1" t="str">
        <f>IF(Page8!$C$6="","",Page8!$C$6)</f>
        <v>1-120-1</v>
      </c>
      <c r="F79" s="1" t="str">
        <f>IF(Page8!$G$4="","",Page8!$G$4)</f>
        <v>485-920-525 F</v>
      </c>
      <c r="G79" s="1" t="str">
        <f>IF(Page8!$G$5="","",Page8!$G$5)</f>
        <v>Ti6242</v>
      </c>
      <c r="H79" s="1" t="str">
        <f>IF(Page8!$G$6="","",Page8!$G$6)</f>
        <v>Trapeze</v>
      </c>
      <c r="I79" s="1">
        <f>IF(Page8!$K$4="","",Page8!$K$4)</f>
        <v>42963</v>
      </c>
      <c r="J79" s="1" t="str">
        <f>IF(Page8!$K$5="","",Page8!$K$5)</f>
        <v>JGA</v>
      </c>
      <c r="K79" s="1" t="str">
        <f>IF(Page8!$K$6="","",Page8!$K$6)</f>
        <v>THO</v>
      </c>
      <c r="N79" s="10" t="str">
        <f>IF(Page8!$F$39="x","1","0")</f>
        <v>1</v>
      </c>
      <c r="O79" s="10" t="str">
        <f>IF(Page8!$F$41="x","1","0")</f>
        <v>0</v>
      </c>
      <c r="P79" s="3" t="str">
        <f>IF(Page8!$H$41="","",Page8!$H$41)</f>
        <v/>
      </c>
      <c r="Q79" s="11" t="str">
        <f>IF(Page8!$C$8="","",Page8!$C$8)</f>
        <v>34956.001 CDF</v>
      </c>
      <c r="R79" s="1" t="str">
        <f>IF(Page8!K$8="","",Page8!K$8)</f>
        <v/>
      </c>
      <c r="S79" s="1" t="str">
        <f>IF(Page8!K$14="","",Page8!K$14)</f>
        <v/>
      </c>
      <c r="T79" s="1" t="str">
        <f>IF(Page8!K$15="","",Page8!K$15)</f>
        <v/>
      </c>
      <c r="W79" s="1" t="str">
        <f>IF(Page8!K$21="","",Page8!K$21)</f>
        <v/>
      </c>
      <c r="X79" s="1" t="str">
        <f>IF(Page8!K$22="","",Page8!K$22)</f>
        <v/>
      </c>
      <c r="Y79" s="1" t="str">
        <f>IF(Page8!K$23="","",Page8!K$23)</f>
        <v/>
      </c>
      <c r="Z79" s="1" t="str">
        <f>IF(Page8!K$24="","",Page8!K$24)</f>
        <v/>
      </c>
      <c r="AA79" s="1" t="str">
        <f>IF(Page8!K$31="","",Page8!K$31)</f>
        <v/>
      </c>
      <c r="AB79" s="1">
        <v>0</v>
      </c>
    </row>
    <row r="80" spans="1:28" x14ac:dyDescent="0.2">
      <c r="A80" s="1" t="str">
        <f>IF(Page8!$L$2="","",Page8!$L$2)</f>
        <v>8030-13302</v>
      </c>
      <c r="B80" s="9" t="s">
        <v>83</v>
      </c>
      <c r="C80" s="1" t="str">
        <f>IF(Page8!$C$4="","",Page8!$C$4)</f>
        <v>NA</v>
      </c>
      <c r="D80" s="1" t="str">
        <f>IF(Page8!$C$5="","",Page8!$C$5)</f>
        <v>NA</v>
      </c>
      <c r="E80" s="1" t="str">
        <f>IF(Page8!$C$6="","",Page8!$C$6)</f>
        <v>1-120-1</v>
      </c>
      <c r="F80" s="1" t="str">
        <f>IF(Page8!$G$4="","",Page8!$G$4)</f>
        <v>485-920-525 F</v>
      </c>
      <c r="G80" s="1" t="str">
        <f>IF(Page8!$G$5="","",Page8!$G$5)</f>
        <v>Ti6242</v>
      </c>
      <c r="H80" s="1" t="str">
        <f>IF(Page8!$G$6="","",Page8!$G$6)</f>
        <v>Trapeze</v>
      </c>
      <c r="I80" s="1">
        <f>IF(Page8!$K$4="","",Page8!$K$4)</f>
        <v>42963</v>
      </c>
      <c r="J80" s="1" t="str">
        <f>IF(Page8!$K$5="","",Page8!$K$5)</f>
        <v>JGA</v>
      </c>
      <c r="K80" s="1" t="str">
        <f>IF(Page8!$K$6="","",Page8!$K$6)</f>
        <v>THO</v>
      </c>
      <c r="N80" s="10" t="str">
        <f>IF(Page8!$F$39="x","1","0")</f>
        <v>1</v>
      </c>
      <c r="O80" s="10" t="str">
        <f>IF(Page8!$F$41="x","1","0")</f>
        <v>0</v>
      </c>
      <c r="P80" s="3" t="str">
        <f>IF(Page8!$H$41="","",Page8!$H$41)</f>
        <v/>
      </c>
      <c r="Q80" s="11" t="str">
        <f>IF(Page8!$C$8="","",Page8!$C$8)</f>
        <v>34956.001 CDF</v>
      </c>
      <c r="R80" s="1" t="str">
        <f>IF(Page8!L$8="","",Page8!L$8)</f>
        <v/>
      </c>
      <c r="S80" s="1" t="str">
        <f>IF(Page8!L$14="","",Page8!L$14)</f>
        <v/>
      </c>
      <c r="T80" s="1" t="str">
        <f>IF(Page8!L$15="","",Page8!L$15)</f>
        <v/>
      </c>
      <c r="W80" s="1" t="str">
        <f>IF(Page8!L$21="","",Page8!L$21)</f>
        <v/>
      </c>
      <c r="X80" s="1" t="str">
        <f>IF(Page8!L$22="","",Page8!L$22)</f>
        <v/>
      </c>
      <c r="Y80" s="1" t="str">
        <f>IF(Page8!L$23="","",Page8!L$23)</f>
        <v/>
      </c>
      <c r="Z80" s="1" t="str">
        <f>IF(Page8!L$24="","",Page8!L$24)</f>
        <v/>
      </c>
      <c r="AA80" s="1" t="str">
        <f>IF(Page8!L$31="","",Page8!L$31)</f>
        <v/>
      </c>
      <c r="AB80" s="1">
        <v>0</v>
      </c>
    </row>
    <row r="81" spans="1:28" x14ac:dyDescent="0.2">
      <c r="A81" s="1" t="str">
        <f>IF(Page8!$L$2="","",Page8!$L$2)</f>
        <v>8030-13302</v>
      </c>
      <c r="B81" s="9" t="s">
        <v>83</v>
      </c>
      <c r="C81" s="1" t="str">
        <f>IF(Page8!$C$4="","",Page8!$C$4)</f>
        <v>NA</v>
      </c>
      <c r="D81" s="1" t="str">
        <f>IF(Page8!$C$5="","",Page8!$C$5)</f>
        <v>NA</v>
      </c>
      <c r="E81" s="1" t="str">
        <f>IF(Page8!$C$6="","",Page8!$C$6)</f>
        <v>1-120-1</v>
      </c>
      <c r="F81" s="1" t="str">
        <f>IF(Page8!$G$4="","",Page8!$G$4)</f>
        <v>485-920-525 F</v>
      </c>
      <c r="G81" s="1" t="str">
        <f>IF(Page8!$G$5="","",Page8!$G$5)</f>
        <v>Ti6242</v>
      </c>
      <c r="H81" s="1" t="str">
        <f>IF(Page8!$G$6="","",Page8!$G$6)</f>
        <v>Trapeze</v>
      </c>
      <c r="I81" s="1">
        <f>IF(Page8!$K$4="","",Page8!$K$4)</f>
        <v>42963</v>
      </c>
      <c r="J81" s="1" t="str">
        <f>IF(Page8!$K$5="","",Page8!$K$5)</f>
        <v>JGA</v>
      </c>
      <c r="K81" s="1" t="str">
        <f>IF(Page8!$K$6="","",Page8!$K$6)</f>
        <v>THO</v>
      </c>
      <c r="N81" s="10" t="str">
        <f>IF(Page8!$F$39="x","1","0")</f>
        <v>1</v>
      </c>
      <c r="O81" s="10" t="str">
        <f>IF(Page8!$F$41="x","1","0")</f>
        <v>0</v>
      </c>
      <c r="P81" s="3" t="str">
        <f>IF(Page8!$H$41="","",Page8!$H$41)</f>
        <v/>
      </c>
      <c r="Q81" s="11" t="str">
        <f>IF(Page8!$C$8="","",Page8!$C$8)</f>
        <v>34956.001 CDF</v>
      </c>
      <c r="R81" s="1" t="str">
        <f>IF(Page8!M$8="","",Page8!M$8)</f>
        <v/>
      </c>
      <c r="S81" s="1" t="str">
        <f>IF(Page8!M$14="","",Page8!M$14)</f>
        <v/>
      </c>
      <c r="T81" s="1" t="str">
        <f>IF(Page8!M$15="","",Page8!M$15)</f>
        <v/>
      </c>
      <c r="W81" s="1" t="str">
        <f>IF(Page8!M$21="","",Page8!M$21)</f>
        <v/>
      </c>
      <c r="X81" s="1" t="str">
        <f>IF(Page8!M$22="","",Page8!M$22)</f>
        <v/>
      </c>
      <c r="Y81" s="1" t="str">
        <f>IF(Page8!M$23="","",Page8!M$23)</f>
        <v/>
      </c>
      <c r="Z81" s="1" t="str">
        <f>IF(Page8!M$24="","",Page8!M$24)</f>
        <v/>
      </c>
      <c r="AA81" s="1" t="str">
        <f>IF(Page8!M$31="","",Page8!M$31)</f>
        <v/>
      </c>
      <c r="AB81" s="1">
        <v>0</v>
      </c>
    </row>
    <row r="82" spans="1:28" x14ac:dyDescent="0.2">
      <c r="A82" s="1" t="str">
        <f>IF(Page9!$L$2="","",Page9!$L$2)</f>
        <v>8030-13302</v>
      </c>
      <c r="B82" s="9" t="s">
        <v>83</v>
      </c>
      <c r="C82" s="1" t="str">
        <f>IF(Page9!$C$4="","",Page9!$C$4)</f>
        <v>NA</v>
      </c>
      <c r="D82" s="1" t="str">
        <f>IF(Page9!$C$5="","",Page9!$C$5)</f>
        <v>NA</v>
      </c>
      <c r="E82" s="1" t="str">
        <f>IF(Page9!$C$6="","",Page9!$C$6)</f>
        <v>1-120-1</v>
      </c>
      <c r="F82" s="1" t="str">
        <f>IF(Page9!$G$4="","",Page9!$G$4)</f>
        <v>485-920-525 F</v>
      </c>
      <c r="G82" s="1" t="str">
        <f>IF(Page9!$G$5="","",Page9!$G$5)</f>
        <v>Ti6242</v>
      </c>
      <c r="H82" s="1" t="str">
        <f>IF(Page9!$G$6="","",Page9!$G$6)</f>
        <v>Trapeze</v>
      </c>
      <c r="I82" s="1">
        <f>IF(Page9!$K$4="","",Page9!$K$4)</f>
        <v>42963</v>
      </c>
      <c r="J82" s="1" t="str">
        <f>IF(Page9!$K$5="","",Page9!$K$5)</f>
        <v>JGA</v>
      </c>
      <c r="K82" s="1" t="str">
        <f>IF(Page9!$K$6="","",Page9!$K$6)</f>
        <v>THO</v>
      </c>
      <c r="N82" s="10" t="str">
        <f>IF(Page9!$F$39="x","1","0")</f>
        <v>1</v>
      </c>
      <c r="O82" s="10" t="str">
        <f>IF(Page9!$F$41="x","1","0")</f>
        <v>0</v>
      </c>
      <c r="P82" s="3" t="str">
        <f>IF(Page9!$H$41="","",Page9!$H$41)</f>
        <v/>
      </c>
      <c r="Q82" s="11" t="str">
        <f>IF(Page9!$C$8="","",Page9!$C$8)</f>
        <v>34956.001 CDF</v>
      </c>
      <c r="R82" s="1" t="str">
        <f>IF(Page9!D$8="","",Page9!D$8)</f>
        <v/>
      </c>
      <c r="S82" s="1" t="str">
        <f>IF(Page9!D$14="","",Page9!D$14)</f>
        <v/>
      </c>
      <c r="T82" s="1" t="str">
        <f>IF(Page9!D$15="","",Page9!D$15)</f>
        <v/>
      </c>
      <c r="W82" s="1" t="str">
        <f>IF(Page9!D$21="","",Page9!D$21)</f>
        <v/>
      </c>
      <c r="X82" s="1" t="str">
        <f>IF(Page9!D$22="","",Page9!D$22)</f>
        <v/>
      </c>
      <c r="Y82" s="1" t="str">
        <f>IF(Page9!D$23="","",Page9!D$23)</f>
        <v/>
      </c>
      <c r="Z82" s="1" t="str">
        <f>IF(Page9!D$24="","",Page9!D$24)</f>
        <v/>
      </c>
      <c r="AA82" s="1" t="str">
        <f>IF(Page9!D$31="","",Page9!D$31)</f>
        <v/>
      </c>
      <c r="AB82" s="1">
        <v>0</v>
      </c>
    </row>
    <row r="83" spans="1:28" x14ac:dyDescent="0.2">
      <c r="A83" s="1" t="str">
        <f>IF(Page9!$L$2="","",Page9!$L$2)</f>
        <v>8030-13302</v>
      </c>
      <c r="B83" s="9" t="s">
        <v>83</v>
      </c>
      <c r="C83" s="1" t="str">
        <f>IF(Page9!$C$4="","",Page9!$C$4)</f>
        <v>NA</v>
      </c>
      <c r="D83" s="1" t="str">
        <f>IF(Page9!$C$5="","",Page9!$C$5)</f>
        <v>NA</v>
      </c>
      <c r="E83" s="1" t="str">
        <f>IF(Page9!$C$6="","",Page9!$C$6)</f>
        <v>1-120-1</v>
      </c>
      <c r="F83" s="1" t="str">
        <f>IF(Page9!$G$4="","",Page9!$G$4)</f>
        <v>485-920-525 F</v>
      </c>
      <c r="G83" s="1" t="str">
        <f>IF(Page9!$G$5="","",Page9!$G$5)</f>
        <v>Ti6242</v>
      </c>
      <c r="H83" s="1" t="str">
        <f>IF(Page9!$G$6="","",Page9!$G$6)</f>
        <v>Trapeze</v>
      </c>
      <c r="I83" s="1">
        <f>IF(Page9!$K$4="","",Page9!$K$4)</f>
        <v>42963</v>
      </c>
      <c r="J83" s="1" t="str">
        <f>IF(Page9!$K$5="","",Page9!$K$5)</f>
        <v>JGA</v>
      </c>
      <c r="K83" s="1" t="str">
        <f>IF(Page9!$K$6="","",Page9!$K$6)</f>
        <v>THO</v>
      </c>
      <c r="N83" s="10" t="str">
        <f>IF(Page9!$F$39="x","1","0")</f>
        <v>1</v>
      </c>
      <c r="O83" s="10" t="str">
        <f>IF(Page9!$F$41="x","1","0")</f>
        <v>0</v>
      </c>
      <c r="P83" s="3" t="str">
        <f>IF(Page9!$H$41="","",Page9!$H$41)</f>
        <v/>
      </c>
      <c r="Q83" s="11" t="str">
        <f>IF(Page9!$C$8="","",Page9!$C$8)</f>
        <v>34956.001 CDF</v>
      </c>
      <c r="R83" s="1" t="str">
        <f>IF(Page9!E$8="","",Page9!E$8)</f>
        <v/>
      </c>
      <c r="S83" s="1" t="str">
        <f>IF(Page9!E$14="","",Page9!E$14)</f>
        <v/>
      </c>
      <c r="T83" s="1" t="str">
        <f>IF(Page9!E$15="","",Page9!E$15)</f>
        <v/>
      </c>
      <c r="W83" s="1" t="str">
        <f>IF(Page9!E$21="","",Page9!E$21)</f>
        <v/>
      </c>
      <c r="X83" s="1" t="str">
        <f>IF(Page9!E$22="","",Page9!E$22)</f>
        <v/>
      </c>
      <c r="Y83" s="1" t="str">
        <f>IF(Page9!E$23="","",Page9!E$23)</f>
        <v/>
      </c>
      <c r="Z83" s="1" t="str">
        <f>IF(Page9!E$24="","",Page9!E$24)</f>
        <v/>
      </c>
      <c r="AA83" s="1" t="str">
        <f>IF(Page9!E$31="","",Page9!E$31)</f>
        <v/>
      </c>
      <c r="AB83" s="1">
        <v>0</v>
      </c>
    </row>
    <row r="84" spans="1:28" x14ac:dyDescent="0.2">
      <c r="A84" s="1" t="str">
        <f>IF(Page9!$L$2="","",Page9!$L$2)</f>
        <v>8030-13302</v>
      </c>
      <c r="B84" s="9" t="s">
        <v>83</v>
      </c>
      <c r="C84" s="1" t="str">
        <f>IF(Page9!$C$4="","",Page9!$C$4)</f>
        <v>NA</v>
      </c>
      <c r="D84" s="1" t="str">
        <f>IF(Page9!$C$5="","",Page9!$C$5)</f>
        <v>NA</v>
      </c>
      <c r="E84" s="1" t="str">
        <f>IF(Page9!$C$6="","",Page9!$C$6)</f>
        <v>1-120-1</v>
      </c>
      <c r="F84" s="1" t="str">
        <f>IF(Page9!$G$4="","",Page9!$G$4)</f>
        <v>485-920-525 F</v>
      </c>
      <c r="G84" s="1" t="str">
        <f>IF(Page9!$G$5="","",Page9!$G$5)</f>
        <v>Ti6242</v>
      </c>
      <c r="H84" s="1" t="str">
        <f>IF(Page9!$G$6="","",Page9!$G$6)</f>
        <v>Trapeze</v>
      </c>
      <c r="I84" s="1">
        <f>IF(Page9!$K$4="","",Page9!$K$4)</f>
        <v>42963</v>
      </c>
      <c r="J84" s="1" t="str">
        <f>IF(Page9!$K$5="","",Page9!$K$5)</f>
        <v>JGA</v>
      </c>
      <c r="K84" s="1" t="str">
        <f>IF(Page9!$K$6="","",Page9!$K$6)</f>
        <v>THO</v>
      </c>
      <c r="N84" s="10" t="str">
        <f>IF(Page9!$F$39="x","1","0")</f>
        <v>1</v>
      </c>
      <c r="O84" s="10" t="str">
        <f>IF(Page9!$F$41="x","1","0")</f>
        <v>0</v>
      </c>
      <c r="P84" s="3" t="str">
        <f>IF(Page9!$H$41="","",Page9!$H$41)</f>
        <v/>
      </c>
      <c r="Q84" s="11" t="str">
        <f>IF(Page9!$C$8="","",Page9!$C$8)</f>
        <v>34956.001 CDF</v>
      </c>
      <c r="R84" s="1" t="str">
        <f>IF(Page9!F$8="","",Page9!F$8)</f>
        <v/>
      </c>
      <c r="S84" s="1" t="str">
        <f>IF(Page9!F$14="","",Page9!F$14)</f>
        <v/>
      </c>
      <c r="T84" s="1" t="str">
        <f>IF(Page9!F$15="","",Page9!F$15)</f>
        <v/>
      </c>
      <c r="W84" s="1" t="str">
        <f>IF(Page9!F$21="","",Page9!F$21)</f>
        <v/>
      </c>
      <c r="X84" s="1" t="str">
        <f>IF(Page9!F$22="","",Page9!F$22)</f>
        <v/>
      </c>
      <c r="Y84" s="1" t="str">
        <f>IF(Page9!F$23="","",Page9!F$23)</f>
        <v/>
      </c>
      <c r="Z84" s="1" t="str">
        <f>IF(Page9!F$24="","",Page9!F$24)</f>
        <v/>
      </c>
      <c r="AA84" s="1" t="str">
        <f>IF(Page9!F$31="","",Page9!F$31)</f>
        <v/>
      </c>
      <c r="AB84" s="1">
        <v>0</v>
      </c>
    </row>
    <row r="85" spans="1:28" x14ac:dyDescent="0.2">
      <c r="A85" s="1" t="str">
        <f>IF(Page9!$L$2="","",Page9!$L$2)</f>
        <v>8030-13302</v>
      </c>
      <c r="B85" s="9" t="s">
        <v>83</v>
      </c>
      <c r="C85" s="1" t="str">
        <f>IF(Page9!$C$4="","",Page9!$C$4)</f>
        <v>NA</v>
      </c>
      <c r="D85" s="1" t="str">
        <f>IF(Page9!$C$5="","",Page9!$C$5)</f>
        <v>NA</v>
      </c>
      <c r="E85" s="1" t="str">
        <f>IF(Page9!$C$6="","",Page9!$C$6)</f>
        <v>1-120-1</v>
      </c>
      <c r="F85" s="1" t="str">
        <f>IF(Page9!$G$4="","",Page9!$G$4)</f>
        <v>485-920-525 F</v>
      </c>
      <c r="G85" s="1" t="str">
        <f>IF(Page9!$G$5="","",Page9!$G$5)</f>
        <v>Ti6242</v>
      </c>
      <c r="H85" s="1" t="str">
        <f>IF(Page9!$G$6="","",Page9!$G$6)</f>
        <v>Trapeze</v>
      </c>
      <c r="I85" s="1">
        <f>IF(Page9!$K$4="","",Page9!$K$4)</f>
        <v>42963</v>
      </c>
      <c r="J85" s="1" t="str">
        <f>IF(Page9!$K$5="","",Page9!$K$5)</f>
        <v>JGA</v>
      </c>
      <c r="K85" s="1" t="str">
        <f>IF(Page9!$K$6="","",Page9!$K$6)</f>
        <v>THO</v>
      </c>
      <c r="N85" s="10" t="str">
        <f>IF(Page9!$F$39="x","1","0")</f>
        <v>1</v>
      </c>
      <c r="O85" s="10" t="str">
        <f>IF(Page9!$F$41="x","1","0")</f>
        <v>0</v>
      </c>
      <c r="P85" s="3" t="str">
        <f>IF(Page9!$H$41="","",Page9!$H$41)</f>
        <v/>
      </c>
      <c r="Q85" s="11" t="str">
        <f>IF(Page9!$C$8="","",Page9!$C$8)</f>
        <v>34956.001 CDF</v>
      </c>
      <c r="R85" s="1" t="str">
        <f>IF(Page9!G$8="","",Page9!G$8)</f>
        <v/>
      </c>
      <c r="S85" s="1" t="str">
        <f>IF(Page9!G$14="","",Page9!G$14)</f>
        <v/>
      </c>
      <c r="T85" s="1" t="str">
        <f>IF(Page9!G$15="","",Page9!G$15)</f>
        <v/>
      </c>
      <c r="W85" s="1" t="str">
        <f>IF(Page9!G$21="","",Page9!G$21)</f>
        <v/>
      </c>
      <c r="X85" s="1" t="str">
        <f>IF(Page9!G$22="","",Page9!G$22)</f>
        <v/>
      </c>
      <c r="Y85" s="1" t="str">
        <f>IF(Page9!G$23="","",Page9!G$23)</f>
        <v/>
      </c>
      <c r="Z85" s="1" t="str">
        <f>IF(Page9!G$24="","",Page9!G$24)</f>
        <v/>
      </c>
      <c r="AA85" s="1" t="str">
        <f>IF(Page9!G$31="","",Page9!G$31)</f>
        <v/>
      </c>
      <c r="AB85" s="1">
        <v>0</v>
      </c>
    </row>
    <row r="86" spans="1:28" x14ac:dyDescent="0.2">
      <c r="A86" s="1" t="str">
        <f>IF(Page9!$L$2="","",Page9!$L$2)</f>
        <v>8030-13302</v>
      </c>
      <c r="B86" s="9" t="s">
        <v>83</v>
      </c>
      <c r="C86" s="1" t="str">
        <f>IF(Page9!$C$4="","",Page9!$C$4)</f>
        <v>NA</v>
      </c>
      <c r="D86" s="1" t="str">
        <f>IF(Page9!$C$5="","",Page9!$C$5)</f>
        <v>NA</v>
      </c>
      <c r="E86" s="1" t="str">
        <f>IF(Page9!$C$6="","",Page9!$C$6)</f>
        <v>1-120-1</v>
      </c>
      <c r="F86" s="1" t="str">
        <f>IF(Page9!$G$4="","",Page9!$G$4)</f>
        <v>485-920-525 F</v>
      </c>
      <c r="G86" s="1" t="str">
        <f>IF(Page9!$G$5="","",Page9!$G$5)</f>
        <v>Ti6242</v>
      </c>
      <c r="H86" s="1" t="str">
        <f>IF(Page9!$G$6="","",Page9!$G$6)</f>
        <v>Trapeze</v>
      </c>
      <c r="I86" s="1">
        <f>IF(Page9!$K$4="","",Page9!$K$4)</f>
        <v>42963</v>
      </c>
      <c r="J86" s="1" t="str">
        <f>IF(Page9!$K$5="","",Page9!$K$5)</f>
        <v>JGA</v>
      </c>
      <c r="K86" s="1" t="str">
        <f>IF(Page9!$K$6="","",Page9!$K$6)</f>
        <v>THO</v>
      </c>
      <c r="N86" s="10" t="str">
        <f>IF(Page9!$F$39="x","1","0")</f>
        <v>1</v>
      </c>
      <c r="O86" s="10" t="str">
        <f>IF(Page9!$F$41="x","1","0")</f>
        <v>0</v>
      </c>
      <c r="P86" s="3" t="str">
        <f>IF(Page9!$H$41="","",Page9!$H$41)</f>
        <v/>
      </c>
      <c r="Q86" s="11" t="str">
        <f>IF(Page9!$C$8="","",Page9!$C$8)</f>
        <v>34956.001 CDF</v>
      </c>
      <c r="R86" s="1" t="str">
        <f>IF(Page9!H$8="","",Page9!H$8)</f>
        <v/>
      </c>
      <c r="S86" s="1" t="str">
        <f>IF(Page9!H$14="","",Page9!H$14)</f>
        <v/>
      </c>
      <c r="T86" s="1" t="str">
        <f>IF(Page9!H$15="","",Page9!H$15)</f>
        <v/>
      </c>
      <c r="W86" s="1" t="str">
        <f>IF(Page9!H$21="","",Page9!H$21)</f>
        <v/>
      </c>
      <c r="X86" s="1" t="str">
        <f>IF(Page9!H$22="","",Page9!H$22)</f>
        <v/>
      </c>
      <c r="Y86" s="1" t="str">
        <f>IF(Page9!H$23="","",Page9!H$23)</f>
        <v/>
      </c>
      <c r="Z86" s="1" t="str">
        <f>IF(Page9!H$24="","",Page9!H$24)</f>
        <v/>
      </c>
      <c r="AA86" s="1" t="str">
        <f>IF(Page9!H$31="","",Page9!H$31)</f>
        <v/>
      </c>
      <c r="AB86" s="1">
        <v>0</v>
      </c>
    </row>
    <row r="87" spans="1:28" x14ac:dyDescent="0.2">
      <c r="A87" s="1" t="str">
        <f>IF(Page9!$L$2="","",Page9!$L$2)</f>
        <v>8030-13302</v>
      </c>
      <c r="B87" s="9" t="s">
        <v>83</v>
      </c>
      <c r="C87" s="1" t="str">
        <f>IF(Page9!$C$4="","",Page9!$C$4)</f>
        <v>NA</v>
      </c>
      <c r="D87" s="1" t="str">
        <f>IF(Page9!$C$5="","",Page9!$C$5)</f>
        <v>NA</v>
      </c>
      <c r="E87" s="1" t="str">
        <f>IF(Page9!$C$6="","",Page9!$C$6)</f>
        <v>1-120-1</v>
      </c>
      <c r="F87" s="1" t="str">
        <f>IF(Page9!$G$4="","",Page9!$G$4)</f>
        <v>485-920-525 F</v>
      </c>
      <c r="G87" s="1" t="str">
        <f>IF(Page9!$G$5="","",Page9!$G$5)</f>
        <v>Ti6242</v>
      </c>
      <c r="H87" s="1" t="str">
        <f>IF(Page9!$G$6="","",Page9!$G$6)</f>
        <v>Trapeze</v>
      </c>
      <c r="I87" s="1">
        <f>IF(Page9!$K$4="","",Page9!$K$4)</f>
        <v>42963</v>
      </c>
      <c r="J87" s="1" t="str">
        <f>IF(Page9!$K$5="","",Page9!$K$5)</f>
        <v>JGA</v>
      </c>
      <c r="K87" s="1" t="str">
        <f>IF(Page9!$K$6="","",Page9!$K$6)</f>
        <v>THO</v>
      </c>
      <c r="N87" s="10" t="str">
        <f>IF(Page9!$F$39="x","1","0")</f>
        <v>1</v>
      </c>
      <c r="O87" s="10" t="str">
        <f>IF(Page9!$F$41="x","1","0")</f>
        <v>0</v>
      </c>
      <c r="P87" s="3" t="str">
        <f>IF(Page9!$H$41="","",Page9!$H$41)</f>
        <v/>
      </c>
      <c r="Q87" s="11" t="str">
        <f>IF(Page9!$C$8="","",Page9!$C$8)</f>
        <v>34956.001 CDF</v>
      </c>
      <c r="R87" s="1" t="str">
        <f>IF(Page9!I$8="","",Page9!I$8)</f>
        <v/>
      </c>
      <c r="S87" s="1" t="str">
        <f>IF(Page9!I$14="","",Page9!I$14)</f>
        <v/>
      </c>
      <c r="T87" s="1" t="str">
        <f>IF(Page9!I$15="","",Page9!I$15)</f>
        <v/>
      </c>
      <c r="W87" s="1" t="str">
        <f>IF(Page9!I$21="","",Page9!I$21)</f>
        <v/>
      </c>
      <c r="X87" s="1" t="str">
        <f>IF(Page9!I$22="","",Page9!I$22)</f>
        <v/>
      </c>
      <c r="Y87" s="1" t="str">
        <f>IF(Page9!I$23="","",Page9!I$23)</f>
        <v/>
      </c>
      <c r="Z87" s="1" t="str">
        <f>IF(Page9!I$24="","",Page9!I$24)</f>
        <v/>
      </c>
      <c r="AA87" s="1" t="str">
        <f>IF(Page9!I$31="","",Page9!I$31)</f>
        <v/>
      </c>
      <c r="AB87" s="1">
        <v>0</v>
      </c>
    </row>
    <row r="88" spans="1:28" x14ac:dyDescent="0.2">
      <c r="A88" s="1" t="str">
        <f>IF(Page9!$L$2="","",Page9!$L$2)</f>
        <v>8030-13302</v>
      </c>
      <c r="B88" s="9" t="s">
        <v>83</v>
      </c>
      <c r="C88" s="1" t="str">
        <f>IF(Page9!$C$4="","",Page9!$C$4)</f>
        <v>NA</v>
      </c>
      <c r="D88" s="1" t="str">
        <f>IF(Page9!$C$5="","",Page9!$C$5)</f>
        <v>NA</v>
      </c>
      <c r="E88" s="1" t="str">
        <f>IF(Page9!$C$6="","",Page9!$C$6)</f>
        <v>1-120-1</v>
      </c>
      <c r="F88" s="1" t="str">
        <f>IF(Page9!$G$4="","",Page9!$G$4)</f>
        <v>485-920-525 F</v>
      </c>
      <c r="G88" s="1" t="str">
        <f>IF(Page9!$G$5="","",Page9!$G$5)</f>
        <v>Ti6242</v>
      </c>
      <c r="H88" s="1" t="str">
        <f>IF(Page9!$G$6="","",Page9!$G$6)</f>
        <v>Trapeze</v>
      </c>
      <c r="I88" s="1">
        <f>IF(Page9!$K$4="","",Page9!$K$4)</f>
        <v>42963</v>
      </c>
      <c r="J88" s="1" t="str">
        <f>IF(Page9!$K$5="","",Page9!$K$5)</f>
        <v>JGA</v>
      </c>
      <c r="K88" s="1" t="str">
        <f>IF(Page9!$K$6="","",Page9!$K$6)</f>
        <v>THO</v>
      </c>
      <c r="N88" s="10" t="str">
        <f>IF(Page9!$F$39="x","1","0")</f>
        <v>1</v>
      </c>
      <c r="O88" s="10" t="str">
        <f>IF(Page9!$F$41="x","1","0")</f>
        <v>0</v>
      </c>
      <c r="P88" s="3" t="str">
        <f>IF(Page9!$H$41="","",Page9!$H$41)</f>
        <v/>
      </c>
      <c r="Q88" s="11" t="str">
        <f>IF(Page9!$C$8="","",Page9!$C$8)</f>
        <v>34956.001 CDF</v>
      </c>
      <c r="R88" s="1" t="str">
        <f>IF(Page9!J$8="","",Page9!J$8)</f>
        <v/>
      </c>
      <c r="S88" s="1" t="str">
        <f>IF(Page9!J$14="","",Page9!J$14)</f>
        <v/>
      </c>
      <c r="T88" s="1" t="str">
        <f>IF(Page9!J$15="","",Page9!J$15)</f>
        <v/>
      </c>
      <c r="W88" s="1" t="str">
        <f>IF(Page9!J$21="","",Page9!J$21)</f>
        <v/>
      </c>
      <c r="X88" s="1" t="str">
        <f>IF(Page9!J$22="","",Page9!J$22)</f>
        <v/>
      </c>
      <c r="Y88" s="1" t="str">
        <f>IF(Page9!J$23="","",Page9!J$23)</f>
        <v/>
      </c>
      <c r="Z88" s="1" t="str">
        <f>IF(Page9!J$24="","",Page9!J$24)</f>
        <v/>
      </c>
      <c r="AA88" s="1" t="str">
        <f>IF(Page9!J$31="","",Page9!J$31)</f>
        <v/>
      </c>
      <c r="AB88" s="1">
        <v>0</v>
      </c>
    </row>
    <row r="89" spans="1:28" x14ac:dyDescent="0.2">
      <c r="A89" s="1" t="str">
        <f>IF(Page9!$L$2="","",Page9!$L$2)</f>
        <v>8030-13302</v>
      </c>
      <c r="B89" s="9" t="s">
        <v>83</v>
      </c>
      <c r="C89" s="1" t="str">
        <f>IF(Page9!$C$4="","",Page9!$C$4)</f>
        <v>NA</v>
      </c>
      <c r="D89" s="1" t="str">
        <f>IF(Page9!$C$5="","",Page9!$C$5)</f>
        <v>NA</v>
      </c>
      <c r="E89" s="1" t="str">
        <f>IF(Page9!$C$6="","",Page9!$C$6)</f>
        <v>1-120-1</v>
      </c>
      <c r="F89" s="1" t="str">
        <f>IF(Page9!$G$4="","",Page9!$G$4)</f>
        <v>485-920-525 F</v>
      </c>
      <c r="G89" s="1" t="str">
        <f>IF(Page9!$G$5="","",Page9!$G$5)</f>
        <v>Ti6242</v>
      </c>
      <c r="H89" s="1" t="str">
        <f>IF(Page9!$G$6="","",Page9!$G$6)</f>
        <v>Trapeze</v>
      </c>
      <c r="I89" s="1">
        <f>IF(Page9!$K$4="","",Page9!$K$4)</f>
        <v>42963</v>
      </c>
      <c r="J89" s="1" t="str">
        <f>IF(Page9!$K$5="","",Page9!$K$5)</f>
        <v>JGA</v>
      </c>
      <c r="K89" s="1" t="str">
        <f>IF(Page9!$K$6="","",Page9!$K$6)</f>
        <v>THO</v>
      </c>
      <c r="N89" s="10" t="str">
        <f>IF(Page9!$F$39="x","1","0")</f>
        <v>1</v>
      </c>
      <c r="O89" s="10" t="str">
        <f>IF(Page9!$F$41="x","1","0")</f>
        <v>0</v>
      </c>
      <c r="P89" s="3" t="str">
        <f>IF(Page9!$H$41="","",Page9!$H$41)</f>
        <v/>
      </c>
      <c r="Q89" s="11" t="str">
        <f>IF(Page9!$C$8="","",Page9!$C$8)</f>
        <v>34956.001 CDF</v>
      </c>
      <c r="R89" s="1" t="str">
        <f>IF(Page9!K$8="","",Page9!K$8)</f>
        <v/>
      </c>
      <c r="S89" s="1" t="str">
        <f>IF(Page9!K$14="","",Page9!K$14)</f>
        <v/>
      </c>
      <c r="T89" s="1" t="str">
        <f>IF(Page9!K$15="","",Page9!K$15)</f>
        <v/>
      </c>
      <c r="W89" s="1" t="str">
        <f>IF(Page9!K$21="","",Page9!K$21)</f>
        <v/>
      </c>
      <c r="X89" s="1" t="str">
        <f>IF(Page9!K$22="","",Page9!K$22)</f>
        <v/>
      </c>
      <c r="Y89" s="1" t="str">
        <f>IF(Page9!K$23="","",Page9!K$23)</f>
        <v/>
      </c>
      <c r="Z89" s="1" t="str">
        <f>IF(Page9!K$24="","",Page9!K$24)</f>
        <v/>
      </c>
      <c r="AA89" s="1" t="str">
        <f>IF(Page9!K$31="","",Page9!K$31)</f>
        <v/>
      </c>
      <c r="AB89" s="1">
        <v>0</v>
      </c>
    </row>
    <row r="90" spans="1:28" x14ac:dyDescent="0.2">
      <c r="A90" s="1" t="str">
        <f>IF(Page9!$L$2="","",Page9!$L$2)</f>
        <v>8030-13302</v>
      </c>
      <c r="B90" s="9" t="s">
        <v>83</v>
      </c>
      <c r="C90" s="1" t="str">
        <f>IF(Page9!$C$4="","",Page9!$C$4)</f>
        <v>NA</v>
      </c>
      <c r="D90" s="1" t="str">
        <f>IF(Page9!$C$5="","",Page9!$C$5)</f>
        <v>NA</v>
      </c>
      <c r="E90" s="1" t="str">
        <f>IF(Page9!$C$6="","",Page9!$C$6)</f>
        <v>1-120-1</v>
      </c>
      <c r="F90" s="1" t="str">
        <f>IF(Page9!$G$4="","",Page9!$G$4)</f>
        <v>485-920-525 F</v>
      </c>
      <c r="G90" s="1" t="str">
        <f>IF(Page9!$G$5="","",Page9!$G$5)</f>
        <v>Ti6242</v>
      </c>
      <c r="H90" s="1" t="str">
        <f>IF(Page9!$G$6="","",Page9!$G$6)</f>
        <v>Trapeze</v>
      </c>
      <c r="I90" s="1">
        <f>IF(Page9!$K$4="","",Page9!$K$4)</f>
        <v>42963</v>
      </c>
      <c r="J90" s="1" t="str">
        <f>IF(Page9!$K$5="","",Page9!$K$5)</f>
        <v>JGA</v>
      </c>
      <c r="K90" s="1" t="str">
        <f>IF(Page9!$K$6="","",Page9!$K$6)</f>
        <v>THO</v>
      </c>
      <c r="N90" s="10" t="str">
        <f>IF(Page9!$F$39="x","1","0")</f>
        <v>1</v>
      </c>
      <c r="O90" s="10" t="str">
        <f>IF(Page9!$F$41="x","1","0")</f>
        <v>0</v>
      </c>
      <c r="P90" s="3" t="str">
        <f>IF(Page9!$H$41="","",Page9!$H$41)</f>
        <v/>
      </c>
      <c r="Q90" s="11" t="str">
        <f>IF(Page9!$C$8="","",Page9!$C$8)</f>
        <v>34956.001 CDF</v>
      </c>
      <c r="R90" s="1" t="str">
        <f>IF(Page9!L$8="","",Page9!L$8)</f>
        <v/>
      </c>
      <c r="S90" s="1" t="str">
        <f>IF(Page9!L$14="","",Page9!L$14)</f>
        <v/>
      </c>
      <c r="T90" s="1" t="str">
        <f>IF(Page9!L$15="","",Page9!L$15)</f>
        <v/>
      </c>
      <c r="W90" s="1" t="str">
        <f>IF(Page9!L$21="","",Page9!L$21)</f>
        <v/>
      </c>
      <c r="X90" s="1" t="str">
        <f>IF(Page9!L$22="","",Page9!L$22)</f>
        <v/>
      </c>
      <c r="Y90" s="1" t="str">
        <f>IF(Page9!L$23="","",Page9!L$23)</f>
        <v/>
      </c>
      <c r="Z90" s="1" t="str">
        <f>IF(Page9!L$24="","",Page9!L$24)</f>
        <v/>
      </c>
      <c r="AA90" s="1" t="str">
        <f>IF(Page9!L$31="","",Page9!L$31)</f>
        <v/>
      </c>
      <c r="AB90" s="1">
        <v>0</v>
      </c>
    </row>
    <row r="91" spans="1:28" x14ac:dyDescent="0.2">
      <c r="A91" s="1" t="str">
        <f>IF(Page9!$L$2="","",Page9!$L$2)</f>
        <v>8030-13302</v>
      </c>
      <c r="B91" s="9" t="s">
        <v>83</v>
      </c>
      <c r="C91" s="1" t="str">
        <f>IF(Page9!$C$4="","",Page9!$C$4)</f>
        <v>NA</v>
      </c>
      <c r="D91" s="1" t="str">
        <f>IF(Page9!$C$5="","",Page9!$C$5)</f>
        <v>NA</v>
      </c>
      <c r="E91" s="1" t="str">
        <f>IF(Page9!$C$6="","",Page9!$C$6)</f>
        <v>1-120-1</v>
      </c>
      <c r="F91" s="1" t="str">
        <f>IF(Page9!$G$4="","",Page9!$G$4)</f>
        <v>485-920-525 F</v>
      </c>
      <c r="G91" s="1" t="str">
        <f>IF(Page9!$G$5="","",Page9!$G$5)</f>
        <v>Ti6242</v>
      </c>
      <c r="H91" s="1" t="str">
        <f>IF(Page9!$G$6="","",Page9!$G$6)</f>
        <v>Trapeze</v>
      </c>
      <c r="I91" s="1">
        <f>IF(Page9!$K$4="","",Page9!$K$4)</f>
        <v>42963</v>
      </c>
      <c r="J91" s="1" t="str">
        <f>IF(Page9!$K$5="","",Page9!$K$5)</f>
        <v>JGA</v>
      </c>
      <c r="K91" s="1" t="str">
        <f>IF(Page9!$K$6="","",Page9!$K$6)</f>
        <v>THO</v>
      </c>
      <c r="N91" s="10" t="str">
        <f>IF(Page9!$F$39="x","1","0")</f>
        <v>1</v>
      </c>
      <c r="O91" s="10" t="str">
        <f>IF(Page9!$F$41="x","1","0")</f>
        <v>0</v>
      </c>
      <c r="P91" s="3" t="str">
        <f>IF(Page9!$H$41="","",Page9!$H$41)</f>
        <v/>
      </c>
      <c r="Q91" s="11" t="str">
        <f>IF(Page9!$C$8="","",Page9!$C$8)</f>
        <v>34956.001 CDF</v>
      </c>
      <c r="R91" s="1" t="str">
        <f>IF(Page9!M$8="","",Page9!M$8)</f>
        <v/>
      </c>
      <c r="S91" s="1" t="str">
        <f>IF(Page9!M$14="","",Page9!M$14)</f>
        <v/>
      </c>
      <c r="T91" s="1" t="str">
        <f>IF(Page9!M$15="","",Page9!M$15)</f>
        <v/>
      </c>
      <c r="W91" s="1" t="str">
        <f>IF(Page9!M$21="","",Page9!M$21)</f>
        <v/>
      </c>
      <c r="X91" s="1" t="str">
        <f>IF(Page9!M$22="","",Page9!M$22)</f>
        <v/>
      </c>
      <c r="Y91" s="1" t="str">
        <f>IF(Page9!M$23="","",Page9!M$23)</f>
        <v/>
      </c>
      <c r="Z91" s="1" t="str">
        <f>IF(Page9!M$24="","",Page9!M$24)</f>
        <v/>
      </c>
      <c r="AA91" s="1" t="str">
        <f>IF(Page9!M$31="","",Page9!M$31)</f>
        <v/>
      </c>
      <c r="AB91" s="1">
        <v>0</v>
      </c>
    </row>
    <row r="92" spans="1:28" x14ac:dyDescent="0.2">
      <c r="A92" s="1" t="str">
        <f>IF(Page10!$L$2="","",Page10!$L$2)</f>
        <v>8030-13302</v>
      </c>
      <c r="B92" s="9" t="s">
        <v>83</v>
      </c>
      <c r="C92" s="1" t="str">
        <f>IF(Page10!$C$4="","",Page10!$C$4)</f>
        <v>NA</v>
      </c>
      <c r="D92" s="1" t="str">
        <f>IF(Page10!$C$5="","",Page10!$C$5)</f>
        <v>NA</v>
      </c>
      <c r="E92" s="1" t="str">
        <f>IF(Page10!$C$6="","",Page10!$C$6)</f>
        <v>1-120-1</v>
      </c>
      <c r="F92" s="1" t="str">
        <f>IF(Page10!$G$4="","",Page10!$G$4)</f>
        <v>485-920-525 F</v>
      </c>
      <c r="G92" s="1" t="str">
        <f>IF(Page10!$G$5="","",Page10!$G$5)</f>
        <v>Ti6242</v>
      </c>
      <c r="H92" s="1" t="str">
        <f>IF(Page10!$G$6="","",Page10!$G$6)</f>
        <v>Trapeze</v>
      </c>
      <c r="I92" s="1">
        <f>IF(Page10!$K$4="","",Page10!$K$4)</f>
        <v>42963</v>
      </c>
      <c r="J92" s="1" t="str">
        <f>IF(Page10!$K$5="","",Page10!$K$5)</f>
        <v>JGA</v>
      </c>
      <c r="K92" s="1" t="str">
        <f>IF(Page10!$K$6="","",Page10!$K$6)</f>
        <v>THO</v>
      </c>
      <c r="N92" s="10" t="str">
        <f>IF(Page10!$F$39="x","1","0")</f>
        <v>1</v>
      </c>
      <c r="O92" s="10" t="str">
        <f>IF(Page10!$F$41="x","1","0")</f>
        <v>0</v>
      </c>
      <c r="P92" s="3" t="str">
        <f>IF(Page10!$H$41="","",Page10!$H$41)</f>
        <v/>
      </c>
      <c r="Q92" s="11" t="str">
        <f>IF(Page10!$C$8="","",Page10!$C$8)</f>
        <v>34956.001 CDF</v>
      </c>
      <c r="R92" s="1" t="str">
        <f>IF(Page10!D$8="","",Page10!D$8)</f>
        <v/>
      </c>
      <c r="S92" s="1" t="str">
        <f>IF(Page10!D$14="","",Page10!D$14)</f>
        <v/>
      </c>
      <c r="T92" s="1" t="str">
        <f>IF(Page10!D$15="","",Page10!D$15)</f>
        <v/>
      </c>
      <c r="W92" s="1" t="str">
        <f>IF(Page10!D$21="","",Page10!D$21)</f>
        <v/>
      </c>
      <c r="X92" s="1" t="str">
        <f>IF(Page10!D$22="","",Page10!D$22)</f>
        <v/>
      </c>
      <c r="Y92" s="1" t="str">
        <f>IF(Page10!D$23="","",Page10!D$23)</f>
        <v/>
      </c>
      <c r="Z92" s="1" t="str">
        <f>IF(Page10!D$24="","",Page10!D$24)</f>
        <v/>
      </c>
      <c r="AA92" s="1" t="str">
        <f>IF(Page10!D$31="","",Page10!D$31)</f>
        <v/>
      </c>
      <c r="AB92" s="1">
        <v>0</v>
      </c>
    </row>
    <row r="93" spans="1:28" x14ac:dyDescent="0.2">
      <c r="A93" s="1" t="str">
        <f>IF(Page10!$L$2="","",Page10!$L$2)</f>
        <v>8030-13302</v>
      </c>
      <c r="B93" s="9" t="s">
        <v>83</v>
      </c>
      <c r="C93" s="1" t="str">
        <f>IF(Page10!$C$4="","",Page10!$C$4)</f>
        <v>NA</v>
      </c>
      <c r="D93" s="1" t="str">
        <f>IF(Page10!$C$5="","",Page10!$C$5)</f>
        <v>NA</v>
      </c>
      <c r="E93" s="1" t="str">
        <f>IF(Page10!$C$6="","",Page10!$C$6)</f>
        <v>1-120-1</v>
      </c>
      <c r="F93" s="1" t="str">
        <f>IF(Page10!$G$4="","",Page10!$G$4)</f>
        <v>485-920-525 F</v>
      </c>
      <c r="G93" s="1" t="str">
        <f>IF(Page10!$G$5="","",Page10!$G$5)</f>
        <v>Ti6242</v>
      </c>
      <c r="H93" s="1" t="str">
        <f>IF(Page10!$G$6="","",Page10!$G$6)</f>
        <v>Trapeze</v>
      </c>
      <c r="I93" s="1">
        <f>IF(Page10!$K$4="","",Page10!$K$4)</f>
        <v>42963</v>
      </c>
      <c r="J93" s="1" t="str">
        <f>IF(Page10!$K$5="","",Page10!$K$5)</f>
        <v>JGA</v>
      </c>
      <c r="K93" s="1" t="str">
        <f>IF(Page10!$K$6="","",Page10!$K$6)</f>
        <v>THO</v>
      </c>
      <c r="N93" s="10" t="str">
        <f>IF(Page10!$F$39="x","1","0")</f>
        <v>1</v>
      </c>
      <c r="O93" s="10" t="str">
        <f>IF(Page10!$F$41="x","1","0")</f>
        <v>0</v>
      </c>
      <c r="P93" s="3" t="str">
        <f>IF(Page10!$H$41="","",Page10!$H$41)</f>
        <v/>
      </c>
      <c r="Q93" s="11" t="str">
        <f>IF(Page10!$C$8="","",Page10!$C$8)</f>
        <v>34956.001 CDF</v>
      </c>
      <c r="R93" s="1" t="str">
        <f>IF(Page10!E$8="","",Page10!E$8)</f>
        <v/>
      </c>
      <c r="S93" s="1" t="str">
        <f>IF(Page10!E$14="","",Page10!E$14)</f>
        <v/>
      </c>
      <c r="T93" s="1" t="str">
        <f>IF(Page10!E$15="","",Page10!E$15)</f>
        <v/>
      </c>
      <c r="W93" s="1" t="str">
        <f>IF(Page10!E$21="","",Page10!E$21)</f>
        <v/>
      </c>
      <c r="X93" s="1" t="str">
        <f>IF(Page10!E$22="","",Page10!E$22)</f>
        <v/>
      </c>
      <c r="Y93" s="1" t="str">
        <f>IF(Page10!E$23="","",Page10!E$23)</f>
        <v/>
      </c>
      <c r="Z93" s="1" t="str">
        <f>IF(Page10!E$24="","",Page10!E$24)</f>
        <v/>
      </c>
      <c r="AA93" s="1" t="str">
        <f>IF(Page10!E$31="","",Page10!E$31)</f>
        <v/>
      </c>
      <c r="AB93" s="1">
        <v>0</v>
      </c>
    </row>
    <row r="94" spans="1:28" x14ac:dyDescent="0.2">
      <c r="A94" s="1" t="str">
        <f>IF(Page10!$L$2="","",Page10!$L$2)</f>
        <v>8030-13302</v>
      </c>
      <c r="B94" s="9" t="s">
        <v>83</v>
      </c>
      <c r="C94" s="1" t="str">
        <f>IF(Page10!$C$4="","",Page10!$C$4)</f>
        <v>NA</v>
      </c>
      <c r="D94" s="1" t="str">
        <f>IF(Page10!$C$5="","",Page10!$C$5)</f>
        <v>NA</v>
      </c>
      <c r="E94" s="1" t="str">
        <f>IF(Page10!$C$6="","",Page10!$C$6)</f>
        <v>1-120-1</v>
      </c>
      <c r="F94" s="1" t="str">
        <f>IF(Page10!$G$4="","",Page10!$G$4)</f>
        <v>485-920-525 F</v>
      </c>
      <c r="G94" s="1" t="str">
        <f>IF(Page10!$G$5="","",Page10!$G$5)</f>
        <v>Ti6242</v>
      </c>
      <c r="H94" s="1" t="str">
        <f>IF(Page10!$G$6="","",Page10!$G$6)</f>
        <v>Trapeze</v>
      </c>
      <c r="I94" s="1">
        <f>IF(Page10!$K$4="","",Page10!$K$4)</f>
        <v>42963</v>
      </c>
      <c r="J94" s="1" t="str">
        <f>IF(Page10!$K$5="","",Page10!$K$5)</f>
        <v>JGA</v>
      </c>
      <c r="K94" s="1" t="str">
        <f>IF(Page10!$K$6="","",Page10!$K$6)</f>
        <v>THO</v>
      </c>
      <c r="N94" s="10" t="str">
        <f>IF(Page10!$F$39="x","1","0")</f>
        <v>1</v>
      </c>
      <c r="O94" s="10" t="str">
        <f>IF(Page10!$F$41="x","1","0")</f>
        <v>0</v>
      </c>
      <c r="P94" s="3" t="str">
        <f>IF(Page10!$H$41="","",Page10!$H$41)</f>
        <v/>
      </c>
      <c r="Q94" s="11" t="str">
        <f>IF(Page10!$C$8="","",Page10!$C$8)</f>
        <v>34956.001 CDF</v>
      </c>
      <c r="R94" s="1" t="str">
        <f>IF(Page10!F$8="","",Page10!F$8)</f>
        <v/>
      </c>
      <c r="S94" s="1" t="str">
        <f>IF(Page10!F$14="","",Page10!F$14)</f>
        <v/>
      </c>
      <c r="T94" s="1" t="str">
        <f>IF(Page10!F$15="","",Page10!F$15)</f>
        <v/>
      </c>
      <c r="W94" s="1" t="str">
        <f>IF(Page10!F$21="","",Page10!F$21)</f>
        <v/>
      </c>
      <c r="X94" s="1" t="str">
        <f>IF(Page10!F$22="","",Page10!F$22)</f>
        <v/>
      </c>
      <c r="Y94" s="1" t="str">
        <f>IF(Page10!F$23="","",Page10!F$23)</f>
        <v/>
      </c>
      <c r="Z94" s="1" t="str">
        <f>IF(Page10!F$24="","",Page10!F$24)</f>
        <v/>
      </c>
      <c r="AA94" s="1" t="str">
        <f>IF(Page10!F$31="","",Page10!F$31)</f>
        <v/>
      </c>
      <c r="AB94" s="1">
        <v>0</v>
      </c>
    </row>
    <row r="95" spans="1:28" x14ac:dyDescent="0.2">
      <c r="A95" s="1" t="str">
        <f>IF(Page10!$L$2="","",Page10!$L$2)</f>
        <v>8030-13302</v>
      </c>
      <c r="B95" s="9" t="s">
        <v>83</v>
      </c>
      <c r="C95" s="1" t="str">
        <f>IF(Page10!$C$4="","",Page10!$C$4)</f>
        <v>NA</v>
      </c>
      <c r="D95" s="1" t="str">
        <f>IF(Page10!$C$5="","",Page10!$C$5)</f>
        <v>NA</v>
      </c>
      <c r="E95" s="1" t="str">
        <f>IF(Page10!$C$6="","",Page10!$C$6)</f>
        <v>1-120-1</v>
      </c>
      <c r="F95" s="1" t="str">
        <f>IF(Page10!$G$4="","",Page10!$G$4)</f>
        <v>485-920-525 F</v>
      </c>
      <c r="G95" s="1" t="str">
        <f>IF(Page10!$G$5="","",Page10!$G$5)</f>
        <v>Ti6242</v>
      </c>
      <c r="H95" s="1" t="str">
        <f>IF(Page10!$G$6="","",Page10!$G$6)</f>
        <v>Trapeze</v>
      </c>
      <c r="I95" s="1">
        <f>IF(Page10!$K$4="","",Page10!$K$4)</f>
        <v>42963</v>
      </c>
      <c r="J95" s="1" t="str">
        <f>IF(Page10!$K$5="","",Page10!$K$5)</f>
        <v>JGA</v>
      </c>
      <c r="K95" s="1" t="str">
        <f>IF(Page10!$K$6="","",Page10!$K$6)</f>
        <v>THO</v>
      </c>
      <c r="N95" s="10" t="str">
        <f>IF(Page10!$F$39="x","1","0")</f>
        <v>1</v>
      </c>
      <c r="O95" s="10" t="str">
        <f>IF(Page10!$F$41="x","1","0")</f>
        <v>0</v>
      </c>
      <c r="P95" s="3" t="str">
        <f>IF(Page10!$H$41="","",Page10!$H$41)</f>
        <v/>
      </c>
      <c r="Q95" s="11" t="str">
        <f>IF(Page10!$C$8="","",Page10!$C$8)</f>
        <v>34956.001 CDF</v>
      </c>
      <c r="R95" s="1" t="str">
        <f>IF(Page10!G$8="","",Page10!G$8)</f>
        <v/>
      </c>
      <c r="S95" s="1" t="str">
        <f>IF(Page10!G$14="","",Page10!G$14)</f>
        <v/>
      </c>
      <c r="T95" s="1" t="str">
        <f>IF(Page10!G$15="","",Page10!G$15)</f>
        <v/>
      </c>
      <c r="W95" s="1" t="str">
        <f>IF(Page10!G$21="","",Page10!G$21)</f>
        <v/>
      </c>
      <c r="X95" s="1" t="str">
        <f>IF(Page10!G$22="","",Page10!G$22)</f>
        <v/>
      </c>
      <c r="Y95" s="1" t="str">
        <f>IF(Page10!G$23="","",Page10!G$23)</f>
        <v/>
      </c>
      <c r="Z95" s="1" t="str">
        <f>IF(Page10!G$24="","",Page10!G$24)</f>
        <v/>
      </c>
      <c r="AA95" s="1" t="str">
        <f>IF(Page10!G$31="","",Page10!G$31)</f>
        <v/>
      </c>
      <c r="AB95" s="1">
        <v>0</v>
      </c>
    </row>
    <row r="96" spans="1:28" x14ac:dyDescent="0.2">
      <c r="A96" s="1" t="str">
        <f>IF(Page10!$L$2="","",Page10!$L$2)</f>
        <v>8030-13302</v>
      </c>
      <c r="B96" s="9" t="s">
        <v>83</v>
      </c>
      <c r="C96" s="1" t="str">
        <f>IF(Page10!$C$4="","",Page10!$C$4)</f>
        <v>NA</v>
      </c>
      <c r="D96" s="1" t="str">
        <f>IF(Page10!$C$5="","",Page10!$C$5)</f>
        <v>NA</v>
      </c>
      <c r="E96" s="1" t="str">
        <f>IF(Page10!$C$6="","",Page10!$C$6)</f>
        <v>1-120-1</v>
      </c>
      <c r="F96" s="1" t="str">
        <f>IF(Page10!$G$4="","",Page10!$G$4)</f>
        <v>485-920-525 F</v>
      </c>
      <c r="G96" s="1" t="str">
        <f>IF(Page10!$G$5="","",Page10!$G$5)</f>
        <v>Ti6242</v>
      </c>
      <c r="H96" s="1" t="str">
        <f>IF(Page10!$G$6="","",Page10!$G$6)</f>
        <v>Trapeze</v>
      </c>
      <c r="I96" s="1">
        <f>IF(Page10!$K$4="","",Page10!$K$4)</f>
        <v>42963</v>
      </c>
      <c r="J96" s="1" t="str">
        <f>IF(Page10!$K$5="","",Page10!$K$5)</f>
        <v>JGA</v>
      </c>
      <c r="K96" s="1" t="str">
        <f>IF(Page10!$K$6="","",Page10!$K$6)</f>
        <v>THO</v>
      </c>
      <c r="N96" s="10" t="str">
        <f>IF(Page10!$F$39="x","1","0")</f>
        <v>1</v>
      </c>
      <c r="O96" s="10" t="str">
        <f>IF(Page10!$F$41="x","1","0")</f>
        <v>0</v>
      </c>
      <c r="P96" s="3" t="str">
        <f>IF(Page10!$H$41="","",Page10!$H$41)</f>
        <v/>
      </c>
      <c r="Q96" s="11" t="str">
        <f>IF(Page10!$C$8="","",Page10!$C$8)</f>
        <v>34956.001 CDF</v>
      </c>
      <c r="R96" s="1" t="str">
        <f>IF(Page10!H$8="","",Page10!H$8)</f>
        <v/>
      </c>
      <c r="S96" s="1" t="str">
        <f>IF(Page10!H$14="","",Page10!H$14)</f>
        <v/>
      </c>
      <c r="T96" s="1" t="str">
        <f>IF(Page10!H$15="","",Page10!H$15)</f>
        <v/>
      </c>
      <c r="W96" s="1" t="str">
        <f>IF(Page10!H$21="","",Page10!H$21)</f>
        <v/>
      </c>
      <c r="X96" s="1" t="str">
        <f>IF(Page10!H$22="","",Page10!H$22)</f>
        <v/>
      </c>
      <c r="Y96" s="1" t="str">
        <f>IF(Page10!H$23="","",Page10!H$23)</f>
        <v/>
      </c>
      <c r="Z96" s="1" t="str">
        <f>IF(Page10!H$24="","",Page10!H$24)</f>
        <v/>
      </c>
      <c r="AA96" s="1" t="str">
        <f>IF(Page10!H$31="","",Page10!H$31)</f>
        <v/>
      </c>
      <c r="AB96" s="1">
        <v>0</v>
      </c>
    </row>
    <row r="97" spans="1:28" x14ac:dyDescent="0.2">
      <c r="A97" s="1" t="str">
        <f>IF(Page10!$L$2="","",Page10!$L$2)</f>
        <v>8030-13302</v>
      </c>
      <c r="B97" s="9" t="s">
        <v>83</v>
      </c>
      <c r="C97" s="1" t="str">
        <f>IF(Page10!$C$4="","",Page10!$C$4)</f>
        <v>NA</v>
      </c>
      <c r="D97" s="1" t="str">
        <f>IF(Page10!$C$5="","",Page10!$C$5)</f>
        <v>NA</v>
      </c>
      <c r="E97" s="1" t="str">
        <f>IF(Page10!$C$6="","",Page10!$C$6)</f>
        <v>1-120-1</v>
      </c>
      <c r="F97" s="1" t="str">
        <f>IF(Page10!$G$4="","",Page10!$G$4)</f>
        <v>485-920-525 F</v>
      </c>
      <c r="G97" s="1" t="str">
        <f>IF(Page10!$G$5="","",Page10!$G$5)</f>
        <v>Ti6242</v>
      </c>
      <c r="H97" s="1" t="str">
        <f>IF(Page10!$G$6="","",Page10!$G$6)</f>
        <v>Trapeze</v>
      </c>
      <c r="I97" s="1">
        <f>IF(Page10!$K$4="","",Page10!$K$4)</f>
        <v>42963</v>
      </c>
      <c r="J97" s="1" t="str">
        <f>IF(Page10!$K$5="","",Page10!$K$5)</f>
        <v>JGA</v>
      </c>
      <c r="K97" s="1" t="str">
        <f>IF(Page10!$K$6="","",Page10!$K$6)</f>
        <v>THO</v>
      </c>
      <c r="N97" s="10" t="str">
        <f>IF(Page10!$F$39="x","1","0")</f>
        <v>1</v>
      </c>
      <c r="O97" s="10" t="str">
        <f>IF(Page10!$F$41="x","1","0")</f>
        <v>0</v>
      </c>
      <c r="P97" s="3" t="str">
        <f>IF(Page10!$H$41="","",Page10!$H$41)</f>
        <v/>
      </c>
      <c r="Q97" s="11" t="str">
        <f>IF(Page10!$C$8="","",Page10!$C$8)</f>
        <v>34956.001 CDF</v>
      </c>
      <c r="R97" s="1" t="str">
        <f>IF(Page10!I$8="","",Page10!I$8)</f>
        <v/>
      </c>
      <c r="S97" s="1" t="str">
        <f>IF(Page10!I$14="","",Page10!I$14)</f>
        <v/>
      </c>
      <c r="T97" s="1" t="str">
        <f>IF(Page10!I$15="","",Page10!I$15)</f>
        <v/>
      </c>
      <c r="W97" s="1" t="str">
        <f>IF(Page10!I$21="","",Page10!I$21)</f>
        <v/>
      </c>
      <c r="X97" s="1" t="str">
        <f>IF(Page10!I$22="","",Page10!I$22)</f>
        <v/>
      </c>
      <c r="Y97" s="1" t="str">
        <f>IF(Page10!I$23="","",Page10!I$23)</f>
        <v/>
      </c>
      <c r="Z97" s="1" t="str">
        <f>IF(Page10!I$24="","",Page10!I$24)</f>
        <v/>
      </c>
      <c r="AA97" s="1" t="str">
        <f>IF(Page10!I$31="","",Page10!I$31)</f>
        <v/>
      </c>
      <c r="AB97" s="1">
        <v>0</v>
      </c>
    </row>
    <row r="98" spans="1:28" x14ac:dyDescent="0.2">
      <c r="A98" s="1" t="str">
        <f>IF(Page10!$L$2="","",Page10!$L$2)</f>
        <v>8030-13302</v>
      </c>
      <c r="B98" s="9" t="s">
        <v>83</v>
      </c>
      <c r="C98" s="1" t="str">
        <f>IF(Page10!$C$4="","",Page10!$C$4)</f>
        <v>NA</v>
      </c>
      <c r="D98" s="1" t="str">
        <f>IF(Page10!$C$5="","",Page10!$C$5)</f>
        <v>NA</v>
      </c>
      <c r="E98" s="1" t="str">
        <f>IF(Page10!$C$6="","",Page10!$C$6)</f>
        <v>1-120-1</v>
      </c>
      <c r="F98" s="1" t="str">
        <f>IF(Page10!$G$4="","",Page10!$G$4)</f>
        <v>485-920-525 F</v>
      </c>
      <c r="G98" s="1" t="str">
        <f>IF(Page10!$G$5="","",Page10!$G$5)</f>
        <v>Ti6242</v>
      </c>
      <c r="H98" s="1" t="str">
        <f>IF(Page10!$G$6="","",Page10!$G$6)</f>
        <v>Trapeze</v>
      </c>
      <c r="I98" s="1">
        <f>IF(Page10!$K$4="","",Page10!$K$4)</f>
        <v>42963</v>
      </c>
      <c r="J98" s="1" t="str">
        <f>IF(Page10!$K$5="","",Page10!$K$5)</f>
        <v>JGA</v>
      </c>
      <c r="K98" s="1" t="str">
        <f>IF(Page10!$K$6="","",Page10!$K$6)</f>
        <v>THO</v>
      </c>
      <c r="N98" s="10" t="str">
        <f>IF(Page10!$F$39="x","1","0")</f>
        <v>1</v>
      </c>
      <c r="O98" s="10" t="str">
        <f>IF(Page10!$F$41="x","1","0")</f>
        <v>0</v>
      </c>
      <c r="P98" s="3" t="str">
        <f>IF(Page10!$H$41="","",Page10!$H$41)</f>
        <v/>
      </c>
      <c r="Q98" s="11" t="str">
        <f>IF(Page10!$C$8="","",Page10!$C$8)</f>
        <v>34956.001 CDF</v>
      </c>
      <c r="R98" s="1" t="str">
        <f>IF(Page10!J$8="","",Page10!J$8)</f>
        <v/>
      </c>
      <c r="S98" s="1" t="str">
        <f>IF(Page10!J$14="","",Page10!J$14)</f>
        <v/>
      </c>
      <c r="T98" s="1" t="str">
        <f>IF(Page10!J$15="","",Page10!J$15)</f>
        <v/>
      </c>
      <c r="W98" s="1" t="str">
        <f>IF(Page10!J$21="","",Page10!J$21)</f>
        <v/>
      </c>
      <c r="X98" s="1" t="str">
        <f>IF(Page10!J$22="","",Page10!J$22)</f>
        <v/>
      </c>
      <c r="Y98" s="1" t="str">
        <f>IF(Page10!J$23="","",Page10!J$23)</f>
        <v/>
      </c>
      <c r="Z98" s="1" t="str">
        <f>IF(Page10!J$24="","",Page10!J$24)</f>
        <v/>
      </c>
      <c r="AA98" s="1" t="str">
        <f>IF(Page10!J$31="","",Page10!J$31)</f>
        <v/>
      </c>
      <c r="AB98" s="1">
        <v>0</v>
      </c>
    </row>
    <row r="99" spans="1:28" x14ac:dyDescent="0.2">
      <c r="A99" s="1" t="str">
        <f>IF(Page10!$L$2="","",Page10!$L$2)</f>
        <v>8030-13302</v>
      </c>
      <c r="B99" s="9" t="s">
        <v>83</v>
      </c>
      <c r="C99" s="1" t="str">
        <f>IF(Page10!$C$4="","",Page10!$C$4)</f>
        <v>NA</v>
      </c>
      <c r="D99" s="1" t="str">
        <f>IF(Page10!$C$5="","",Page10!$C$5)</f>
        <v>NA</v>
      </c>
      <c r="E99" s="1" t="str">
        <f>IF(Page10!$C$6="","",Page10!$C$6)</f>
        <v>1-120-1</v>
      </c>
      <c r="F99" s="1" t="str">
        <f>IF(Page10!$G$4="","",Page10!$G$4)</f>
        <v>485-920-525 F</v>
      </c>
      <c r="G99" s="1" t="str">
        <f>IF(Page10!$G$5="","",Page10!$G$5)</f>
        <v>Ti6242</v>
      </c>
      <c r="H99" s="1" t="str">
        <f>IF(Page10!$G$6="","",Page10!$G$6)</f>
        <v>Trapeze</v>
      </c>
      <c r="I99" s="1">
        <f>IF(Page10!$K$4="","",Page10!$K$4)</f>
        <v>42963</v>
      </c>
      <c r="J99" s="1" t="str">
        <f>IF(Page10!$K$5="","",Page10!$K$5)</f>
        <v>JGA</v>
      </c>
      <c r="K99" s="1" t="str">
        <f>IF(Page10!$K$6="","",Page10!$K$6)</f>
        <v>THO</v>
      </c>
      <c r="N99" s="10" t="str">
        <f>IF(Page10!$F$39="x","1","0")</f>
        <v>1</v>
      </c>
      <c r="O99" s="10" t="str">
        <f>IF(Page10!$F$41="x","1","0")</f>
        <v>0</v>
      </c>
      <c r="P99" s="3" t="str">
        <f>IF(Page10!$H$41="","",Page10!$H$41)</f>
        <v/>
      </c>
      <c r="Q99" s="11" t="str">
        <f>IF(Page10!$C$8="","",Page10!$C$8)</f>
        <v>34956.001 CDF</v>
      </c>
      <c r="R99" s="1" t="str">
        <f>IF(Page10!K$8="","",Page10!K$8)</f>
        <v/>
      </c>
      <c r="S99" s="1" t="str">
        <f>IF(Page10!K$14="","",Page10!K$14)</f>
        <v/>
      </c>
      <c r="T99" s="1" t="str">
        <f>IF(Page10!K$15="","",Page10!K$15)</f>
        <v/>
      </c>
      <c r="W99" s="1" t="str">
        <f>IF(Page10!K$21="","",Page10!K$21)</f>
        <v/>
      </c>
      <c r="X99" s="1" t="str">
        <f>IF(Page10!K$22="","",Page10!K$22)</f>
        <v/>
      </c>
      <c r="Y99" s="1" t="str">
        <f>IF(Page10!K$23="","",Page10!K$23)</f>
        <v/>
      </c>
      <c r="Z99" s="1" t="str">
        <f>IF(Page10!K$24="","",Page10!K$24)</f>
        <v/>
      </c>
      <c r="AA99" s="1" t="str">
        <f>IF(Page10!K$31="","",Page10!K$31)</f>
        <v/>
      </c>
      <c r="AB99" s="1">
        <v>0</v>
      </c>
    </row>
    <row r="100" spans="1:28" x14ac:dyDescent="0.2">
      <c r="A100" s="1" t="str">
        <f>IF(Page10!$L$2="","",Page10!$L$2)</f>
        <v>8030-13302</v>
      </c>
      <c r="B100" s="9" t="s">
        <v>83</v>
      </c>
      <c r="C100" s="1" t="str">
        <f>IF(Page10!$C$4="","",Page10!$C$4)</f>
        <v>NA</v>
      </c>
      <c r="D100" s="1" t="str">
        <f>IF(Page10!$C$5="","",Page10!$C$5)</f>
        <v>NA</v>
      </c>
      <c r="E100" s="1" t="str">
        <f>IF(Page10!$C$6="","",Page10!$C$6)</f>
        <v>1-120-1</v>
      </c>
      <c r="F100" s="1" t="str">
        <f>IF(Page10!$G$4="","",Page10!$G$4)</f>
        <v>485-920-525 F</v>
      </c>
      <c r="G100" s="1" t="str">
        <f>IF(Page10!$G$5="","",Page10!$G$5)</f>
        <v>Ti6242</v>
      </c>
      <c r="H100" s="1" t="str">
        <f>IF(Page10!$G$6="","",Page10!$G$6)</f>
        <v>Trapeze</v>
      </c>
      <c r="I100" s="1">
        <f>IF(Page10!$K$4="","",Page10!$K$4)</f>
        <v>42963</v>
      </c>
      <c r="J100" s="1" t="str">
        <f>IF(Page10!$K$5="","",Page10!$K$5)</f>
        <v>JGA</v>
      </c>
      <c r="K100" s="1" t="str">
        <f>IF(Page10!$K$6="","",Page10!$K$6)</f>
        <v>THO</v>
      </c>
      <c r="N100" s="10" t="str">
        <f>IF(Page10!$F$39="x","1","0")</f>
        <v>1</v>
      </c>
      <c r="O100" s="10" t="str">
        <f>IF(Page10!$F$41="x","1","0")</f>
        <v>0</v>
      </c>
      <c r="P100" s="3" t="str">
        <f>IF(Page10!$H$41="","",Page10!$H$41)</f>
        <v/>
      </c>
      <c r="Q100" s="11" t="str">
        <f>IF(Page10!$C$8="","",Page10!$C$8)</f>
        <v>34956.001 CDF</v>
      </c>
      <c r="R100" s="1" t="str">
        <f>IF(Page10!L$8="","",Page10!L$8)</f>
        <v/>
      </c>
      <c r="S100" s="1" t="str">
        <f>IF(Page10!L$14="","",Page10!L$14)</f>
        <v/>
      </c>
      <c r="T100" s="1" t="str">
        <f>IF(Page10!L$15="","",Page10!L$15)</f>
        <v/>
      </c>
      <c r="W100" s="1" t="str">
        <f>IF(Page10!L$21="","",Page10!L$21)</f>
        <v/>
      </c>
      <c r="X100" s="1" t="str">
        <f>IF(Page10!L$22="","",Page10!L$22)</f>
        <v/>
      </c>
      <c r="Y100" s="1" t="str">
        <f>IF(Page10!L$23="","",Page10!L$23)</f>
        <v/>
      </c>
      <c r="Z100" s="1" t="str">
        <f>IF(Page10!L$24="","",Page10!L$24)</f>
        <v/>
      </c>
      <c r="AA100" s="1" t="str">
        <f>IF(Page10!L$31="","",Page10!L$31)</f>
        <v/>
      </c>
      <c r="AB100" s="1">
        <v>0</v>
      </c>
    </row>
    <row r="101" spans="1:28" x14ac:dyDescent="0.2">
      <c r="A101" s="1" t="str">
        <f>IF(Page10!$L$2="","",Page10!$L$2)</f>
        <v>8030-13302</v>
      </c>
      <c r="B101" s="9" t="s">
        <v>83</v>
      </c>
      <c r="C101" s="1" t="str">
        <f>IF(Page10!$C$4="","",Page10!$C$4)</f>
        <v>NA</v>
      </c>
      <c r="D101" s="1" t="str">
        <f>IF(Page10!$C$5="","",Page10!$C$5)</f>
        <v>NA</v>
      </c>
      <c r="E101" s="1" t="str">
        <f>IF(Page10!$C$6="","",Page10!$C$6)</f>
        <v>1-120-1</v>
      </c>
      <c r="F101" s="1" t="str">
        <f>IF(Page10!$G$4="","",Page10!$G$4)</f>
        <v>485-920-525 F</v>
      </c>
      <c r="G101" s="1" t="str">
        <f>IF(Page10!$G$5="","",Page10!$G$5)</f>
        <v>Ti6242</v>
      </c>
      <c r="H101" s="1" t="str">
        <f>IF(Page10!$G$6="","",Page10!$G$6)</f>
        <v>Trapeze</v>
      </c>
      <c r="I101" s="1">
        <f>IF(Page10!$K$4="","",Page10!$K$4)</f>
        <v>42963</v>
      </c>
      <c r="J101" s="1" t="str">
        <f>IF(Page10!$K$5="","",Page10!$K$5)</f>
        <v>JGA</v>
      </c>
      <c r="K101" s="1" t="str">
        <f>IF(Page10!$K$6="","",Page10!$K$6)</f>
        <v>THO</v>
      </c>
      <c r="N101" s="10" t="str">
        <f>IF(Page10!$F$39="x","1","0")</f>
        <v>1</v>
      </c>
      <c r="O101" s="10" t="str">
        <f>IF(Page10!$F$41="x","1","0")</f>
        <v>0</v>
      </c>
      <c r="P101" s="3" t="str">
        <f>IF(Page10!$H$41="","",Page10!$H$41)</f>
        <v/>
      </c>
      <c r="Q101" s="11" t="str">
        <f>IF(Page10!$C$8="","",Page10!$C$8)</f>
        <v>34956.001 CDF</v>
      </c>
      <c r="R101" s="1" t="str">
        <f>IF(Page10!M$8="","",Page10!M$8)</f>
        <v/>
      </c>
      <c r="S101" s="1" t="str">
        <f>IF(Page10!M$14="","",Page10!M$14)</f>
        <v/>
      </c>
      <c r="T101" s="1" t="str">
        <f>IF(Page10!M$15="","",Page10!M$15)</f>
        <v/>
      </c>
      <c r="W101" s="1" t="str">
        <f>IF(Page10!M$21="","",Page10!M$21)</f>
        <v/>
      </c>
      <c r="X101" s="1" t="str">
        <f>IF(Page10!M$22="","",Page10!M$22)</f>
        <v/>
      </c>
      <c r="Y101" s="1" t="str">
        <f>IF(Page10!M$23="","",Page10!M$23)</f>
        <v/>
      </c>
      <c r="Z101" s="1" t="str">
        <f>IF(Page10!M$24="","",Page10!M$24)</f>
        <v/>
      </c>
      <c r="AA101" s="1" t="str">
        <f>IF(Page10!M$31="","",Page10!M$31)</f>
        <v/>
      </c>
      <c r="AB101" s="1">
        <v>0</v>
      </c>
    </row>
  </sheetData>
  <sheetProtection sheet="1" objects="1" scenarios="1"/>
  <phoneticPr fontId="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M50"/>
  <sheetViews>
    <sheetView topLeftCell="A9" workbookViewId="0">
      <selection activeCell="H6" sqref="H6:I6"/>
    </sheetView>
  </sheetViews>
  <sheetFormatPr baseColWidth="10" defaultColWidth="10.85546875" defaultRowHeight="15" customHeight="1" x14ac:dyDescent="0.25"/>
  <cols>
    <col min="1" max="1" width="2.85546875" style="14" customWidth="1"/>
    <col min="2" max="2" width="11.28515625" style="14" customWidth="1"/>
    <col min="3" max="3" width="7.7109375" style="14" customWidth="1"/>
    <col min="4" max="13" width="9.7109375" style="14" customWidth="1"/>
    <col min="14" max="16384" width="10.85546875" style="14"/>
  </cols>
  <sheetData>
    <row r="1" spans="1:13" ht="15" customHeight="1" thickBot="1" x14ac:dyDescent="0.3">
      <c r="G1" s="15" t="s">
        <v>47</v>
      </c>
      <c r="K1" s="14" t="s">
        <v>38</v>
      </c>
      <c r="L1" s="16" t="s">
        <v>44</v>
      </c>
      <c r="M1" s="14">
        <f>+'Fiche de données d''essais HCF 1'!M1</f>
        <v>1</v>
      </c>
    </row>
    <row r="2" spans="1:13" ht="15" customHeight="1" x14ac:dyDescent="0.25">
      <c r="G2" s="18" t="s">
        <v>57</v>
      </c>
      <c r="J2" s="193" t="s">
        <v>30</v>
      </c>
      <c r="K2" s="202"/>
      <c r="L2" s="195" t="str">
        <f>IF(Page4!L2="","",Page4!L2)</f>
        <v>8030-13302</v>
      </c>
      <c r="M2" s="196" t="str">
        <f>IF(Page4!M2="","",Page4!M2)</f>
        <v/>
      </c>
    </row>
    <row r="3" spans="1:13" ht="9" customHeight="1" thickBot="1" x14ac:dyDescent="0.3">
      <c r="J3" s="194"/>
      <c r="K3" s="203"/>
      <c r="L3" s="197" t="str">
        <f>IF(Page4!L3="","",Page4!L3)</f>
        <v/>
      </c>
      <c r="M3" s="198" t="str">
        <f>IF(Page4!M3="","",Page4!M3)</f>
        <v/>
      </c>
    </row>
    <row r="4" spans="1:13" ht="15" customHeight="1" x14ac:dyDescent="0.25">
      <c r="A4" s="89" t="s">
        <v>35</v>
      </c>
      <c r="B4" s="89"/>
      <c r="C4" s="191" t="s">
        <v>158</v>
      </c>
      <c r="D4" s="191" t="str">
        <f>IF(Page4!D4="","",Page4!D4)</f>
        <v/>
      </c>
      <c r="E4" s="14" t="s">
        <v>1</v>
      </c>
      <c r="G4" s="192" t="str">
        <f>IF(Page4!G4="","",Page4!G4)</f>
        <v>485-920-525 F</v>
      </c>
      <c r="H4" s="192" t="str">
        <f>IF(Page4!H4="","",Page4!H4)</f>
        <v/>
      </c>
      <c r="I4" s="14" t="s">
        <v>33</v>
      </c>
      <c r="K4" s="204">
        <f>IF(Page4!K4="","",Page4!K4)</f>
        <v>42963</v>
      </c>
      <c r="L4" s="204" t="str">
        <f>IF(Page4!L4="","",Page4!L4)</f>
        <v/>
      </c>
      <c r="M4" s="19"/>
    </row>
    <row r="5" spans="1:13" ht="15" customHeight="1" x14ac:dyDescent="0.25">
      <c r="A5" s="89" t="s">
        <v>29</v>
      </c>
      <c r="B5" s="89"/>
      <c r="C5" s="191" t="s">
        <v>158</v>
      </c>
      <c r="D5" s="191" t="str">
        <f>IF(Page4!D5="","",Page4!D5)</f>
        <v/>
      </c>
      <c r="E5" s="14" t="s">
        <v>2</v>
      </c>
      <c r="G5" s="205" t="str">
        <f>IF(Page4!G5="","",Page4!G5)</f>
        <v>Ti6242</v>
      </c>
      <c r="H5" s="205" t="str">
        <f>IF(Page4!H5="","",Page4!H5)</f>
        <v/>
      </c>
      <c r="I5" s="14" t="s">
        <v>23</v>
      </c>
      <c r="K5" s="205" t="str">
        <f>IF(Page4!K5="","",Page4!K5)</f>
        <v>JGA</v>
      </c>
      <c r="L5" s="205" t="str">
        <f>IF(Page4!L5="","",Page4!L5)</f>
        <v/>
      </c>
      <c r="M5" s="19"/>
    </row>
    <row r="6" spans="1:13" ht="15" customHeight="1" x14ac:dyDescent="0.25">
      <c r="A6" s="14" t="s">
        <v>36</v>
      </c>
      <c r="C6" s="192" t="str">
        <f>IF(Page4!C6="","",Page4!C6)</f>
        <v>1-120-1</v>
      </c>
      <c r="D6" s="192" t="str">
        <f>IF(Page4!D6="","",Page4!D6)</f>
        <v/>
      </c>
      <c r="E6" s="14" t="s">
        <v>3</v>
      </c>
      <c r="G6" s="205" t="str">
        <f>IF(Page4!G6="","",Page4!G6)</f>
        <v>Trapeze</v>
      </c>
      <c r="H6" s="205" t="str">
        <f>IF(Page4!H6="","",Page4!H6)</f>
        <v/>
      </c>
      <c r="I6" s="14" t="s">
        <v>4</v>
      </c>
      <c r="K6" s="205" t="str">
        <f>IF(Page4!K6="","",Page4!K6)</f>
        <v>THO</v>
      </c>
      <c r="L6" s="205" t="str">
        <f>IF(Page4!L6="","",Page4!L6)</f>
        <v/>
      </c>
      <c r="M6" s="19"/>
    </row>
    <row r="8" spans="1:13" ht="20.85" customHeight="1" x14ac:dyDescent="0.25">
      <c r="A8" s="90" t="s">
        <v>5</v>
      </c>
      <c r="B8" s="90"/>
      <c r="C8" s="91" t="str">
        <f>IF(Page4!C8="","",Page4!C8)</f>
        <v>34956.001 CDF</v>
      </c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0.85" customHeight="1" x14ac:dyDescent="0.25">
      <c r="A9" s="90" t="s">
        <v>6</v>
      </c>
      <c r="B9" s="109"/>
      <c r="C9" s="108"/>
      <c r="D9" s="94"/>
      <c r="E9" s="94"/>
      <c r="F9" s="95"/>
      <c r="G9" s="95"/>
      <c r="H9" s="95"/>
      <c r="I9" s="95"/>
      <c r="J9" s="95"/>
      <c r="K9" s="95"/>
      <c r="L9" s="95"/>
      <c r="M9" s="95"/>
    </row>
    <row r="10" spans="1:13" ht="20.85" customHeight="1" x14ac:dyDescent="0.25">
      <c r="A10" s="90" t="s">
        <v>7</v>
      </c>
      <c r="B10" s="109"/>
      <c r="C10" s="108"/>
      <c r="D10" s="94"/>
      <c r="E10" s="94"/>
      <c r="F10" s="95"/>
      <c r="G10" s="95"/>
      <c r="H10" s="95"/>
      <c r="I10" s="95"/>
      <c r="J10" s="95"/>
      <c r="K10" s="95"/>
      <c r="L10" s="95"/>
      <c r="M10" s="95"/>
    </row>
    <row r="11" spans="1:13" ht="20.85" customHeight="1" x14ac:dyDescent="0.25">
      <c r="A11" s="90" t="s">
        <v>32</v>
      </c>
      <c r="B11" s="109"/>
      <c r="C11" s="108"/>
      <c r="D11" s="94"/>
      <c r="E11" s="94"/>
      <c r="F11" s="95"/>
      <c r="G11" s="95"/>
      <c r="H11" s="95"/>
      <c r="I11" s="95"/>
      <c r="J11" s="95"/>
      <c r="K11" s="95"/>
      <c r="L11" s="95"/>
      <c r="M11" s="95"/>
    </row>
    <row r="12" spans="1:13" ht="20.85" customHeight="1" x14ac:dyDescent="0.25">
      <c r="A12" s="90" t="s">
        <v>31</v>
      </c>
      <c r="B12" s="109"/>
      <c r="C12" s="108"/>
      <c r="D12" s="94"/>
      <c r="E12" s="94"/>
      <c r="F12" s="95"/>
      <c r="G12" s="95"/>
      <c r="H12" s="95"/>
      <c r="I12" s="95"/>
      <c r="J12" s="95"/>
      <c r="K12" s="95"/>
      <c r="L12" s="95"/>
      <c r="M12" s="95"/>
    </row>
    <row r="13" spans="1:13" ht="20.85" customHeight="1" x14ac:dyDescent="0.25">
      <c r="A13" s="90" t="s">
        <v>8</v>
      </c>
      <c r="B13" s="109"/>
      <c r="C13" s="108"/>
      <c r="D13" s="96"/>
      <c r="E13" s="96"/>
      <c r="F13" s="97"/>
      <c r="G13" s="97"/>
      <c r="H13" s="97"/>
      <c r="I13" s="97"/>
      <c r="J13" s="97"/>
      <c r="K13" s="97"/>
      <c r="L13" s="97"/>
      <c r="M13" s="97"/>
    </row>
    <row r="14" spans="1:13" ht="20.85" customHeight="1" x14ac:dyDescent="0.25">
      <c r="A14" s="98" t="s">
        <v>9</v>
      </c>
      <c r="B14" s="109"/>
      <c r="C14" s="110" t="s">
        <v>25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1:13" ht="20.85" customHeight="1" x14ac:dyDescent="0.25">
      <c r="A15" s="90" t="s">
        <v>10</v>
      </c>
      <c r="B15" s="109"/>
      <c r="C15" s="110" t="s">
        <v>11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1:13" ht="20.85" customHeight="1" x14ac:dyDescent="0.25">
      <c r="A16" s="37" t="s">
        <v>88</v>
      </c>
      <c r="B16" s="43"/>
      <c r="C16" s="42" t="s">
        <v>12</v>
      </c>
      <c r="D16" s="38"/>
      <c r="E16" s="38"/>
      <c r="F16" s="39"/>
      <c r="G16" s="39"/>
      <c r="H16" s="39"/>
      <c r="I16" s="39"/>
      <c r="J16" s="39"/>
      <c r="K16" s="39"/>
      <c r="L16" s="39"/>
      <c r="M16" s="39"/>
    </row>
    <row r="17" spans="1:13" ht="20.85" customHeight="1" x14ac:dyDescent="0.25">
      <c r="A17" s="36" t="s">
        <v>86</v>
      </c>
      <c r="B17" s="43"/>
      <c r="C17" s="42" t="s">
        <v>12</v>
      </c>
      <c r="D17" s="38"/>
      <c r="E17" s="38"/>
      <c r="F17" s="39"/>
      <c r="G17" s="39"/>
      <c r="H17" s="39"/>
      <c r="I17" s="39"/>
      <c r="J17" s="39"/>
      <c r="K17" s="39"/>
      <c r="L17" s="39"/>
      <c r="M17" s="39"/>
    </row>
    <row r="18" spans="1:13" ht="20.85" customHeight="1" x14ac:dyDescent="0.25">
      <c r="A18" s="36" t="s">
        <v>87</v>
      </c>
      <c r="B18" s="43"/>
      <c r="C18" s="42" t="s">
        <v>12</v>
      </c>
      <c r="D18" s="38"/>
      <c r="E18" s="38"/>
      <c r="F18" s="39"/>
      <c r="G18" s="39"/>
      <c r="H18" s="39"/>
      <c r="I18" s="39"/>
      <c r="J18" s="39"/>
      <c r="K18" s="39"/>
      <c r="L18" s="39"/>
      <c r="M18" s="39"/>
    </row>
    <row r="19" spans="1:13" ht="20.85" customHeight="1" x14ac:dyDescent="0.25">
      <c r="A19" s="36" t="s">
        <v>89</v>
      </c>
      <c r="B19" s="37"/>
      <c r="C19" s="111"/>
      <c r="D19" s="40"/>
      <c r="E19" s="40"/>
      <c r="F19" s="41"/>
      <c r="G19" s="41"/>
      <c r="H19" s="41"/>
      <c r="I19" s="41"/>
      <c r="J19" s="41"/>
      <c r="K19" s="41"/>
      <c r="L19" s="41"/>
      <c r="M19" s="41"/>
    </row>
    <row r="20" spans="1:13" ht="20.85" customHeight="1" x14ac:dyDescent="0.25">
      <c r="A20" s="36" t="s">
        <v>89</v>
      </c>
      <c r="B20" s="37"/>
      <c r="C20" s="111"/>
      <c r="D20" s="40"/>
      <c r="E20" s="40"/>
      <c r="F20" s="41"/>
      <c r="G20" s="41"/>
      <c r="H20" s="41"/>
      <c r="I20" s="41"/>
      <c r="J20" s="41"/>
      <c r="K20" s="41"/>
      <c r="L20" s="41"/>
      <c r="M20" s="41"/>
    </row>
    <row r="21" spans="1:13" ht="20.85" customHeight="1" x14ac:dyDescent="0.25">
      <c r="A21" s="109" t="s">
        <v>13</v>
      </c>
      <c r="B21" s="20" t="s">
        <v>49</v>
      </c>
      <c r="C21" s="110" t="s">
        <v>14</v>
      </c>
      <c r="D21" s="101"/>
      <c r="E21" s="101"/>
      <c r="F21" s="102"/>
      <c r="G21" s="102"/>
      <c r="H21" s="102"/>
      <c r="I21" s="102"/>
      <c r="J21" s="102"/>
      <c r="K21" s="102"/>
      <c r="L21" s="102"/>
      <c r="M21" s="102"/>
    </row>
    <row r="22" spans="1:13" ht="20.85" customHeight="1" x14ac:dyDescent="0.25">
      <c r="A22" s="109" t="s">
        <v>13</v>
      </c>
      <c r="B22" s="20" t="s">
        <v>48</v>
      </c>
      <c r="C22" s="110" t="s">
        <v>14</v>
      </c>
      <c r="D22" s="103"/>
      <c r="E22" s="103"/>
      <c r="F22" s="104"/>
      <c r="G22" s="104"/>
      <c r="H22" s="104"/>
      <c r="I22" s="104"/>
      <c r="J22" s="104"/>
      <c r="K22" s="104"/>
      <c r="L22" s="104"/>
      <c r="M22" s="104"/>
    </row>
    <row r="23" spans="1:13" ht="20.85" customHeight="1" x14ac:dyDescent="0.25">
      <c r="A23" s="109" t="s">
        <v>13</v>
      </c>
      <c r="B23" s="20" t="s">
        <v>80</v>
      </c>
      <c r="C23" s="110" t="s">
        <v>14</v>
      </c>
      <c r="D23" s="103"/>
      <c r="E23" s="103"/>
      <c r="F23" s="104"/>
      <c r="G23" s="104"/>
      <c r="H23" s="104"/>
      <c r="I23" s="104"/>
      <c r="J23" s="104"/>
      <c r="K23" s="104"/>
      <c r="L23" s="104"/>
      <c r="M23" s="104"/>
    </row>
    <row r="24" spans="1:13" ht="20.85" customHeight="1" x14ac:dyDescent="0.25">
      <c r="A24" s="109" t="s">
        <v>13</v>
      </c>
      <c r="B24" s="20" t="s">
        <v>79</v>
      </c>
      <c r="C24" s="110" t="s">
        <v>14</v>
      </c>
      <c r="D24" s="101"/>
      <c r="E24" s="101"/>
      <c r="F24" s="102"/>
      <c r="G24" s="102"/>
      <c r="H24" s="102"/>
      <c r="I24" s="102"/>
      <c r="J24" s="102"/>
      <c r="K24" s="102"/>
      <c r="L24" s="102"/>
      <c r="M24" s="102"/>
    </row>
    <row r="25" spans="1:13" ht="20.85" customHeight="1" x14ac:dyDescent="0.25">
      <c r="A25" s="90" t="s">
        <v>15</v>
      </c>
      <c r="B25" s="109"/>
      <c r="C25" s="108"/>
      <c r="D25" s="95"/>
      <c r="E25" s="95"/>
      <c r="F25" s="95"/>
      <c r="G25" s="95"/>
      <c r="H25" s="95"/>
      <c r="I25" s="95"/>
      <c r="J25" s="95"/>
      <c r="K25" s="95"/>
      <c r="L25" s="95"/>
      <c r="M25" s="95"/>
    </row>
    <row r="26" spans="1:13" ht="20.85" customHeight="1" x14ac:dyDescent="0.25">
      <c r="A26" s="98" t="s">
        <v>16</v>
      </c>
      <c r="B26" s="109"/>
      <c r="C26" s="108"/>
      <c r="D26" s="95"/>
      <c r="E26" s="95"/>
      <c r="F26" s="95"/>
      <c r="G26" s="95"/>
      <c r="H26" s="95"/>
      <c r="I26" s="95"/>
      <c r="J26" s="95"/>
      <c r="K26" s="95"/>
      <c r="L26" s="95"/>
      <c r="M26" s="95"/>
    </row>
    <row r="27" spans="1:13" ht="20.85" customHeight="1" x14ac:dyDescent="0.25">
      <c r="A27" s="90" t="s">
        <v>17</v>
      </c>
      <c r="B27" s="109"/>
      <c r="C27" s="108"/>
      <c r="D27" s="94"/>
      <c r="E27" s="94"/>
      <c r="F27" s="95"/>
      <c r="G27" s="95"/>
      <c r="H27" s="95"/>
      <c r="I27" s="95"/>
      <c r="J27" s="95"/>
      <c r="K27" s="95"/>
      <c r="L27" s="95"/>
      <c r="M27" s="95"/>
    </row>
    <row r="28" spans="1:13" ht="20.85" customHeight="1" x14ac:dyDescent="0.25">
      <c r="A28" s="98" t="s">
        <v>18</v>
      </c>
      <c r="B28" s="109"/>
      <c r="C28" s="110" t="s">
        <v>19</v>
      </c>
      <c r="D28" s="103"/>
      <c r="E28" s="103"/>
      <c r="F28" s="103"/>
      <c r="G28" s="103"/>
      <c r="H28" s="103"/>
      <c r="I28" s="103"/>
      <c r="J28" s="104"/>
      <c r="K28" s="104"/>
      <c r="L28" s="104"/>
      <c r="M28" s="104"/>
    </row>
    <row r="29" spans="1:13" ht="20.85" customHeight="1" x14ac:dyDescent="0.25">
      <c r="A29" s="90" t="s">
        <v>20</v>
      </c>
      <c r="B29" s="109"/>
      <c r="C29" s="108"/>
      <c r="D29" s="105"/>
      <c r="E29" s="105"/>
      <c r="F29" s="105"/>
      <c r="G29" s="106"/>
      <c r="H29" s="105"/>
      <c r="I29" s="106"/>
      <c r="J29" s="106"/>
      <c r="K29" s="106"/>
      <c r="L29" s="106"/>
      <c r="M29" s="106"/>
    </row>
    <row r="30" spans="1:13" ht="20.85" customHeight="1" x14ac:dyDescent="0.25">
      <c r="A30" s="90" t="s">
        <v>21</v>
      </c>
      <c r="B30" s="109"/>
      <c r="C30" s="108"/>
      <c r="D30" s="103"/>
      <c r="E30" s="103"/>
      <c r="F30" s="104"/>
      <c r="G30" s="104"/>
      <c r="H30" s="104"/>
      <c r="I30" s="104"/>
      <c r="J30" s="104"/>
      <c r="K30" s="104"/>
      <c r="L30" s="104"/>
      <c r="M30" s="104"/>
    </row>
    <row r="31" spans="1:13" ht="20.85" customHeight="1" x14ac:dyDescent="0.25">
      <c r="A31" s="90" t="s">
        <v>24</v>
      </c>
      <c r="B31" s="90"/>
      <c r="C31" s="90"/>
      <c r="D31" s="99"/>
      <c r="E31" s="99"/>
      <c r="F31" s="107"/>
      <c r="G31" s="107"/>
      <c r="H31" s="107"/>
      <c r="I31" s="107"/>
      <c r="J31" s="107"/>
      <c r="K31" s="107"/>
      <c r="L31" s="107"/>
      <c r="M31" s="107"/>
    </row>
    <row r="32" spans="1:13" ht="122.45" customHeight="1" x14ac:dyDescent="0.25">
      <c r="A32" s="199" t="s">
        <v>90</v>
      </c>
      <c r="B32" s="199"/>
      <c r="C32" s="199"/>
      <c r="D32" s="103"/>
      <c r="E32" s="103"/>
      <c r="F32" s="104"/>
      <c r="G32" s="104"/>
      <c r="H32" s="104"/>
      <c r="I32" s="104"/>
      <c r="J32" s="104"/>
      <c r="K32" s="104"/>
      <c r="L32" s="104"/>
      <c r="M32" s="104"/>
    </row>
    <row r="33" spans="1:13" ht="6.95" customHeight="1" x14ac:dyDescent="0.25">
      <c r="A33" s="21"/>
      <c r="B33" s="21"/>
      <c r="C33" s="21"/>
      <c r="D33" s="29"/>
      <c r="E33" s="29"/>
      <c r="F33" s="28"/>
      <c r="G33" s="28"/>
      <c r="H33" s="28"/>
      <c r="I33" s="28"/>
      <c r="J33" s="28"/>
      <c r="K33" s="28"/>
      <c r="L33" s="28"/>
      <c r="M33" s="28"/>
    </row>
    <row r="34" spans="1:13" ht="12.95" customHeight="1" x14ac:dyDescent="0.25">
      <c r="A34" s="44" t="s">
        <v>91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4.45" customHeight="1" x14ac:dyDescent="0.25">
      <c r="A35" s="48" t="s">
        <v>92</v>
      </c>
      <c r="B35" s="48"/>
      <c r="C35" s="49"/>
      <c r="D35" s="50" t="str">
        <f>IF(ISBLANK(D34),"",(D34/(3600*D15)))</f>
        <v/>
      </c>
      <c r="E35" s="50" t="str">
        <f t="shared" ref="E35:M35" si="0">IF(ISBLANK(E34),"",(E34/(3600*E15)))</f>
        <v/>
      </c>
      <c r="F35" s="50" t="str">
        <f t="shared" si="0"/>
        <v/>
      </c>
      <c r="G35" s="50" t="str">
        <f t="shared" si="0"/>
        <v/>
      </c>
      <c r="H35" s="50" t="str">
        <f t="shared" si="0"/>
        <v/>
      </c>
      <c r="I35" s="50" t="str">
        <f t="shared" si="0"/>
        <v/>
      </c>
      <c r="J35" s="50" t="str">
        <f t="shared" si="0"/>
        <v/>
      </c>
      <c r="K35" s="50" t="str">
        <f t="shared" si="0"/>
        <v/>
      </c>
      <c r="L35" s="50" t="str">
        <f t="shared" si="0"/>
        <v/>
      </c>
      <c r="M35" s="50" t="str">
        <f t="shared" si="0"/>
        <v/>
      </c>
    </row>
    <row r="36" spans="1:13" ht="4.5" customHeight="1" x14ac:dyDescent="0.25">
      <c r="A36" s="87" t="s">
        <v>156</v>
      </c>
      <c r="B36" s="87"/>
      <c r="C36" s="87"/>
      <c r="D36" s="88">
        <f>IF(ISBLANK(D34),0,1)</f>
        <v>0</v>
      </c>
      <c r="E36" s="88">
        <f t="shared" ref="E36:M36" si="1">IF(ISBLANK(E34),0,1)</f>
        <v>0</v>
      </c>
      <c r="F36" s="88">
        <f t="shared" si="1"/>
        <v>0</v>
      </c>
      <c r="G36" s="88">
        <f t="shared" si="1"/>
        <v>0</v>
      </c>
      <c r="H36" s="88">
        <f t="shared" si="1"/>
        <v>0</v>
      </c>
      <c r="I36" s="88">
        <f t="shared" si="1"/>
        <v>0</v>
      </c>
      <c r="J36" s="88">
        <f t="shared" si="1"/>
        <v>0</v>
      </c>
      <c r="K36" s="88">
        <f t="shared" si="1"/>
        <v>0</v>
      </c>
      <c r="L36" s="88">
        <f t="shared" si="1"/>
        <v>0</v>
      </c>
      <c r="M36" s="88">
        <f t="shared" si="1"/>
        <v>0</v>
      </c>
    </row>
    <row r="37" spans="1:13" ht="6.95" customHeight="1" x14ac:dyDescent="0.25">
      <c r="A37" s="87" t="s">
        <v>157</v>
      </c>
      <c r="B37" s="87"/>
      <c r="C37" s="87"/>
      <c r="D37" s="88">
        <f>IF(ISBLANK(D34),0,IF(D35&lt;24,0,(D35-24)))</f>
        <v>0</v>
      </c>
      <c r="E37" s="88">
        <f t="shared" ref="E37:M37" si="2">IF(ISBLANK(E34),0,IF(E35&lt;24,0,(E35-24)))</f>
        <v>0</v>
      </c>
      <c r="F37" s="88">
        <f t="shared" si="2"/>
        <v>0</v>
      </c>
      <c r="G37" s="88">
        <f t="shared" si="2"/>
        <v>0</v>
      </c>
      <c r="H37" s="88">
        <f t="shared" si="2"/>
        <v>0</v>
      </c>
      <c r="I37" s="88">
        <f t="shared" si="2"/>
        <v>0</v>
      </c>
      <c r="J37" s="88">
        <f t="shared" si="2"/>
        <v>0</v>
      </c>
      <c r="K37" s="88">
        <f t="shared" si="2"/>
        <v>0</v>
      </c>
      <c r="L37" s="88">
        <f t="shared" si="2"/>
        <v>0</v>
      </c>
      <c r="M37" s="88">
        <f t="shared" si="2"/>
        <v>0</v>
      </c>
    </row>
    <row r="38" spans="1:13" ht="10.5" customHeight="1" x14ac:dyDescent="0.25">
      <c r="A38" s="21"/>
      <c r="B38" s="21"/>
      <c r="C38" s="21"/>
      <c r="D38" s="22"/>
      <c r="E38" s="23"/>
      <c r="F38" s="22"/>
      <c r="G38" s="22"/>
      <c r="H38" s="22"/>
      <c r="I38" s="22"/>
      <c r="J38" s="22"/>
      <c r="K38" s="22"/>
      <c r="L38" s="22"/>
      <c r="M38" s="22"/>
    </row>
    <row r="39" spans="1:13" ht="15" customHeight="1" x14ac:dyDescent="0.25">
      <c r="A39" s="24"/>
      <c r="B39" s="25" t="s">
        <v>53</v>
      </c>
      <c r="C39" s="26"/>
      <c r="D39" s="17" t="str">
        <f>Page4!D39</f>
        <v>o</v>
      </c>
      <c r="E39" s="27" t="s">
        <v>54</v>
      </c>
      <c r="F39" s="17" t="str">
        <f>Page4!F39</f>
        <v>x</v>
      </c>
      <c r="G39" s="28" t="s">
        <v>55</v>
      </c>
      <c r="H39" s="29"/>
      <c r="I39" s="25"/>
      <c r="J39" s="29"/>
      <c r="K39" s="30"/>
      <c r="L39" s="31"/>
    </row>
    <row r="40" spans="1:13" ht="5.45" customHeight="1" x14ac:dyDescent="0.25"/>
    <row r="41" spans="1:13" ht="15" customHeight="1" x14ac:dyDescent="0.25">
      <c r="B41" s="32" t="s">
        <v>26</v>
      </c>
      <c r="D41" s="17" t="str">
        <f>Page4!D41</f>
        <v>x</v>
      </c>
      <c r="E41" s="14" t="s">
        <v>27</v>
      </c>
      <c r="F41" s="17" t="str">
        <f>Page4!F41</f>
        <v>o</v>
      </c>
      <c r="G41" s="14" t="s">
        <v>28</v>
      </c>
      <c r="H41" s="190" t="str">
        <f>IF(Page4!H41="","",Page4!H41)</f>
        <v/>
      </c>
      <c r="I41" s="190" t="str">
        <f>IF(Page4!I41="","",Page4!I41)</f>
        <v/>
      </c>
      <c r="J41" s="14" t="s">
        <v>22</v>
      </c>
      <c r="K41" s="33">
        <f>+'Fiche de données d''essais HCF 1'!K40</f>
        <v>0</v>
      </c>
    </row>
    <row r="42" spans="1:13" ht="6.95" customHeight="1" x14ac:dyDescent="0.25">
      <c r="B42" s="32"/>
      <c r="H42" s="26"/>
      <c r="J42" s="34"/>
      <c r="K42" s="34"/>
    </row>
    <row r="43" spans="1:13" ht="15" customHeight="1" x14ac:dyDescent="0.25">
      <c r="B43" s="32" t="s">
        <v>56</v>
      </c>
      <c r="D43" s="19"/>
      <c r="E43" s="19"/>
      <c r="F43" s="19"/>
      <c r="G43" s="19"/>
      <c r="H43" s="26"/>
      <c r="I43" s="19"/>
      <c r="J43" s="35"/>
      <c r="K43" s="35"/>
      <c r="L43" s="19"/>
      <c r="M43" s="19"/>
    </row>
    <row r="44" spans="1:13" ht="15" customHeight="1" x14ac:dyDescent="0.25">
      <c r="B44" s="200" t="str">
        <f>IF(Page4!B44:M47="","",Page4!B44:M47)</f>
        <v/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</row>
    <row r="45" spans="1:13" ht="15" customHeight="1" x14ac:dyDescent="0.25">
      <c r="A45" s="34"/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</row>
    <row r="46" spans="1:13" ht="15" customHeight="1" x14ac:dyDescent="0.25">
      <c r="A46" s="34"/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</row>
    <row r="47" spans="1:13" ht="15" customHeight="1" x14ac:dyDescent="0.25">
      <c r="A47" s="34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</row>
    <row r="48" spans="1:13" ht="15" customHeight="1" x14ac:dyDescent="0.25">
      <c r="A48" s="34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82" t="s">
        <v>155</v>
      </c>
      <c r="M48" s="83">
        <f>SUM(D37:M37)</f>
        <v>0</v>
      </c>
    </row>
    <row r="49" spans="1:13" ht="15" customHeight="1" x14ac:dyDescent="0.25">
      <c r="A49" s="13" t="s">
        <v>52</v>
      </c>
      <c r="B49" s="13"/>
      <c r="L49" s="82" t="s">
        <v>100</v>
      </c>
      <c r="M49" s="84">
        <f>SUM(D36:M36)</f>
        <v>0</v>
      </c>
    </row>
    <row r="50" spans="1:13" ht="15" customHeight="1" x14ac:dyDescent="0.25">
      <c r="A50" s="13" t="s">
        <v>34</v>
      </c>
      <c r="B50" s="13"/>
      <c r="L50" s="85" t="s">
        <v>102</v>
      </c>
      <c r="M50" s="86">
        <f>(SUM(D35:M35)+9*(SUM(D36:M36)))/24</f>
        <v>0</v>
      </c>
    </row>
  </sheetData>
  <mergeCells count="14">
    <mergeCell ref="J2:K3"/>
    <mergeCell ref="L2:M3"/>
    <mergeCell ref="B44:M47"/>
    <mergeCell ref="C6:D6"/>
    <mergeCell ref="C4:D4"/>
    <mergeCell ref="G4:H4"/>
    <mergeCell ref="K4:L4"/>
    <mergeCell ref="C5:D5"/>
    <mergeCell ref="G5:H5"/>
    <mergeCell ref="K5:L5"/>
    <mergeCell ref="G6:H6"/>
    <mergeCell ref="K6:L6"/>
    <mergeCell ref="A32:C32"/>
    <mergeCell ref="H41:I41"/>
  </mergeCells>
  <phoneticPr fontId="3" type="noConversion"/>
  <dataValidations count="1">
    <dataValidation type="list" showInputMessage="1" showErrorMessage="1" errorTitle="Incorrect" error="Le choix est restreint à x ou o (en minuscule)" sqref="F41 F39 D39 D41">
      <formula1>choix</formula1>
    </dataValidation>
  </dataValidations>
  <printOptions horizontalCentered="1" verticalCentered="1"/>
  <pageMargins left="0.39370078740157483" right="0" top="0.39370078740157483" bottom="0.39370078740157483" header="0.51181102362204722" footer="0.51181102362204722"/>
  <pageSetup paperSize="9" scale="84" orientation="portrait" r:id="rId1"/>
  <headerFooter alignWithMargins="0">
    <oddHeader>&amp;R&amp;6REVISION :  Test JG160817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M50"/>
  <sheetViews>
    <sheetView topLeftCell="A22" workbookViewId="0">
      <selection activeCell="H6" sqref="H6:I6"/>
    </sheetView>
  </sheetViews>
  <sheetFormatPr baseColWidth="10" defaultColWidth="10.85546875" defaultRowHeight="15" customHeight="1" x14ac:dyDescent="0.25"/>
  <cols>
    <col min="1" max="1" width="2.85546875" style="14" customWidth="1"/>
    <col min="2" max="2" width="11.28515625" style="14" customWidth="1"/>
    <col min="3" max="3" width="7.7109375" style="14" customWidth="1"/>
    <col min="4" max="13" width="9.7109375" style="14" customWidth="1"/>
    <col min="14" max="16384" width="10.85546875" style="14"/>
  </cols>
  <sheetData>
    <row r="1" spans="1:13" ht="15" customHeight="1" thickBot="1" x14ac:dyDescent="0.3">
      <c r="G1" s="15" t="s">
        <v>47</v>
      </c>
      <c r="K1" s="14" t="s">
        <v>38</v>
      </c>
      <c r="L1" s="16" t="s">
        <v>43</v>
      </c>
      <c r="M1" s="14">
        <f>+'Fiche de données d''essais HCF 1'!M1</f>
        <v>1</v>
      </c>
    </row>
    <row r="2" spans="1:13" ht="15" customHeight="1" x14ac:dyDescent="0.25">
      <c r="G2" s="18" t="s">
        <v>57</v>
      </c>
      <c r="J2" s="193" t="s">
        <v>30</v>
      </c>
      <c r="K2" s="202"/>
      <c r="L2" s="195" t="str">
        <f>IF(Page5!L2="","",Page5!L2)</f>
        <v>8030-13302</v>
      </c>
      <c r="M2" s="196" t="str">
        <f>IF(Page5!M2="","",Page5!M2)</f>
        <v/>
      </c>
    </row>
    <row r="3" spans="1:13" ht="9" customHeight="1" thickBot="1" x14ac:dyDescent="0.3">
      <c r="J3" s="194"/>
      <c r="K3" s="203"/>
      <c r="L3" s="197" t="str">
        <f>IF(Page5!L3="","",Page5!L3)</f>
        <v/>
      </c>
      <c r="M3" s="198" t="str">
        <f>IF(Page5!M3="","",Page5!M3)</f>
        <v/>
      </c>
    </row>
    <row r="4" spans="1:13" ht="15" customHeight="1" x14ac:dyDescent="0.25">
      <c r="A4" s="89" t="s">
        <v>35</v>
      </c>
      <c r="B4" s="89"/>
      <c r="C4" s="191" t="s">
        <v>158</v>
      </c>
      <c r="D4" s="191" t="str">
        <f>IF(Page5!D4="","",Page5!D4)</f>
        <v/>
      </c>
      <c r="E4" s="14" t="s">
        <v>1</v>
      </c>
      <c r="G4" s="192" t="str">
        <f>IF(Page5!G4="","",Page5!G4)</f>
        <v>485-920-525 F</v>
      </c>
      <c r="H4" s="192" t="str">
        <f>IF(Page5!H4="","",Page5!H4)</f>
        <v/>
      </c>
      <c r="I4" s="14" t="s">
        <v>33</v>
      </c>
      <c r="K4" s="204">
        <f>IF(Page5!K4="","",Page5!K4)</f>
        <v>42963</v>
      </c>
      <c r="L4" s="204" t="str">
        <f>IF(Page5!L4="","",Page5!L4)</f>
        <v/>
      </c>
      <c r="M4" s="19"/>
    </row>
    <row r="5" spans="1:13" ht="15" customHeight="1" x14ac:dyDescent="0.25">
      <c r="A5" s="89" t="s">
        <v>29</v>
      </c>
      <c r="B5" s="89"/>
      <c r="C5" s="191" t="s">
        <v>158</v>
      </c>
      <c r="D5" s="191" t="str">
        <f>IF(Page5!D5="","",Page5!D5)</f>
        <v/>
      </c>
      <c r="E5" s="14" t="s">
        <v>2</v>
      </c>
      <c r="G5" s="205" t="str">
        <f>IF(Page5!G5="","",Page5!G5)</f>
        <v>Ti6242</v>
      </c>
      <c r="H5" s="205" t="str">
        <f>IF(Page5!H5="","",Page5!H5)</f>
        <v/>
      </c>
      <c r="I5" s="14" t="s">
        <v>23</v>
      </c>
      <c r="K5" s="205" t="str">
        <f>IF(Page5!K5="","",Page5!K5)</f>
        <v>JGA</v>
      </c>
      <c r="L5" s="205" t="str">
        <f>IF(Page5!L5="","",Page5!L5)</f>
        <v/>
      </c>
      <c r="M5" s="19"/>
    </row>
    <row r="6" spans="1:13" ht="15" customHeight="1" x14ac:dyDescent="0.25">
      <c r="A6" s="14" t="s">
        <v>36</v>
      </c>
      <c r="C6" s="192" t="str">
        <f>IF(Page5!C6="","",Page5!C6)</f>
        <v>1-120-1</v>
      </c>
      <c r="D6" s="192" t="str">
        <f>IF(Page5!D6="","",Page5!D6)</f>
        <v/>
      </c>
      <c r="E6" s="14" t="s">
        <v>3</v>
      </c>
      <c r="G6" s="205" t="str">
        <f>IF(Page5!G6="","",Page5!G6)</f>
        <v>Trapeze</v>
      </c>
      <c r="H6" s="205" t="str">
        <f>IF(Page5!H6="","",Page5!H6)</f>
        <v/>
      </c>
      <c r="I6" s="14" t="s">
        <v>4</v>
      </c>
      <c r="K6" s="205" t="str">
        <f>IF(Page5!K6="","",Page5!K6)</f>
        <v>THO</v>
      </c>
      <c r="L6" s="205" t="str">
        <f>IF(Page5!L6="","",Page5!L6)</f>
        <v/>
      </c>
      <c r="M6" s="19"/>
    </row>
    <row r="8" spans="1:13" ht="20.85" customHeight="1" x14ac:dyDescent="0.25">
      <c r="A8" s="90" t="s">
        <v>5</v>
      </c>
      <c r="B8" s="90"/>
      <c r="C8" s="91" t="str">
        <f>IF(Page5!C8="","",Page5!C8)</f>
        <v>34956.001 CDF</v>
      </c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0.85" customHeight="1" x14ac:dyDescent="0.25">
      <c r="A9" s="90" t="s">
        <v>6</v>
      </c>
      <c r="B9" s="109"/>
      <c r="C9" s="108"/>
      <c r="D9" s="94"/>
      <c r="E9" s="94"/>
      <c r="F9" s="95"/>
      <c r="G9" s="95"/>
      <c r="H9" s="95"/>
      <c r="I9" s="95"/>
      <c r="J9" s="95"/>
      <c r="K9" s="95"/>
      <c r="L9" s="95"/>
      <c r="M9" s="95"/>
    </row>
    <row r="10" spans="1:13" ht="20.85" customHeight="1" x14ac:dyDescent="0.25">
      <c r="A10" s="90" t="s">
        <v>7</v>
      </c>
      <c r="B10" s="109"/>
      <c r="C10" s="108"/>
      <c r="D10" s="94"/>
      <c r="E10" s="94"/>
      <c r="F10" s="95"/>
      <c r="G10" s="95"/>
      <c r="H10" s="95"/>
      <c r="I10" s="95"/>
      <c r="J10" s="95"/>
      <c r="K10" s="95"/>
      <c r="L10" s="95"/>
      <c r="M10" s="95"/>
    </row>
    <row r="11" spans="1:13" ht="20.85" customHeight="1" x14ac:dyDescent="0.25">
      <c r="A11" s="90" t="s">
        <v>32</v>
      </c>
      <c r="B11" s="109"/>
      <c r="C11" s="108"/>
      <c r="D11" s="94"/>
      <c r="E11" s="94"/>
      <c r="F11" s="95"/>
      <c r="G11" s="95"/>
      <c r="H11" s="95"/>
      <c r="I11" s="95"/>
      <c r="J11" s="95"/>
      <c r="K11" s="95"/>
      <c r="L11" s="95"/>
      <c r="M11" s="95"/>
    </row>
    <row r="12" spans="1:13" ht="20.85" customHeight="1" x14ac:dyDescent="0.25">
      <c r="A12" s="90" t="s">
        <v>31</v>
      </c>
      <c r="B12" s="109"/>
      <c r="C12" s="108"/>
      <c r="D12" s="94"/>
      <c r="E12" s="94"/>
      <c r="F12" s="95"/>
      <c r="G12" s="95"/>
      <c r="H12" s="95"/>
      <c r="I12" s="95"/>
      <c r="J12" s="95"/>
      <c r="K12" s="95"/>
      <c r="L12" s="95"/>
      <c r="M12" s="95"/>
    </row>
    <row r="13" spans="1:13" ht="20.85" customHeight="1" x14ac:dyDescent="0.25">
      <c r="A13" s="90" t="s">
        <v>8</v>
      </c>
      <c r="B13" s="109"/>
      <c r="C13" s="108"/>
      <c r="D13" s="96"/>
      <c r="E13" s="96"/>
      <c r="F13" s="97"/>
      <c r="G13" s="97"/>
      <c r="H13" s="97"/>
      <c r="I13" s="97"/>
      <c r="J13" s="97"/>
      <c r="K13" s="97"/>
      <c r="L13" s="97"/>
      <c r="M13" s="97"/>
    </row>
    <row r="14" spans="1:13" ht="20.85" customHeight="1" x14ac:dyDescent="0.25">
      <c r="A14" s="98" t="s">
        <v>9</v>
      </c>
      <c r="B14" s="109"/>
      <c r="C14" s="110" t="s">
        <v>25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1:13" ht="20.85" customHeight="1" x14ac:dyDescent="0.25">
      <c r="A15" s="90" t="s">
        <v>10</v>
      </c>
      <c r="B15" s="109"/>
      <c r="C15" s="110" t="s">
        <v>11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1:13" ht="20.85" customHeight="1" x14ac:dyDescent="0.25">
      <c r="A16" s="37" t="s">
        <v>88</v>
      </c>
      <c r="B16" s="43"/>
      <c r="C16" s="42" t="s">
        <v>12</v>
      </c>
      <c r="D16" s="38"/>
      <c r="E16" s="38"/>
      <c r="F16" s="39"/>
      <c r="G16" s="39"/>
      <c r="H16" s="39"/>
      <c r="I16" s="39"/>
      <c r="J16" s="39"/>
      <c r="K16" s="39"/>
      <c r="L16" s="39"/>
      <c r="M16" s="39"/>
    </row>
    <row r="17" spans="1:13" ht="20.85" customHeight="1" x14ac:dyDescent="0.25">
      <c r="A17" s="36" t="s">
        <v>86</v>
      </c>
      <c r="B17" s="43"/>
      <c r="C17" s="42" t="s">
        <v>12</v>
      </c>
      <c r="D17" s="38"/>
      <c r="E17" s="38"/>
      <c r="F17" s="39"/>
      <c r="G17" s="39"/>
      <c r="H17" s="39"/>
      <c r="I17" s="39"/>
      <c r="J17" s="39"/>
      <c r="K17" s="39"/>
      <c r="L17" s="39"/>
      <c r="M17" s="39"/>
    </row>
    <row r="18" spans="1:13" ht="20.85" customHeight="1" x14ac:dyDescent="0.25">
      <c r="A18" s="36" t="s">
        <v>87</v>
      </c>
      <c r="B18" s="43"/>
      <c r="C18" s="42" t="s">
        <v>12</v>
      </c>
      <c r="D18" s="38"/>
      <c r="E18" s="38"/>
      <c r="F18" s="39"/>
      <c r="G18" s="39"/>
      <c r="H18" s="39"/>
      <c r="I18" s="39"/>
      <c r="J18" s="39"/>
      <c r="K18" s="39"/>
      <c r="L18" s="39"/>
      <c r="M18" s="39"/>
    </row>
    <row r="19" spans="1:13" ht="20.85" customHeight="1" x14ac:dyDescent="0.25">
      <c r="A19" s="36" t="s">
        <v>89</v>
      </c>
      <c r="B19" s="37"/>
      <c r="C19" s="111"/>
      <c r="D19" s="40"/>
      <c r="E19" s="40"/>
      <c r="F19" s="41"/>
      <c r="G19" s="41"/>
      <c r="H19" s="41"/>
      <c r="I19" s="41"/>
      <c r="J19" s="41"/>
      <c r="K19" s="41"/>
      <c r="L19" s="41"/>
      <c r="M19" s="41"/>
    </row>
    <row r="20" spans="1:13" ht="20.85" customHeight="1" x14ac:dyDescent="0.25">
      <c r="A20" s="36" t="s">
        <v>89</v>
      </c>
      <c r="B20" s="37"/>
      <c r="C20" s="111"/>
      <c r="D20" s="40"/>
      <c r="E20" s="40"/>
      <c r="F20" s="41"/>
      <c r="G20" s="41"/>
      <c r="H20" s="41"/>
      <c r="I20" s="41"/>
      <c r="J20" s="41"/>
      <c r="K20" s="41"/>
      <c r="L20" s="41"/>
      <c r="M20" s="41"/>
    </row>
    <row r="21" spans="1:13" ht="20.85" customHeight="1" x14ac:dyDescent="0.25">
      <c r="A21" s="109" t="s">
        <v>13</v>
      </c>
      <c r="B21" s="20" t="s">
        <v>49</v>
      </c>
      <c r="C21" s="110" t="s">
        <v>14</v>
      </c>
      <c r="D21" s="101"/>
      <c r="E21" s="101"/>
      <c r="F21" s="102"/>
      <c r="G21" s="102"/>
      <c r="H21" s="102"/>
      <c r="I21" s="102"/>
      <c r="J21" s="102"/>
      <c r="K21" s="102"/>
      <c r="L21" s="102"/>
      <c r="M21" s="102"/>
    </row>
    <row r="22" spans="1:13" ht="20.85" customHeight="1" x14ac:dyDescent="0.25">
      <c r="A22" s="109" t="s">
        <v>13</v>
      </c>
      <c r="B22" s="20" t="s">
        <v>48</v>
      </c>
      <c r="C22" s="110" t="s">
        <v>14</v>
      </c>
      <c r="D22" s="103"/>
      <c r="E22" s="103"/>
      <c r="F22" s="104"/>
      <c r="G22" s="104"/>
      <c r="H22" s="104"/>
      <c r="I22" s="104"/>
      <c r="J22" s="104"/>
      <c r="K22" s="104"/>
      <c r="L22" s="104"/>
      <c r="M22" s="104"/>
    </row>
    <row r="23" spans="1:13" ht="20.85" customHeight="1" x14ac:dyDescent="0.25">
      <c r="A23" s="109" t="s">
        <v>13</v>
      </c>
      <c r="B23" s="20" t="s">
        <v>80</v>
      </c>
      <c r="C23" s="110" t="s">
        <v>14</v>
      </c>
      <c r="D23" s="103"/>
      <c r="E23" s="103"/>
      <c r="F23" s="104"/>
      <c r="G23" s="104"/>
      <c r="H23" s="104"/>
      <c r="I23" s="104"/>
      <c r="J23" s="104"/>
      <c r="K23" s="104"/>
      <c r="L23" s="104"/>
      <c r="M23" s="104"/>
    </row>
    <row r="24" spans="1:13" ht="20.85" customHeight="1" x14ac:dyDescent="0.25">
      <c r="A24" s="109" t="s">
        <v>13</v>
      </c>
      <c r="B24" s="20" t="s">
        <v>79</v>
      </c>
      <c r="C24" s="110" t="s">
        <v>14</v>
      </c>
      <c r="D24" s="101"/>
      <c r="E24" s="101"/>
      <c r="F24" s="102"/>
      <c r="G24" s="102"/>
      <c r="H24" s="102"/>
      <c r="I24" s="102"/>
      <c r="J24" s="102"/>
      <c r="K24" s="102"/>
      <c r="L24" s="102"/>
      <c r="M24" s="102"/>
    </row>
    <row r="25" spans="1:13" ht="20.85" customHeight="1" x14ac:dyDescent="0.25">
      <c r="A25" s="90" t="s">
        <v>15</v>
      </c>
      <c r="B25" s="109"/>
      <c r="C25" s="108"/>
      <c r="D25" s="95"/>
      <c r="E25" s="95"/>
      <c r="F25" s="95"/>
      <c r="G25" s="95"/>
      <c r="H25" s="95"/>
      <c r="I25" s="95"/>
      <c r="J25" s="95"/>
      <c r="K25" s="95"/>
      <c r="L25" s="95"/>
      <c r="M25" s="95"/>
    </row>
    <row r="26" spans="1:13" ht="20.85" customHeight="1" x14ac:dyDescent="0.25">
      <c r="A26" s="98" t="s">
        <v>16</v>
      </c>
      <c r="B26" s="109"/>
      <c r="C26" s="108"/>
      <c r="D26" s="95"/>
      <c r="E26" s="95"/>
      <c r="F26" s="95"/>
      <c r="G26" s="95"/>
      <c r="H26" s="95"/>
      <c r="I26" s="95"/>
      <c r="J26" s="95"/>
      <c r="K26" s="95"/>
      <c r="L26" s="95"/>
      <c r="M26" s="95"/>
    </row>
    <row r="27" spans="1:13" ht="20.85" customHeight="1" x14ac:dyDescent="0.25">
      <c r="A27" s="90" t="s">
        <v>17</v>
      </c>
      <c r="B27" s="109"/>
      <c r="C27" s="108"/>
      <c r="D27" s="94"/>
      <c r="E27" s="94"/>
      <c r="F27" s="95"/>
      <c r="G27" s="95"/>
      <c r="H27" s="95"/>
      <c r="I27" s="95"/>
      <c r="J27" s="95"/>
      <c r="K27" s="95"/>
      <c r="L27" s="95"/>
      <c r="M27" s="95"/>
    </row>
    <row r="28" spans="1:13" ht="20.85" customHeight="1" x14ac:dyDescent="0.25">
      <c r="A28" s="98" t="s">
        <v>18</v>
      </c>
      <c r="B28" s="109"/>
      <c r="C28" s="110" t="s">
        <v>19</v>
      </c>
      <c r="D28" s="103"/>
      <c r="E28" s="103"/>
      <c r="F28" s="103"/>
      <c r="G28" s="103"/>
      <c r="H28" s="103"/>
      <c r="I28" s="103"/>
      <c r="J28" s="104"/>
      <c r="K28" s="104"/>
      <c r="L28" s="104"/>
      <c r="M28" s="104"/>
    </row>
    <row r="29" spans="1:13" ht="20.85" customHeight="1" x14ac:dyDescent="0.25">
      <c r="A29" s="90" t="s">
        <v>20</v>
      </c>
      <c r="B29" s="109"/>
      <c r="C29" s="108"/>
      <c r="D29" s="105"/>
      <c r="E29" s="105"/>
      <c r="F29" s="105"/>
      <c r="G29" s="106"/>
      <c r="H29" s="105"/>
      <c r="I29" s="106"/>
      <c r="J29" s="106"/>
      <c r="K29" s="106"/>
      <c r="L29" s="106"/>
      <c r="M29" s="106"/>
    </row>
    <row r="30" spans="1:13" ht="20.85" customHeight="1" x14ac:dyDescent="0.25">
      <c r="A30" s="90" t="s">
        <v>21</v>
      </c>
      <c r="B30" s="109"/>
      <c r="C30" s="108"/>
      <c r="D30" s="103"/>
      <c r="E30" s="103"/>
      <c r="F30" s="104"/>
      <c r="G30" s="104"/>
      <c r="H30" s="104"/>
      <c r="I30" s="104"/>
      <c r="J30" s="104"/>
      <c r="K30" s="104"/>
      <c r="L30" s="104"/>
      <c r="M30" s="104"/>
    </row>
    <row r="31" spans="1:13" ht="20.85" customHeight="1" x14ac:dyDescent="0.25">
      <c r="A31" s="90" t="s">
        <v>24</v>
      </c>
      <c r="B31" s="90"/>
      <c r="C31" s="90"/>
      <c r="D31" s="99"/>
      <c r="E31" s="99"/>
      <c r="F31" s="107"/>
      <c r="G31" s="107"/>
      <c r="H31" s="107"/>
      <c r="I31" s="107"/>
      <c r="J31" s="107"/>
      <c r="K31" s="107"/>
      <c r="L31" s="107"/>
      <c r="M31" s="107"/>
    </row>
    <row r="32" spans="1:13" ht="122.45" customHeight="1" x14ac:dyDescent="0.25">
      <c r="A32" s="199" t="s">
        <v>90</v>
      </c>
      <c r="B32" s="199"/>
      <c r="C32" s="199"/>
      <c r="D32" s="103"/>
      <c r="E32" s="103"/>
      <c r="F32" s="104"/>
      <c r="G32" s="104"/>
      <c r="H32" s="104"/>
      <c r="I32" s="104"/>
      <c r="J32" s="104"/>
      <c r="K32" s="104"/>
      <c r="L32" s="104"/>
      <c r="M32" s="104"/>
    </row>
    <row r="33" spans="1:13" ht="6.95" customHeight="1" x14ac:dyDescent="0.25">
      <c r="A33" s="21"/>
      <c r="B33" s="21"/>
      <c r="C33" s="21"/>
      <c r="D33" s="29"/>
      <c r="E33" s="29"/>
      <c r="F33" s="28"/>
      <c r="G33" s="28"/>
      <c r="H33" s="28"/>
      <c r="I33" s="28"/>
      <c r="J33" s="28"/>
      <c r="K33" s="28"/>
      <c r="L33" s="28"/>
      <c r="M33" s="28"/>
    </row>
    <row r="34" spans="1:13" ht="12.95" customHeight="1" x14ac:dyDescent="0.25">
      <c r="A34" s="44" t="s">
        <v>91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4.45" customHeight="1" x14ac:dyDescent="0.25">
      <c r="A35" s="48" t="s">
        <v>92</v>
      </c>
      <c r="B35" s="48"/>
      <c r="C35" s="49"/>
      <c r="D35" s="50" t="str">
        <f>IF(ISBLANK(D34),"",(D34/(3600*D15)))</f>
        <v/>
      </c>
      <c r="E35" s="50" t="str">
        <f t="shared" ref="E35:M35" si="0">IF(ISBLANK(E34),"",(E34/(3600*E15)))</f>
        <v/>
      </c>
      <c r="F35" s="50" t="str">
        <f t="shared" si="0"/>
        <v/>
      </c>
      <c r="G35" s="50" t="str">
        <f t="shared" si="0"/>
        <v/>
      </c>
      <c r="H35" s="50" t="str">
        <f t="shared" si="0"/>
        <v/>
      </c>
      <c r="I35" s="50" t="str">
        <f t="shared" si="0"/>
        <v/>
      </c>
      <c r="J35" s="50" t="str">
        <f t="shared" si="0"/>
        <v/>
      </c>
      <c r="K35" s="50" t="str">
        <f t="shared" si="0"/>
        <v/>
      </c>
      <c r="L35" s="50" t="str">
        <f t="shared" si="0"/>
        <v/>
      </c>
      <c r="M35" s="50" t="str">
        <f t="shared" si="0"/>
        <v/>
      </c>
    </row>
    <row r="36" spans="1:13" ht="4.5" customHeight="1" x14ac:dyDescent="0.25">
      <c r="A36" s="87" t="s">
        <v>156</v>
      </c>
      <c r="B36" s="87"/>
      <c r="C36" s="87"/>
      <c r="D36" s="88">
        <f>IF(ISBLANK(D34),0,1)</f>
        <v>0</v>
      </c>
      <c r="E36" s="88">
        <f t="shared" ref="E36:M36" si="1">IF(ISBLANK(E34),0,1)</f>
        <v>0</v>
      </c>
      <c r="F36" s="88">
        <f t="shared" si="1"/>
        <v>0</v>
      </c>
      <c r="G36" s="88">
        <f t="shared" si="1"/>
        <v>0</v>
      </c>
      <c r="H36" s="88">
        <f t="shared" si="1"/>
        <v>0</v>
      </c>
      <c r="I36" s="88">
        <f t="shared" si="1"/>
        <v>0</v>
      </c>
      <c r="J36" s="88">
        <f t="shared" si="1"/>
        <v>0</v>
      </c>
      <c r="K36" s="88">
        <f t="shared" si="1"/>
        <v>0</v>
      </c>
      <c r="L36" s="88">
        <f t="shared" si="1"/>
        <v>0</v>
      </c>
      <c r="M36" s="88">
        <f t="shared" si="1"/>
        <v>0</v>
      </c>
    </row>
    <row r="37" spans="1:13" ht="6.95" customHeight="1" x14ac:dyDescent="0.25">
      <c r="A37" s="87" t="s">
        <v>157</v>
      </c>
      <c r="B37" s="87"/>
      <c r="C37" s="87"/>
      <c r="D37" s="88">
        <f>IF(ISBLANK(D34),0,IF(D35&lt;24,0,(D35-24)))</f>
        <v>0</v>
      </c>
      <c r="E37" s="88">
        <f t="shared" ref="E37:M37" si="2">IF(ISBLANK(E34),0,IF(E35&lt;24,0,(E35-24)))</f>
        <v>0</v>
      </c>
      <c r="F37" s="88">
        <f t="shared" si="2"/>
        <v>0</v>
      </c>
      <c r="G37" s="88">
        <f t="shared" si="2"/>
        <v>0</v>
      </c>
      <c r="H37" s="88">
        <f t="shared" si="2"/>
        <v>0</v>
      </c>
      <c r="I37" s="88">
        <f t="shared" si="2"/>
        <v>0</v>
      </c>
      <c r="J37" s="88">
        <f t="shared" si="2"/>
        <v>0</v>
      </c>
      <c r="K37" s="88">
        <f t="shared" si="2"/>
        <v>0</v>
      </c>
      <c r="L37" s="88">
        <f t="shared" si="2"/>
        <v>0</v>
      </c>
      <c r="M37" s="88">
        <f t="shared" si="2"/>
        <v>0</v>
      </c>
    </row>
    <row r="38" spans="1:13" ht="10.5" customHeight="1" x14ac:dyDescent="0.25">
      <c r="A38" s="21"/>
      <c r="B38" s="21"/>
      <c r="C38" s="21"/>
      <c r="D38" s="22"/>
      <c r="E38" s="23"/>
      <c r="F38" s="22"/>
      <c r="G38" s="22"/>
      <c r="H38" s="22"/>
      <c r="I38" s="22"/>
      <c r="J38" s="22"/>
      <c r="K38" s="22"/>
      <c r="L38" s="22"/>
      <c r="M38" s="22"/>
    </row>
    <row r="39" spans="1:13" ht="15" customHeight="1" x14ac:dyDescent="0.25">
      <c r="A39" s="24"/>
      <c r="B39" s="25" t="s">
        <v>53</v>
      </c>
      <c r="C39" s="26"/>
      <c r="D39" s="17" t="str">
        <f>Page5!D39</f>
        <v>o</v>
      </c>
      <c r="E39" s="27" t="s">
        <v>54</v>
      </c>
      <c r="F39" s="17" t="str">
        <f>Page5!F39</f>
        <v>x</v>
      </c>
      <c r="G39" s="28" t="s">
        <v>55</v>
      </c>
      <c r="H39" s="29"/>
      <c r="I39" s="25"/>
      <c r="J39" s="29"/>
      <c r="K39" s="30"/>
      <c r="L39" s="31"/>
    </row>
    <row r="40" spans="1:13" ht="5.45" customHeight="1" x14ac:dyDescent="0.25"/>
    <row r="41" spans="1:13" ht="15" customHeight="1" x14ac:dyDescent="0.25">
      <c r="B41" s="32" t="s">
        <v>26</v>
      </c>
      <c r="D41" s="17" t="str">
        <f>Page5!D41</f>
        <v>x</v>
      </c>
      <c r="E41" s="14" t="s">
        <v>27</v>
      </c>
      <c r="F41" s="17" t="str">
        <f>Page5!F41</f>
        <v>o</v>
      </c>
      <c r="G41" s="14" t="s">
        <v>28</v>
      </c>
      <c r="H41" s="190" t="str">
        <f>IF(Page5!H41="","",Page5!H41)</f>
        <v/>
      </c>
      <c r="I41" s="190" t="str">
        <f>IF(Page5!I41="","",Page5!I41)</f>
        <v/>
      </c>
      <c r="J41" s="14" t="s">
        <v>22</v>
      </c>
      <c r="K41" s="33">
        <f>+'Fiche de données d''essais HCF 1'!K40</f>
        <v>0</v>
      </c>
    </row>
    <row r="42" spans="1:13" ht="6.95" customHeight="1" x14ac:dyDescent="0.25">
      <c r="B42" s="32"/>
      <c r="H42" s="26"/>
      <c r="J42" s="34"/>
      <c r="K42" s="34"/>
    </row>
    <row r="43" spans="1:13" ht="15" customHeight="1" x14ac:dyDescent="0.25">
      <c r="B43" s="32" t="s">
        <v>56</v>
      </c>
      <c r="D43" s="19"/>
      <c r="E43" s="19"/>
      <c r="F43" s="19"/>
      <c r="G43" s="19"/>
      <c r="H43" s="26"/>
      <c r="I43" s="19"/>
      <c r="J43" s="35"/>
      <c r="K43" s="35"/>
      <c r="L43" s="19"/>
      <c r="M43" s="19"/>
    </row>
    <row r="44" spans="1:13" ht="15" customHeight="1" x14ac:dyDescent="0.25">
      <c r="B44" s="200" t="str">
        <f>IF(Page5!B44:M47="","",Page5!B44:M47)</f>
        <v/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</row>
    <row r="45" spans="1:13" ht="15" customHeight="1" x14ac:dyDescent="0.25">
      <c r="A45" s="34"/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</row>
    <row r="46" spans="1:13" ht="15" customHeight="1" x14ac:dyDescent="0.25">
      <c r="A46" s="34"/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</row>
    <row r="47" spans="1:13" ht="15" customHeight="1" x14ac:dyDescent="0.25">
      <c r="A47" s="34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</row>
    <row r="48" spans="1:13" ht="15" customHeight="1" x14ac:dyDescent="0.25">
      <c r="A48" s="34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82" t="s">
        <v>155</v>
      </c>
      <c r="M48" s="83">
        <f>SUM(D37:M37)</f>
        <v>0</v>
      </c>
    </row>
    <row r="49" spans="1:13" ht="15" customHeight="1" x14ac:dyDescent="0.25">
      <c r="A49" s="13" t="s">
        <v>52</v>
      </c>
      <c r="B49" s="13"/>
      <c r="L49" s="82" t="s">
        <v>100</v>
      </c>
      <c r="M49" s="84">
        <f>SUM(D36:M36)</f>
        <v>0</v>
      </c>
    </row>
    <row r="50" spans="1:13" ht="15" customHeight="1" x14ac:dyDescent="0.25">
      <c r="A50" s="13" t="s">
        <v>34</v>
      </c>
      <c r="B50" s="13"/>
      <c r="L50" s="85" t="s">
        <v>102</v>
      </c>
      <c r="M50" s="86">
        <f>(SUM(D35:M35)+9*(SUM(D36:M36)))/24</f>
        <v>0</v>
      </c>
    </row>
  </sheetData>
  <mergeCells count="14">
    <mergeCell ref="J2:K3"/>
    <mergeCell ref="L2:M3"/>
    <mergeCell ref="C4:D4"/>
    <mergeCell ref="G4:H4"/>
    <mergeCell ref="K4:L4"/>
    <mergeCell ref="A32:C32"/>
    <mergeCell ref="B44:M47"/>
    <mergeCell ref="H41:I41"/>
    <mergeCell ref="C5:D5"/>
    <mergeCell ref="G5:H5"/>
    <mergeCell ref="K5:L5"/>
    <mergeCell ref="C6:D6"/>
    <mergeCell ref="G6:H6"/>
    <mergeCell ref="K6:L6"/>
  </mergeCells>
  <phoneticPr fontId="3" type="noConversion"/>
  <dataValidations count="1">
    <dataValidation type="list" showInputMessage="1" showErrorMessage="1" errorTitle="Incorrect" error="Le choix est restreint à x ou o (en minuscule)" sqref="F41 F39 D39 D41">
      <formula1>choix</formula1>
    </dataValidation>
  </dataValidations>
  <printOptions horizontalCentered="1" verticalCentered="1"/>
  <pageMargins left="0.39370078740157483" right="0" top="0.39370078740157483" bottom="0.39370078740157483" header="0.51181102362204722" footer="0.51181102362204722"/>
  <pageSetup paperSize="9" scale="84" orientation="portrait" r:id="rId1"/>
  <headerFooter alignWithMargins="0">
    <oddHeader>&amp;R&amp;6REVISION :  Test JG160817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A1:M50"/>
  <sheetViews>
    <sheetView topLeftCell="A22" workbookViewId="0">
      <selection activeCell="H6" sqref="H6:I6"/>
    </sheetView>
  </sheetViews>
  <sheetFormatPr baseColWidth="10" defaultColWidth="10.85546875" defaultRowHeight="15" customHeight="1" x14ac:dyDescent="0.25"/>
  <cols>
    <col min="1" max="1" width="2.85546875" style="14" customWidth="1"/>
    <col min="2" max="2" width="11.28515625" style="14" customWidth="1"/>
    <col min="3" max="3" width="7.7109375" style="14" customWidth="1"/>
    <col min="4" max="13" width="9.7109375" style="14" customWidth="1"/>
    <col min="14" max="16384" width="10.85546875" style="14"/>
  </cols>
  <sheetData>
    <row r="1" spans="1:13" ht="15" customHeight="1" thickBot="1" x14ac:dyDescent="0.3">
      <c r="G1" s="15" t="s">
        <v>47</v>
      </c>
      <c r="K1" s="14" t="s">
        <v>38</v>
      </c>
      <c r="L1" s="16" t="s">
        <v>42</v>
      </c>
      <c r="M1" s="14">
        <f>+'Fiche de données d''essais HCF 1'!M1</f>
        <v>1</v>
      </c>
    </row>
    <row r="2" spans="1:13" ht="15" customHeight="1" x14ac:dyDescent="0.25">
      <c r="G2" s="18" t="s">
        <v>57</v>
      </c>
      <c r="J2" s="193" t="s">
        <v>30</v>
      </c>
      <c r="K2" s="202"/>
      <c r="L2" s="195" t="str">
        <f>IF(Page6!L2="","",Page6!L2)</f>
        <v>8030-13302</v>
      </c>
      <c r="M2" s="196" t="str">
        <f>IF(Page6!M2="","",Page6!M2)</f>
        <v/>
      </c>
    </row>
    <row r="3" spans="1:13" ht="9" customHeight="1" thickBot="1" x14ac:dyDescent="0.3">
      <c r="J3" s="194"/>
      <c r="K3" s="203"/>
      <c r="L3" s="197" t="str">
        <f>IF(Page6!L3="","",Page6!L3)</f>
        <v/>
      </c>
      <c r="M3" s="198" t="str">
        <f>IF(Page6!M3="","",Page6!M3)</f>
        <v/>
      </c>
    </row>
    <row r="4" spans="1:13" ht="15" customHeight="1" x14ac:dyDescent="0.25">
      <c r="A4" s="89" t="s">
        <v>35</v>
      </c>
      <c r="B4" s="89"/>
      <c r="C4" s="191" t="s">
        <v>158</v>
      </c>
      <c r="D4" s="191" t="str">
        <f>IF(Page6!D4="","",Page6!D4)</f>
        <v/>
      </c>
      <c r="E4" s="14" t="s">
        <v>1</v>
      </c>
      <c r="G4" s="192" t="str">
        <f>IF(Page6!G4="","",Page6!G4)</f>
        <v>485-920-525 F</v>
      </c>
      <c r="H4" s="192" t="str">
        <f>IF(Page6!H4="","",Page6!H4)</f>
        <v/>
      </c>
      <c r="I4" s="14" t="s">
        <v>33</v>
      </c>
      <c r="K4" s="204">
        <f>IF(Page6!K4="","",Page6!K4)</f>
        <v>42963</v>
      </c>
      <c r="L4" s="204" t="str">
        <f>IF(Page6!L4="","",Page6!L4)</f>
        <v/>
      </c>
      <c r="M4" s="19"/>
    </row>
    <row r="5" spans="1:13" ht="15" customHeight="1" x14ac:dyDescent="0.25">
      <c r="A5" s="89" t="s">
        <v>29</v>
      </c>
      <c r="B5" s="89"/>
      <c r="C5" s="191" t="s">
        <v>158</v>
      </c>
      <c r="D5" s="191" t="str">
        <f>IF(Page6!D5="","",Page6!D5)</f>
        <v/>
      </c>
      <c r="E5" s="14" t="s">
        <v>2</v>
      </c>
      <c r="G5" s="205" t="str">
        <f>IF(Page6!G5="","",Page6!G5)</f>
        <v>Ti6242</v>
      </c>
      <c r="H5" s="205" t="str">
        <f>IF(Page6!H5="","",Page6!H5)</f>
        <v/>
      </c>
      <c r="I5" s="14" t="s">
        <v>23</v>
      </c>
      <c r="K5" s="205" t="str">
        <f>IF(Page6!K5="","",Page6!K5)</f>
        <v>JGA</v>
      </c>
      <c r="L5" s="205" t="str">
        <f>IF(Page6!L5="","",Page6!L5)</f>
        <v/>
      </c>
      <c r="M5" s="19"/>
    </row>
    <row r="6" spans="1:13" ht="15" customHeight="1" x14ac:dyDescent="0.25">
      <c r="A6" s="14" t="s">
        <v>36</v>
      </c>
      <c r="C6" s="192" t="str">
        <f>IF(Page6!C6="","",Page6!C6)</f>
        <v>1-120-1</v>
      </c>
      <c r="D6" s="192" t="str">
        <f>IF(Page6!D6="","",Page6!D6)</f>
        <v/>
      </c>
      <c r="E6" s="14" t="s">
        <v>3</v>
      </c>
      <c r="G6" s="205" t="str">
        <f>IF(Page6!G6="","",Page6!G6)</f>
        <v>Trapeze</v>
      </c>
      <c r="H6" s="205" t="str">
        <f>IF(Page6!H6="","",Page6!H6)</f>
        <v/>
      </c>
      <c r="I6" s="14" t="s">
        <v>4</v>
      </c>
      <c r="K6" s="205" t="str">
        <f>IF(Page6!K6="","",Page6!K6)</f>
        <v>THO</v>
      </c>
      <c r="L6" s="205" t="str">
        <f>IF(Page6!L6="","",Page6!L6)</f>
        <v/>
      </c>
      <c r="M6" s="19"/>
    </row>
    <row r="8" spans="1:13" ht="20.85" customHeight="1" x14ac:dyDescent="0.25">
      <c r="A8" s="90" t="s">
        <v>5</v>
      </c>
      <c r="B8" s="90"/>
      <c r="C8" s="91" t="str">
        <f>IF(Page6!C8="","",Page6!C8)</f>
        <v>34956.001 CDF</v>
      </c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0.85" customHeight="1" x14ac:dyDescent="0.25">
      <c r="A9" s="90" t="s">
        <v>6</v>
      </c>
      <c r="B9" s="109"/>
      <c r="C9" s="108"/>
      <c r="D9" s="94"/>
      <c r="E9" s="94"/>
      <c r="F9" s="95"/>
      <c r="G9" s="95"/>
      <c r="H9" s="95"/>
      <c r="I9" s="95"/>
      <c r="J9" s="95"/>
      <c r="K9" s="95"/>
      <c r="L9" s="95"/>
      <c r="M9" s="95"/>
    </row>
    <row r="10" spans="1:13" ht="20.85" customHeight="1" x14ac:dyDescent="0.25">
      <c r="A10" s="90" t="s">
        <v>7</v>
      </c>
      <c r="B10" s="109"/>
      <c r="C10" s="108"/>
      <c r="D10" s="94"/>
      <c r="E10" s="94"/>
      <c r="F10" s="95"/>
      <c r="G10" s="95"/>
      <c r="H10" s="95"/>
      <c r="I10" s="95"/>
      <c r="J10" s="95"/>
      <c r="K10" s="95"/>
      <c r="L10" s="95"/>
      <c r="M10" s="95"/>
    </row>
    <row r="11" spans="1:13" ht="20.85" customHeight="1" x14ac:dyDescent="0.25">
      <c r="A11" s="90" t="s">
        <v>32</v>
      </c>
      <c r="B11" s="109"/>
      <c r="C11" s="108"/>
      <c r="D11" s="94"/>
      <c r="E11" s="94"/>
      <c r="F11" s="95"/>
      <c r="G11" s="95"/>
      <c r="H11" s="95"/>
      <c r="I11" s="95"/>
      <c r="J11" s="95"/>
      <c r="K11" s="95"/>
      <c r="L11" s="95"/>
      <c r="M11" s="95"/>
    </row>
    <row r="12" spans="1:13" ht="20.85" customHeight="1" x14ac:dyDescent="0.25">
      <c r="A12" s="90" t="s">
        <v>31</v>
      </c>
      <c r="B12" s="109"/>
      <c r="C12" s="108"/>
      <c r="D12" s="94"/>
      <c r="E12" s="94"/>
      <c r="F12" s="95"/>
      <c r="G12" s="95"/>
      <c r="H12" s="95"/>
      <c r="I12" s="95"/>
      <c r="J12" s="95"/>
      <c r="K12" s="95"/>
      <c r="L12" s="95"/>
      <c r="M12" s="95"/>
    </row>
    <row r="13" spans="1:13" ht="20.85" customHeight="1" x14ac:dyDescent="0.25">
      <c r="A13" s="90" t="s">
        <v>8</v>
      </c>
      <c r="B13" s="109"/>
      <c r="C13" s="108"/>
      <c r="D13" s="96"/>
      <c r="E13" s="96"/>
      <c r="F13" s="97"/>
      <c r="G13" s="97"/>
      <c r="H13" s="97"/>
      <c r="I13" s="97"/>
      <c r="J13" s="97"/>
      <c r="K13" s="97"/>
      <c r="L13" s="97"/>
      <c r="M13" s="97"/>
    </row>
    <row r="14" spans="1:13" ht="20.85" customHeight="1" x14ac:dyDescent="0.25">
      <c r="A14" s="98" t="s">
        <v>9</v>
      </c>
      <c r="B14" s="109"/>
      <c r="C14" s="110" t="s">
        <v>25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1:13" ht="20.85" customHeight="1" x14ac:dyDescent="0.25">
      <c r="A15" s="90" t="s">
        <v>10</v>
      </c>
      <c r="B15" s="109"/>
      <c r="C15" s="110" t="s">
        <v>11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1:13" ht="20.85" customHeight="1" x14ac:dyDescent="0.25">
      <c r="A16" s="37" t="s">
        <v>88</v>
      </c>
      <c r="B16" s="43"/>
      <c r="C16" s="42" t="s">
        <v>12</v>
      </c>
      <c r="D16" s="38"/>
      <c r="E16" s="38"/>
      <c r="F16" s="39"/>
      <c r="G16" s="39"/>
      <c r="H16" s="39"/>
      <c r="I16" s="39"/>
      <c r="J16" s="39"/>
      <c r="K16" s="39"/>
      <c r="L16" s="39"/>
      <c r="M16" s="39"/>
    </row>
    <row r="17" spans="1:13" ht="20.85" customHeight="1" x14ac:dyDescent="0.25">
      <c r="A17" s="36" t="s">
        <v>86</v>
      </c>
      <c r="B17" s="43"/>
      <c r="C17" s="42" t="s">
        <v>12</v>
      </c>
      <c r="D17" s="38"/>
      <c r="E17" s="38"/>
      <c r="F17" s="39"/>
      <c r="G17" s="39"/>
      <c r="H17" s="39"/>
      <c r="I17" s="39"/>
      <c r="J17" s="39"/>
      <c r="K17" s="39"/>
      <c r="L17" s="39"/>
      <c r="M17" s="39"/>
    </row>
    <row r="18" spans="1:13" ht="20.85" customHeight="1" x14ac:dyDescent="0.25">
      <c r="A18" s="36" t="s">
        <v>87</v>
      </c>
      <c r="B18" s="43"/>
      <c r="C18" s="42" t="s">
        <v>12</v>
      </c>
      <c r="D18" s="38"/>
      <c r="E18" s="38"/>
      <c r="F18" s="39"/>
      <c r="G18" s="39"/>
      <c r="H18" s="39"/>
      <c r="I18" s="39"/>
      <c r="J18" s="39"/>
      <c r="K18" s="39"/>
      <c r="L18" s="39"/>
      <c r="M18" s="39"/>
    </row>
    <row r="19" spans="1:13" ht="20.85" customHeight="1" x14ac:dyDescent="0.25">
      <c r="A19" s="36" t="s">
        <v>89</v>
      </c>
      <c r="B19" s="37"/>
      <c r="C19" s="111"/>
      <c r="D19" s="40"/>
      <c r="E19" s="40"/>
      <c r="F19" s="41"/>
      <c r="G19" s="41"/>
      <c r="H19" s="41"/>
      <c r="I19" s="41"/>
      <c r="J19" s="41"/>
      <c r="K19" s="41"/>
      <c r="L19" s="41"/>
      <c r="M19" s="41"/>
    </row>
    <row r="20" spans="1:13" ht="20.85" customHeight="1" x14ac:dyDescent="0.25">
      <c r="A20" s="36" t="s">
        <v>89</v>
      </c>
      <c r="B20" s="37"/>
      <c r="C20" s="111"/>
      <c r="D20" s="40"/>
      <c r="E20" s="40"/>
      <c r="F20" s="41"/>
      <c r="G20" s="41"/>
      <c r="H20" s="41"/>
      <c r="I20" s="41"/>
      <c r="J20" s="41"/>
      <c r="K20" s="41"/>
      <c r="L20" s="41"/>
      <c r="M20" s="41"/>
    </row>
    <row r="21" spans="1:13" ht="20.85" customHeight="1" x14ac:dyDescent="0.25">
      <c r="A21" s="109" t="s">
        <v>13</v>
      </c>
      <c r="B21" s="20" t="s">
        <v>49</v>
      </c>
      <c r="C21" s="110" t="s">
        <v>14</v>
      </c>
      <c r="D21" s="101"/>
      <c r="E21" s="101"/>
      <c r="F21" s="102"/>
      <c r="G21" s="102"/>
      <c r="H21" s="102"/>
      <c r="I21" s="102"/>
      <c r="J21" s="102"/>
      <c r="K21" s="102"/>
      <c r="L21" s="102"/>
      <c r="M21" s="102"/>
    </row>
    <row r="22" spans="1:13" ht="20.85" customHeight="1" x14ac:dyDescent="0.25">
      <c r="A22" s="109" t="s">
        <v>13</v>
      </c>
      <c r="B22" s="20" t="s">
        <v>48</v>
      </c>
      <c r="C22" s="110" t="s">
        <v>14</v>
      </c>
      <c r="D22" s="103"/>
      <c r="E22" s="103"/>
      <c r="F22" s="104"/>
      <c r="G22" s="104"/>
      <c r="H22" s="104"/>
      <c r="I22" s="104"/>
      <c r="J22" s="104"/>
      <c r="K22" s="104"/>
      <c r="L22" s="104"/>
      <c r="M22" s="104"/>
    </row>
    <row r="23" spans="1:13" ht="20.85" customHeight="1" x14ac:dyDescent="0.25">
      <c r="A23" s="109" t="s">
        <v>13</v>
      </c>
      <c r="B23" s="20" t="s">
        <v>80</v>
      </c>
      <c r="C23" s="110" t="s">
        <v>14</v>
      </c>
      <c r="D23" s="103"/>
      <c r="E23" s="103"/>
      <c r="F23" s="104"/>
      <c r="G23" s="104"/>
      <c r="H23" s="104"/>
      <c r="I23" s="104"/>
      <c r="J23" s="104"/>
      <c r="K23" s="104"/>
      <c r="L23" s="104"/>
      <c r="M23" s="104"/>
    </row>
    <row r="24" spans="1:13" ht="20.85" customHeight="1" x14ac:dyDescent="0.25">
      <c r="A24" s="109" t="s">
        <v>13</v>
      </c>
      <c r="B24" s="20" t="s">
        <v>79</v>
      </c>
      <c r="C24" s="110" t="s">
        <v>14</v>
      </c>
      <c r="D24" s="101"/>
      <c r="E24" s="101"/>
      <c r="F24" s="102"/>
      <c r="G24" s="102"/>
      <c r="H24" s="102"/>
      <c r="I24" s="102"/>
      <c r="J24" s="102"/>
      <c r="K24" s="102"/>
      <c r="L24" s="102"/>
      <c r="M24" s="102"/>
    </row>
    <row r="25" spans="1:13" ht="20.85" customHeight="1" x14ac:dyDescent="0.25">
      <c r="A25" s="90" t="s">
        <v>15</v>
      </c>
      <c r="B25" s="109"/>
      <c r="C25" s="108"/>
      <c r="D25" s="95"/>
      <c r="E25" s="95"/>
      <c r="F25" s="95"/>
      <c r="G25" s="95"/>
      <c r="H25" s="95"/>
      <c r="I25" s="95"/>
      <c r="J25" s="95"/>
      <c r="K25" s="95"/>
      <c r="L25" s="95"/>
      <c r="M25" s="95"/>
    </row>
    <row r="26" spans="1:13" ht="20.85" customHeight="1" x14ac:dyDescent="0.25">
      <c r="A26" s="98" t="s">
        <v>16</v>
      </c>
      <c r="B26" s="109"/>
      <c r="C26" s="108"/>
      <c r="D26" s="95"/>
      <c r="E26" s="95"/>
      <c r="F26" s="95"/>
      <c r="G26" s="95"/>
      <c r="H26" s="95"/>
      <c r="I26" s="95"/>
      <c r="J26" s="95"/>
      <c r="K26" s="95"/>
      <c r="L26" s="95"/>
      <c r="M26" s="95"/>
    </row>
    <row r="27" spans="1:13" ht="20.85" customHeight="1" x14ac:dyDescent="0.25">
      <c r="A27" s="90" t="s">
        <v>17</v>
      </c>
      <c r="B27" s="109"/>
      <c r="C27" s="108"/>
      <c r="D27" s="94"/>
      <c r="E27" s="94"/>
      <c r="F27" s="95"/>
      <c r="G27" s="95"/>
      <c r="H27" s="95"/>
      <c r="I27" s="95"/>
      <c r="J27" s="95"/>
      <c r="K27" s="95"/>
      <c r="L27" s="95"/>
      <c r="M27" s="95"/>
    </row>
    <row r="28" spans="1:13" ht="20.85" customHeight="1" x14ac:dyDescent="0.25">
      <c r="A28" s="98" t="s">
        <v>18</v>
      </c>
      <c r="B28" s="109"/>
      <c r="C28" s="110" t="s">
        <v>19</v>
      </c>
      <c r="D28" s="103"/>
      <c r="E28" s="103"/>
      <c r="F28" s="103"/>
      <c r="G28" s="103"/>
      <c r="H28" s="103"/>
      <c r="I28" s="103"/>
      <c r="J28" s="104"/>
      <c r="K28" s="104"/>
      <c r="L28" s="104"/>
      <c r="M28" s="104"/>
    </row>
    <row r="29" spans="1:13" ht="20.85" customHeight="1" x14ac:dyDescent="0.25">
      <c r="A29" s="90" t="s">
        <v>20</v>
      </c>
      <c r="B29" s="109"/>
      <c r="C29" s="108"/>
      <c r="D29" s="105"/>
      <c r="E29" s="105"/>
      <c r="F29" s="105"/>
      <c r="G29" s="106"/>
      <c r="H29" s="105"/>
      <c r="I29" s="106"/>
      <c r="J29" s="106"/>
      <c r="K29" s="106"/>
      <c r="L29" s="106"/>
      <c r="M29" s="106"/>
    </row>
    <row r="30" spans="1:13" ht="20.85" customHeight="1" x14ac:dyDescent="0.25">
      <c r="A30" s="90" t="s">
        <v>21</v>
      </c>
      <c r="B30" s="109"/>
      <c r="C30" s="108"/>
      <c r="D30" s="103"/>
      <c r="E30" s="103"/>
      <c r="F30" s="104"/>
      <c r="G30" s="104"/>
      <c r="H30" s="104"/>
      <c r="I30" s="104"/>
      <c r="J30" s="104"/>
      <c r="K30" s="104"/>
      <c r="L30" s="104"/>
      <c r="M30" s="104"/>
    </row>
    <row r="31" spans="1:13" ht="20.85" customHeight="1" x14ac:dyDescent="0.25">
      <c r="A31" s="90" t="s">
        <v>24</v>
      </c>
      <c r="B31" s="90"/>
      <c r="C31" s="90"/>
      <c r="D31" s="99"/>
      <c r="E31" s="99"/>
      <c r="F31" s="107"/>
      <c r="G31" s="107"/>
      <c r="H31" s="107"/>
      <c r="I31" s="107"/>
      <c r="J31" s="107"/>
      <c r="K31" s="107"/>
      <c r="L31" s="107"/>
      <c r="M31" s="107"/>
    </row>
    <row r="32" spans="1:13" ht="122.45" customHeight="1" x14ac:dyDescent="0.25">
      <c r="A32" s="199" t="s">
        <v>90</v>
      </c>
      <c r="B32" s="199"/>
      <c r="C32" s="199"/>
      <c r="D32" s="103"/>
      <c r="E32" s="103"/>
      <c r="F32" s="104"/>
      <c r="G32" s="104"/>
      <c r="H32" s="104"/>
      <c r="I32" s="104"/>
      <c r="J32" s="104"/>
      <c r="K32" s="104"/>
      <c r="L32" s="104"/>
      <c r="M32" s="104"/>
    </row>
    <row r="33" spans="1:13" ht="6.95" customHeight="1" x14ac:dyDescent="0.25">
      <c r="A33" s="21"/>
      <c r="B33" s="21"/>
      <c r="C33" s="21"/>
      <c r="D33" s="29"/>
      <c r="E33" s="29"/>
      <c r="F33" s="28"/>
      <c r="G33" s="28"/>
      <c r="H33" s="28"/>
      <c r="I33" s="28"/>
      <c r="J33" s="28"/>
      <c r="K33" s="28"/>
      <c r="L33" s="28"/>
      <c r="M33" s="28"/>
    </row>
    <row r="34" spans="1:13" ht="12.95" customHeight="1" x14ac:dyDescent="0.25">
      <c r="A34" s="44" t="s">
        <v>91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4.45" customHeight="1" x14ac:dyDescent="0.25">
      <c r="A35" s="48" t="s">
        <v>92</v>
      </c>
      <c r="B35" s="48"/>
      <c r="C35" s="49"/>
      <c r="D35" s="50" t="str">
        <f>IF(ISBLANK(D34),"",(D34/(3600*D15)))</f>
        <v/>
      </c>
      <c r="E35" s="50" t="str">
        <f t="shared" ref="E35:M35" si="0">IF(ISBLANK(E34),"",(E34/(3600*E15)))</f>
        <v/>
      </c>
      <c r="F35" s="50" t="str">
        <f t="shared" si="0"/>
        <v/>
      </c>
      <c r="G35" s="50" t="str">
        <f t="shared" si="0"/>
        <v/>
      </c>
      <c r="H35" s="50" t="str">
        <f t="shared" si="0"/>
        <v/>
      </c>
      <c r="I35" s="50" t="str">
        <f t="shared" si="0"/>
        <v/>
      </c>
      <c r="J35" s="50" t="str">
        <f t="shared" si="0"/>
        <v/>
      </c>
      <c r="K35" s="50" t="str">
        <f t="shared" si="0"/>
        <v/>
      </c>
      <c r="L35" s="50" t="str">
        <f t="shared" si="0"/>
        <v/>
      </c>
      <c r="M35" s="50" t="str">
        <f t="shared" si="0"/>
        <v/>
      </c>
    </row>
    <row r="36" spans="1:13" ht="4.5" customHeight="1" x14ac:dyDescent="0.25">
      <c r="A36" s="87" t="s">
        <v>156</v>
      </c>
      <c r="B36" s="87"/>
      <c r="C36" s="87"/>
      <c r="D36" s="88">
        <f>IF(ISBLANK(D34),0,1)</f>
        <v>0</v>
      </c>
      <c r="E36" s="88">
        <f t="shared" ref="E36:M36" si="1">IF(ISBLANK(E34),0,1)</f>
        <v>0</v>
      </c>
      <c r="F36" s="88">
        <f t="shared" si="1"/>
        <v>0</v>
      </c>
      <c r="G36" s="88">
        <f t="shared" si="1"/>
        <v>0</v>
      </c>
      <c r="H36" s="88">
        <f t="shared" si="1"/>
        <v>0</v>
      </c>
      <c r="I36" s="88">
        <f t="shared" si="1"/>
        <v>0</v>
      </c>
      <c r="J36" s="88">
        <f t="shared" si="1"/>
        <v>0</v>
      </c>
      <c r="K36" s="88">
        <f t="shared" si="1"/>
        <v>0</v>
      </c>
      <c r="L36" s="88">
        <f t="shared" si="1"/>
        <v>0</v>
      </c>
      <c r="M36" s="88">
        <f t="shared" si="1"/>
        <v>0</v>
      </c>
    </row>
    <row r="37" spans="1:13" ht="6.95" customHeight="1" x14ac:dyDescent="0.25">
      <c r="A37" s="87" t="s">
        <v>157</v>
      </c>
      <c r="B37" s="87"/>
      <c r="C37" s="87"/>
      <c r="D37" s="88">
        <f>IF(ISBLANK(D34),0,IF(D35&lt;24,0,(D35-24)))</f>
        <v>0</v>
      </c>
      <c r="E37" s="88">
        <f t="shared" ref="E37:M37" si="2">IF(ISBLANK(E34),0,IF(E35&lt;24,0,(E35-24)))</f>
        <v>0</v>
      </c>
      <c r="F37" s="88">
        <f t="shared" si="2"/>
        <v>0</v>
      </c>
      <c r="G37" s="88">
        <f t="shared" si="2"/>
        <v>0</v>
      </c>
      <c r="H37" s="88">
        <f t="shared" si="2"/>
        <v>0</v>
      </c>
      <c r="I37" s="88">
        <f t="shared" si="2"/>
        <v>0</v>
      </c>
      <c r="J37" s="88">
        <f t="shared" si="2"/>
        <v>0</v>
      </c>
      <c r="K37" s="88">
        <f t="shared" si="2"/>
        <v>0</v>
      </c>
      <c r="L37" s="88">
        <f t="shared" si="2"/>
        <v>0</v>
      </c>
      <c r="M37" s="88">
        <f t="shared" si="2"/>
        <v>0</v>
      </c>
    </row>
    <row r="38" spans="1:13" ht="10.5" customHeight="1" x14ac:dyDescent="0.25">
      <c r="A38" s="21"/>
      <c r="B38" s="21"/>
      <c r="C38" s="21"/>
      <c r="D38" s="22"/>
      <c r="E38" s="23"/>
      <c r="F38" s="22"/>
      <c r="G38" s="22"/>
      <c r="H38" s="22"/>
      <c r="I38" s="22"/>
      <c r="J38" s="22"/>
      <c r="K38" s="22"/>
      <c r="L38" s="22"/>
      <c r="M38" s="22"/>
    </row>
    <row r="39" spans="1:13" ht="15" customHeight="1" x14ac:dyDescent="0.25">
      <c r="A39" s="24"/>
      <c r="B39" s="25" t="s">
        <v>53</v>
      </c>
      <c r="C39" s="26"/>
      <c r="D39" s="17" t="str">
        <f>Page6!D39</f>
        <v>o</v>
      </c>
      <c r="E39" s="27" t="s">
        <v>54</v>
      </c>
      <c r="F39" s="17" t="str">
        <f>Page6!F39</f>
        <v>x</v>
      </c>
      <c r="G39" s="28" t="s">
        <v>55</v>
      </c>
      <c r="H39" s="29"/>
      <c r="I39" s="25"/>
      <c r="J39" s="29"/>
      <c r="K39" s="30"/>
      <c r="L39" s="31"/>
    </row>
    <row r="40" spans="1:13" ht="5.45" customHeight="1" x14ac:dyDescent="0.25"/>
    <row r="41" spans="1:13" ht="15" customHeight="1" x14ac:dyDescent="0.25">
      <c r="B41" s="32" t="s">
        <v>26</v>
      </c>
      <c r="D41" s="17" t="str">
        <f>Page6!D41</f>
        <v>x</v>
      </c>
      <c r="E41" s="14" t="s">
        <v>27</v>
      </c>
      <c r="F41" s="17" t="str">
        <f>Page6!F41</f>
        <v>o</v>
      </c>
      <c r="G41" s="14" t="s">
        <v>28</v>
      </c>
      <c r="H41" s="190" t="str">
        <f>IF(Page6!H41="","",Page6!H41)</f>
        <v/>
      </c>
      <c r="I41" s="190" t="str">
        <f>IF(Page6!I41="","",Page6!I41)</f>
        <v/>
      </c>
      <c r="J41" s="14" t="s">
        <v>22</v>
      </c>
      <c r="K41" s="33">
        <f>+'Fiche de données d''essais HCF 1'!K40</f>
        <v>0</v>
      </c>
    </row>
    <row r="42" spans="1:13" ht="6.95" customHeight="1" x14ac:dyDescent="0.25">
      <c r="B42" s="32"/>
      <c r="H42" s="26"/>
      <c r="J42" s="34"/>
      <c r="K42" s="34"/>
    </row>
    <row r="43" spans="1:13" ht="15" customHeight="1" x14ac:dyDescent="0.25">
      <c r="B43" s="32" t="s">
        <v>56</v>
      </c>
      <c r="D43" s="19"/>
      <c r="E43" s="19"/>
      <c r="F43" s="19"/>
      <c r="G43" s="19"/>
      <c r="H43" s="26"/>
      <c r="I43" s="19"/>
      <c r="J43" s="35"/>
      <c r="K43" s="35"/>
      <c r="L43" s="19"/>
      <c r="M43" s="19"/>
    </row>
    <row r="44" spans="1:13" ht="15" customHeight="1" x14ac:dyDescent="0.25">
      <c r="B44" s="200" t="str">
        <f>IF(Page6!B44:M47="","",Page6!B44:M47)</f>
        <v/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</row>
    <row r="45" spans="1:13" ht="15" customHeight="1" x14ac:dyDescent="0.25">
      <c r="A45" s="34"/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</row>
    <row r="46" spans="1:13" ht="15" customHeight="1" x14ac:dyDescent="0.25">
      <c r="A46" s="34"/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</row>
    <row r="47" spans="1:13" ht="15" customHeight="1" x14ac:dyDescent="0.25">
      <c r="A47" s="34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</row>
    <row r="48" spans="1:13" ht="15" customHeight="1" x14ac:dyDescent="0.25">
      <c r="A48" s="34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82" t="s">
        <v>155</v>
      </c>
      <c r="M48" s="83">
        <f>SUM(D37:M37)</f>
        <v>0</v>
      </c>
    </row>
    <row r="49" spans="1:13" ht="15" customHeight="1" x14ac:dyDescent="0.25">
      <c r="A49" s="13" t="s">
        <v>52</v>
      </c>
      <c r="B49" s="13"/>
      <c r="L49" s="82" t="s">
        <v>100</v>
      </c>
      <c r="M49" s="84">
        <f>SUM(D36:M36)</f>
        <v>0</v>
      </c>
    </row>
    <row r="50" spans="1:13" ht="15" customHeight="1" x14ac:dyDescent="0.25">
      <c r="A50" s="13" t="s">
        <v>34</v>
      </c>
      <c r="B50" s="13"/>
      <c r="L50" s="85" t="s">
        <v>102</v>
      </c>
      <c r="M50" s="86">
        <f>(SUM(D35:M35)+9*(SUM(D36:M36)))/24</f>
        <v>0</v>
      </c>
    </row>
  </sheetData>
  <mergeCells count="14">
    <mergeCell ref="J2:K3"/>
    <mergeCell ref="L2:M3"/>
    <mergeCell ref="B44:M47"/>
    <mergeCell ref="C6:D6"/>
    <mergeCell ref="C4:D4"/>
    <mergeCell ref="G4:H4"/>
    <mergeCell ref="K4:L4"/>
    <mergeCell ref="C5:D5"/>
    <mergeCell ref="G5:H5"/>
    <mergeCell ref="K5:L5"/>
    <mergeCell ref="G6:H6"/>
    <mergeCell ref="K6:L6"/>
    <mergeCell ref="A32:C32"/>
    <mergeCell ref="H41:I41"/>
  </mergeCells>
  <phoneticPr fontId="3" type="noConversion"/>
  <dataValidations count="1">
    <dataValidation type="list" showInputMessage="1" showErrorMessage="1" errorTitle="Incorrect" error="Le choix est restreint à x ou o (en minuscule)" sqref="F41 F39 D39 D41">
      <formula1>choix</formula1>
    </dataValidation>
  </dataValidations>
  <printOptions horizontalCentered="1" verticalCentered="1"/>
  <pageMargins left="0.39370078740157483" right="0" top="0.39370078740157483" bottom="0.39370078740157483" header="0.51181102362204722" footer="0.51181102362204722"/>
  <pageSetup paperSize="9" scale="84" orientation="portrait" r:id="rId1"/>
  <headerFooter alignWithMargins="0">
    <oddHeader>&amp;R&amp;6REVISION :  Test JG160817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A1:M50"/>
  <sheetViews>
    <sheetView workbookViewId="0">
      <selection activeCell="H6" sqref="H6:I6"/>
    </sheetView>
  </sheetViews>
  <sheetFormatPr baseColWidth="10" defaultColWidth="10.85546875" defaultRowHeight="15" customHeight="1" x14ac:dyDescent="0.25"/>
  <cols>
    <col min="1" max="1" width="2.85546875" style="14" customWidth="1"/>
    <col min="2" max="2" width="11.28515625" style="14" customWidth="1"/>
    <col min="3" max="3" width="7.7109375" style="14" customWidth="1"/>
    <col min="4" max="13" width="9.7109375" style="14" customWidth="1"/>
    <col min="14" max="16384" width="10.85546875" style="14"/>
  </cols>
  <sheetData>
    <row r="1" spans="1:13" ht="15" customHeight="1" thickBot="1" x14ac:dyDescent="0.3">
      <c r="G1" s="15" t="s">
        <v>47</v>
      </c>
      <c r="K1" s="14" t="s">
        <v>38</v>
      </c>
      <c r="L1" s="16" t="s">
        <v>41</v>
      </c>
      <c r="M1" s="14">
        <f>+'Fiche de données d''essais HCF 1'!M1</f>
        <v>1</v>
      </c>
    </row>
    <row r="2" spans="1:13" ht="15" customHeight="1" x14ac:dyDescent="0.25">
      <c r="G2" s="18" t="s">
        <v>57</v>
      </c>
      <c r="J2" s="193" t="s">
        <v>30</v>
      </c>
      <c r="K2" s="202"/>
      <c r="L2" s="195" t="str">
        <f>IF(Page7!L2="","",Page7!L2)</f>
        <v>8030-13302</v>
      </c>
      <c r="M2" s="196" t="str">
        <f>IF(Page7!M2="","",Page7!M2)</f>
        <v/>
      </c>
    </row>
    <row r="3" spans="1:13" ht="9" customHeight="1" thickBot="1" x14ac:dyDescent="0.3">
      <c r="J3" s="194"/>
      <c r="K3" s="203"/>
      <c r="L3" s="197" t="str">
        <f>IF(Page7!L3="","",Page7!L3)</f>
        <v/>
      </c>
      <c r="M3" s="198" t="str">
        <f>IF(Page7!M3="","",Page7!M3)</f>
        <v/>
      </c>
    </row>
    <row r="4" spans="1:13" ht="15" customHeight="1" x14ac:dyDescent="0.25">
      <c r="A4" s="89" t="s">
        <v>35</v>
      </c>
      <c r="B4" s="89"/>
      <c r="C4" s="191" t="s">
        <v>158</v>
      </c>
      <c r="D4" s="191" t="str">
        <f>IF(Page7!D4="","",Page7!D4)</f>
        <v/>
      </c>
      <c r="E4" s="14" t="s">
        <v>1</v>
      </c>
      <c r="G4" s="192" t="str">
        <f>IF(Page7!G4="","",Page7!G4)</f>
        <v>485-920-525 F</v>
      </c>
      <c r="H4" s="192" t="str">
        <f>IF(Page7!H4="","",Page7!H4)</f>
        <v/>
      </c>
      <c r="I4" s="14" t="s">
        <v>33</v>
      </c>
      <c r="K4" s="204">
        <f>IF(Page7!K4="","",Page7!K4)</f>
        <v>42963</v>
      </c>
      <c r="L4" s="204" t="str">
        <f>IF(Page7!L4="","",Page7!L4)</f>
        <v/>
      </c>
      <c r="M4" s="19"/>
    </row>
    <row r="5" spans="1:13" ht="15" customHeight="1" x14ac:dyDescent="0.25">
      <c r="A5" s="89" t="s">
        <v>29</v>
      </c>
      <c r="B5" s="89"/>
      <c r="C5" s="191" t="s">
        <v>158</v>
      </c>
      <c r="D5" s="191" t="str">
        <f>IF(Page7!D5="","",Page7!D5)</f>
        <v/>
      </c>
      <c r="E5" s="14" t="s">
        <v>2</v>
      </c>
      <c r="G5" s="205" t="str">
        <f>IF(Page7!G5="","",Page7!G5)</f>
        <v>Ti6242</v>
      </c>
      <c r="H5" s="205" t="str">
        <f>IF(Page7!H5="","",Page7!H5)</f>
        <v/>
      </c>
      <c r="I5" s="14" t="s">
        <v>23</v>
      </c>
      <c r="K5" s="205" t="str">
        <f>IF(Page7!K5="","",Page7!K5)</f>
        <v>JGA</v>
      </c>
      <c r="L5" s="205" t="str">
        <f>IF(Page7!L5="","",Page7!L5)</f>
        <v/>
      </c>
      <c r="M5" s="19"/>
    </row>
    <row r="6" spans="1:13" ht="15" customHeight="1" x14ac:dyDescent="0.25">
      <c r="A6" s="14" t="s">
        <v>36</v>
      </c>
      <c r="C6" s="192" t="str">
        <f>IF(Page7!C6="","",Page7!C6)</f>
        <v>1-120-1</v>
      </c>
      <c r="D6" s="192" t="str">
        <f>IF(Page7!D6="","",Page7!D6)</f>
        <v/>
      </c>
      <c r="E6" s="14" t="s">
        <v>3</v>
      </c>
      <c r="G6" s="205" t="str">
        <f>IF(Page7!G6="","",Page7!G6)</f>
        <v>Trapeze</v>
      </c>
      <c r="H6" s="205" t="str">
        <f>IF(Page7!H6="","",Page7!H6)</f>
        <v/>
      </c>
      <c r="I6" s="14" t="s">
        <v>4</v>
      </c>
      <c r="K6" s="205" t="str">
        <f>IF(Page7!K6="","",Page7!K6)</f>
        <v>THO</v>
      </c>
      <c r="L6" s="205" t="str">
        <f>IF(Page7!L6="","",Page7!L6)</f>
        <v/>
      </c>
      <c r="M6" s="19"/>
    </row>
    <row r="8" spans="1:13" ht="20.85" customHeight="1" x14ac:dyDescent="0.25">
      <c r="A8" s="90" t="s">
        <v>5</v>
      </c>
      <c r="B8" s="90"/>
      <c r="C8" s="91" t="str">
        <f>IF(Page7!C8="","",Page7!C8)</f>
        <v>34956.001 CDF</v>
      </c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0.85" customHeight="1" x14ac:dyDescent="0.25">
      <c r="A9" s="90" t="s">
        <v>6</v>
      </c>
      <c r="B9" s="109"/>
      <c r="C9" s="108"/>
      <c r="D9" s="94"/>
      <c r="E9" s="94"/>
      <c r="F9" s="95"/>
      <c r="G9" s="95"/>
      <c r="H9" s="95"/>
      <c r="I9" s="95"/>
      <c r="J9" s="95"/>
      <c r="K9" s="95"/>
      <c r="L9" s="95"/>
      <c r="M9" s="95"/>
    </row>
    <row r="10" spans="1:13" ht="20.85" customHeight="1" x14ac:dyDescent="0.25">
      <c r="A10" s="90" t="s">
        <v>7</v>
      </c>
      <c r="B10" s="109"/>
      <c r="C10" s="108"/>
      <c r="D10" s="94"/>
      <c r="E10" s="94"/>
      <c r="F10" s="95"/>
      <c r="G10" s="95"/>
      <c r="H10" s="95"/>
      <c r="I10" s="95"/>
      <c r="J10" s="95"/>
      <c r="K10" s="95"/>
      <c r="L10" s="95"/>
      <c r="M10" s="95"/>
    </row>
    <row r="11" spans="1:13" ht="20.85" customHeight="1" x14ac:dyDescent="0.25">
      <c r="A11" s="90" t="s">
        <v>32</v>
      </c>
      <c r="B11" s="109"/>
      <c r="C11" s="108"/>
      <c r="D11" s="94"/>
      <c r="E11" s="94"/>
      <c r="F11" s="95"/>
      <c r="G11" s="95"/>
      <c r="H11" s="95"/>
      <c r="I11" s="95"/>
      <c r="J11" s="95"/>
      <c r="K11" s="95"/>
      <c r="L11" s="95"/>
      <c r="M11" s="95"/>
    </row>
    <row r="12" spans="1:13" ht="20.85" customHeight="1" x14ac:dyDescent="0.25">
      <c r="A12" s="90" t="s">
        <v>31</v>
      </c>
      <c r="B12" s="109"/>
      <c r="C12" s="108"/>
      <c r="D12" s="94"/>
      <c r="E12" s="94"/>
      <c r="F12" s="95"/>
      <c r="G12" s="95"/>
      <c r="H12" s="95"/>
      <c r="I12" s="95"/>
      <c r="J12" s="95"/>
      <c r="K12" s="95"/>
      <c r="L12" s="95"/>
      <c r="M12" s="95"/>
    </row>
    <row r="13" spans="1:13" ht="20.85" customHeight="1" x14ac:dyDescent="0.25">
      <c r="A13" s="90" t="s">
        <v>8</v>
      </c>
      <c r="B13" s="109"/>
      <c r="C13" s="108"/>
      <c r="D13" s="96"/>
      <c r="E13" s="96"/>
      <c r="F13" s="97"/>
      <c r="G13" s="97"/>
      <c r="H13" s="97"/>
      <c r="I13" s="97"/>
      <c r="J13" s="97"/>
      <c r="K13" s="97"/>
      <c r="L13" s="97"/>
      <c r="M13" s="97"/>
    </row>
    <row r="14" spans="1:13" ht="20.85" customHeight="1" x14ac:dyDescent="0.25">
      <c r="A14" s="98" t="s">
        <v>9</v>
      </c>
      <c r="B14" s="109"/>
      <c r="C14" s="110" t="s">
        <v>25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1:13" ht="20.85" customHeight="1" x14ac:dyDescent="0.25">
      <c r="A15" s="90" t="s">
        <v>10</v>
      </c>
      <c r="B15" s="109"/>
      <c r="C15" s="110" t="s">
        <v>11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1:13" ht="20.85" customHeight="1" x14ac:dyDescent="0.25">
      <c r="A16" s="37" t="s">
        <v>88</v>
      </c>
      <c r="B16" s="43"/>
      <c r="C16" s="42" t="s">
        <v>12</v>
      </c>
      <c r="D16" s="38"/>
      <c r="E16" s="38"/>
      <c r="F16" s="39"/>
      <c r="G16" s="39"/>
      <c r="H16" s="39"/>
      <c r="I16" s="39"/>
      <c r="J16" s="39"/>
      <c r="K16" s="39"/>
      <c r="L16" s="39"/>
      <c r="M16" s="39"/>
    </row>
    <row r="17" spans="1:13" ht="20.85" customHeight="1" x14ac:dyDescent="0.25">
      <c r="A17" s="36" t="s">
        <v>86</v>
      </c>
      <c r="B17" s="43"/>
      <c r="C17" s="42" t="s">
        <v>12</v>
      </c>
      <c r="D17" s="38"/>
      <c r="E17" s="38"/>
      <c r="F17" s="39"/>
      <c r="G17" s="39"/>
      <c r="H17" s="39"/>
      <c r="I17" s="39"/>
      <c r="J17" s="39"/>
      <c r="K17" s="39"/>
      <c r="L17" s="39"/>
      <c r="M17" s="39"/>
    </row>
    <row r="18" spans="1:13" ht="20.85" customHeight="1" x14ac:dyDescent="0.25">
      <c r="A18" s="36" t="s">
        <v>87</v>
      </c>
      <c r="B18" s="43"/>
      <c r="C18" s="42" t="s">
        <v>12</v>
      </c>
      <c r="D18" s="38"/>
      <c r="E18" s="38"/>
      <c r="F18" s="39"/>
      <c r="G18" s="39"/>
      <c r="H18" s="39"/>
      <c r="I18" s="39"/>
      <c r="J18" s="39"/>
      <c r="K18" s="39"/>
      <c r="L18" s="39"/>
      <c r="M18" s="39"/>
    </row>
    <row r="19" spans="1:13" ht="20.85" customHeight="1" x14ac:dyDescent="0.25">
      <c r="A19" s="36" t="s">
        <v>89</v>
      </c>
      <c r="B19" s="37"/>
      <c r="C19" s="111"/>
      <c r="D19" s="40"/>
      <c r="E19" s="40"/>
      <c r="F19" s="41"/>
      <c r="G19" s="41"/>
      <c r="H19" s="41"/>
      <c r="I19" s="41"/>
      <c r="J19" s="41"/>
      <c r="K19" s="41"/>
      <c r="L19" s="41"/>
      <c r="M19" s="41"/>
    </row>
    <row r="20" spans="1:13" ht="20.85" customHeight="1" x14ac:dyDescent="0.25">
      <c r="A20" s="36" t="s">
        <v>89</v>
      </c>
      <c r="B20" s="37"/>
      <c r="C20" s="111"/>
      <c r="D20" s="40"/>
      <c r="E20" s="40"/>
      <c r="F20" s="41"/>
      <c r="G20" s="41"/>
      <c r="H20" s="41"/>
      <c r="I20" s="41"/>
      <c r="J20" s="41"/>
      <c r="K20" s="41"/>
      <c r="L20" s="41"/>
      <c r="M20" s="41"/>
    </row>
    <row r="21" spans="1:13" ht="20.85" customHeight="1" x14ac:dyDescent="0.25">
      <c r="A21" s="109" t="s">
        <v>13</v>
      </c>
      <c r="B21" s="20" t="s">
        <v>49</v>
      </c>
      <c r="C21" s="110" t="s">
        <v>14</v>
      </c>
      <c r="D21" s="101"/>
      <c r="E21" s="101"/>
      <c r="F21" s="102"/>
      <c r="G21" s="102"/>
      <c r="H21" s="102"/>
      <c r="I21" s="102"/>
      <c r="J21" s="102"/>
      <c r="K21" s="102"/>
      <c r="L21" s="102"/>
      <c r="M21" s="102"/>
    </row>
    <row r="22" spans="1:13" ht="20.85" customHeight="1" x14ac:dyDescent="0.25">
      <c r="A22" s="109" t="s">
        <v>13</v>
      </c>
      <c r="B22" s="20" t="s">
        <v>48</v>
      </c>
      <c r="C22" s="110" t="s">
        <v>14</v>
      </c>
      <c r="D22" s="103"/>
      <c r="E22" s="103"/>
      <c r="F22" s="104"/>
      <c r="G22" s="104"/>
      <c r="H22" s="104"/>
      <c r="I22" s="104"/>
      <c r="J22" s="104"/>
      <c r="K22" s="104"/>
      <c r="L22" s="104"/>
      <c r="M22" s="104"/>
    </row>
    <row r="23" spans="1:13" ht="20.85" customHeight="1" x14ac:dyDescent="0.25">
      <c r="A23" s="109" t="s">
        <v>13</v>
      </c>
      <c r="B23" s="20" t="s">
        <v>80</v>
      </c>
      <c r="C23" s="110" t="s">
        <v>14</v>
      </c>
      <c r="D23" s="103"/>
      <c r="E23" s="103"/>
      <c r="F23" s="104"/>
      <c r="G23" s="104"/>
      <c r="H23" s="104"/>
      <c r="I23" s="104"/>
      <c r="J23" s="104"/>
      <c r="K23" s="104"/>
      <c r="L23" s="104"/>
      <c r="M23" s="104"/>
    </row>
    <row r="24" spans="1:13" ht="20.85" customHeight="1" x14ac:dyDescent="0.25">
      <c r="A24" s="109" t="s">
        <v>13</v>
      </c>
      <c r="B24" s="20" t="s">
        <v>79</v>
      </c>
      <c r="C24" s="110" t="s">
        <v>14</v>
      </c>
      <c r="D24" s="101"/>
      <c r="E24" s="101"/>
      <c r="F24" s="102"/>
      <c r="G24" s="102"/>
      <c r="H24" s="102"/>
      <c r="I24" s="102"/>
      <c r="J24" s="102"/>
      <c r="K24" s="102"/>
      <c r="L24" s="102"/>
      <c r="M24" s="102"/>
    </row>
    <row r="25" spans="1:13" ht="20.85" customHeight="1" x14ac:dyDescent="0.25">
      <c r="A25" s="90" t="s">
        <v>15</v>
      </c>
      <c r="B25" s="109"/>
      <c r="C25" s="108"/>
      <c r="D25" s="95"/>
      <c r="E25" s="95"/>
      <c r="F25" s="95"/>
      <c r="G25" s="95"/>
      <c r="H25" s="95"/>
      <c r="I25" s="95"/>
      <c r="J25" s="95"/>
      <c r="K25" s="95"/>
      <c r="L25" s="95"/>
      <c r="M25" s="95"/>
    </row>
    <row r="26" spans="1:13" ht="20.85" customHeight="1" x14ac:dyDescent="0.25">
      <c r="A26" s="98" t="s">
        <v>16</v>
      </c>
      <c r="B26" s="109"/>
      <c r="C26" s="108"/>
      <c r="D26" s="95"/>
      <c r="E26" s="95"/>
      <c r="F26" s="95"/>
      <c r="G26" s="95"/>
      <c r="H26" s="95"/>
      <c r="I26" s="95"/>
      <c r="J26" s="95"/>
      <c r="K26" s="95"/>
      <c r="L26" s="95"/>
      <c r="M26" s="95"/>
    </row>
    <row r="27" spans="1:13" ht="20.85" customHeight="1" x14ac:dyDescent="0.25">
      <c r="A27" s="90" t="s">
        <v>17</v>
      </c>
      <c r="B27" s="109"/>
      <c r="C27" s="108"/>
      <c r="D27" s="94"/>
      <c r="E27" s="94"/>
      <c r="F27" s="95"/>
      <c r="G27" s="95"/>
      <c r="H27" s="95"/>
      <c r="I27" s="95"/>
      <c r="J27" s="95"/>
      <c r="K27" s="95"/>
      <c r="L27" s="95"/>
      <c r="M27" s="95"/>
    </row>
    <row r="28" spans="1:13" ht="20.85" customHeight="1" x14ac:dyDescent="0.25">
      <c r="A28" s="98" t="s">
        <v>18</v>
      </c>
      <c r="B28" s="109"/>
      <c r="C28" s="110" t="s">
        <v>19</v>
      </c>
      <c r="D28" s="103"/>
      <c r="E28" s="103"/>
      <c r="F28" s="103"/>
      <c r="G28" s="103"/>
      <c r="H28" s="103"/>
      <c r="I28" s="103"/>
      <c r="J28" s="104"/>
      <c r="K28" s="104"/>
      <c r="L28" s="104"/>
      <c r="M28" s="104"/>
    </row>
    <row r="29" spans="1:13" ht="20.85" customHeight="1" x14ac:dyDescent="0.25">
      <c r="A29" s="90" t="s">
        <v>20</v>
      </c>
      <c r="B29" s="109"/>
      <c r="C29" s="108"/>
      <c r="D29" s="105"/>
      <c r="E29" s="105"/>
      <c r="F29" s="105"/>
      <c r="G29" s="106"/>
      <c r="H29" s="105"/>
      <c r="I29" s="106"/>
      <c r="J29" s="106"/>
      <c r="K29" s="106"/>
      <c r="L29" s="106"/>
      <c r="M29" s="106"/>
    </row>
    <row r="30" spans="1:13" ht="20.85" customHeight="1" x14ac:dyDescent="0.25">
      <c r="A30" s="90" t="s">
        <v>21</v>
      </c>
      <c r="B30" s="109"/>
      <c r="C30" s="108"/>
      <c r="D30" s="103"/>
      <c r="E30" s="103"/>
      <c r="F30" s="104"/>
      <c r="G30" s="104"/>
      <c r="H30" s="104"/>
      <c r="I30" s="104"/>
      <c r="J30" s="104"/>
      <c r="K30" s="104"/>
      <c r="L30" s="104"/>
      <c r="M30" s="104"/>
    </row>
    <row r="31" spans="1:13" ht="20.85" customHeight="1" x14ac:dyDescent="0.25">
      <c r="A31" s="90" t="s">
        <v>24</v>
      </c>
      <c r="B31" s="90"/>
      <c r="C31" s="90"/>
      <c r="D31" s="99"/>
      <c r="E31" s="99"/>
      <c r="F31" s="107"/>
      <c r="G31" s="107"/>
      <c r="H31" s="107"/>
      <c r="I31" s="107"/>
      <c r="J31" s="107"/>
      <c r="K31" s="107"/>
      <c r="L31" s="107"/>
      <c r="M31" s="107"/>
    </row>
    <row r="32" spans="1:13" ht="122.45" customHeight="1" x14ac:dyDescent="0.25">
      <c r="A32" s="199" t="s">
        <v>90</v>
      </c>
      <c r="B32" s="199"/>
      <c r="C32" s="199"/>
      <c r="D32" s="103"/>
      <c r="E32" s="103"/>
      <c r="F32" s="104"/>
      <c r="G32" s="104"/>
      <c r="H32" s="104"/>
      <c r="I32" s="104"/>
      <c r="J32" s="104"/>
      <c r="K32" s="104"/>
      <c r="L32" s="104"/>
      <c r="M32" s="104"/>
    </row>
    <row r="33" spans="1:13" ht="6.95" customHeight="1" x14ac:dyDescent="0.25">
      <c r="A33" s="21"/>
      <c r="B33" s="21"/>
      <c r="C33" s="21"/>
      <c r="D33" s="29"/>
      <c r="E33" s="29"/>
      <c r="F33" s="28"/>
      <c r="G33" s="28"/>
      <c r="H33" s="28"/>
      <c r="I33" s="28"/>
      <c r="J33" s="28"/>
      <c r="K33" s="28"/>
      <c r="L33" s="28"/>
      <c r="M33" s="28"/>
    </row>
    <row r="34" spans="1:13" ht="12.95" customHeight="1" x14ac:dyDescent="0.25">
      <c r="A34" s="44" t="s">
        <v>91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4.45" customHeight="1" x14ac:dyDescent="0.25">
      <c r="A35" s="48" t="s">
        <v>92</v>
      </c>
      <c r="B35" s="48"/>
      <c r="C35" s="49"/>
      <c r="D35" s="50" t="str">
        <f>IF(ISBLANK(D34),"",(D34/(3600*D15)))</f>
        <v/>
      </c>
      <c r="E35" s="50" t="str">
        <f t="shared" ref="E35:M35" si="0">IF(ISBLANK(E34),"",(E34/(3600*E15)))</f>
        <v/>
      </c>
      <c r="F35" s="50" t="str">
        <f t="shared" si="0"/>
        <v/>
      </c>
      <c r="G35" s="50" t="str">
        <f t="shared" si="0"/>
        <v/>
      </c>
      <c r="H35" s="50" t="str">
        <f t="shared" si="0"/>
        <v/>
      </c>
      <c r="I35" s="50" t="str">
        <f t="shared" si="0"/>
        <v/>
      </c>
      <c r="J35" s="50" t="str">
        <f t="shared" si="0"/>
        <v/>
      </c>
      <c r="K35" s="50" t="str">
        <f t="shared" si="0"/>
        <v/>
      </c>
      <c r="L35" s="50" t="str">
        <f t="shared" si="0"/>
        <v/>
      </c>
      <c r="M35" s="50" t="str">
        <f t="shared" si="0"/>
        <v/>
      </c>
    </row>
    <row r="36" spans="1:13" ht="4.5" customHeight="1" x14ac:dyDescent="0.25">
      <c r="A36" s="87" t="s">
        <v>156</v>
      </c>
      <c r="B36" s="87"/>
      <c r="C36" s="87"/>
      <c r="D36" s="88">
        <f>IF(ISBLANK(D34),0,1)</f>
        <v>0</v>
      </c>
      <c r="E36" s="88">
        <f t="shared" ref="E36:M36" si="1">IF(ISBLANK(E34),0,1)</f>
        <v>0</v>
      </c>
      <c r="F36" s="88">
        <f t="shared" si="1"/>
        <v>0</v>
      </c>
      <c r="G36" s="88">
        <f t="shared" si="1"/>
        <v>0</v>
      </c>
      <c r="H36" s="88">
        <f t="shared" si="1"/>
        <v>0</v>
      </c>
      <c r="I36" s="88">
        <f t="shared" si="1"/>
        <v>0</v>
      </c>
      <c r="J36" s="88">
        <f t="shared" si="1"/>
        <v>0</v>
      </c>
      <c r="K36" s="88">
        <f t="shared" si="1"/>
        <v>0</v>
      </c>
      <c r="L36" s="88">
        <f t="shared" si="1"/>
        <v>0</v>
      </c>
      <c r="M36" s="88">
        <f t="shared" si="1"/>
        <v>0</v>
      </c>
    </row>
    <row r="37" spans="1:13" ht="6.95" customHeight="1" x14ac:dyDescent="0.25">
      <c r="A37" s="87" t="s">
        <v>157</v>
      </c>
      <c r="B37" s="87"/>
      <c r="C37" s="87"/>
      <c r="D37" s="88">
        <f>IF(ISBLANK(D34),0,IF(D35&lt;24,0,(D35-24)))</f>
        <v>0</v>
      </c>
      <c r="E37" s="88">
        <f t="shared" ref="E37:M37" si="2">IF(ISBLANK(E34),0,IF(E35&lt;24,0,(E35-24)))</f>
        <v>0</v>
      </c>
      <c r="F37" s="88">
        <f t="shared" si="2"/>
        <v>0</v>
      </c>
      <c r="G37" s="88">
        <f t="shared" si="2"/>
        <v>0</v>
      </c>
      <c r="H37" s="88">
        <f t="shared" si="2"/>
        <v>0</v>
      </c>
      <c r="I37" s="88">
        <f t="shared" si="2"/>
        <v>0</v>
      </c>
      <c r="J37" s="88">
        <f t="shared" si="2"/>
        <v>0</v>
      </c>
      <c r="K37" s="88">
        <f t="shared" si="2"/>
        <v>0</v>
      </c>
      <c r="L37" s="88">
        <f t="shared" si="2"/>
        <v>0</v>
      </c>
      <c r="M37" s="88">
        <f t="shared" si="2"/>
        <v>0</v>
      </c>
    </row>
    <row r="38" spans="1:13" ht="10.5" customHeight="1" x14ac:dyDescent="0.25">
      <c r="A38" s="21"/>
      <c r="B38" s="21"/>
      <c r="C38" s="21"/>
      <c r="D38" s="22"/>
      <c r="E38" s="23"/>
      <c r="F38" s="22"/>
      <c r="G38" s="22"/>
      <c r="H38" s="22"/>
      <c r="I38" s="22"/>
      <c r="J38" s="22"/>
      <c r="K38" s="22"/>
      <c r="L38" s="22"/>
      <c r="M38" s="22"/>
    </row>
    <row r="39" spans="1:13" ht="15" customHeight="1" x14ac:dyDescent="0.25">
      <c r="A39" s="24"/>
      <c r="B39" s="25" t="s">
        <v>53</v>
      </c>
      <c r="C39" s="26"/>
      <c r="D39" s="17" t="str">
        <f>Page7!D39</f>
        <v>o</v>
      </c>
      <c r="E39" s="27" t="s">
        <v>54</v>
      </c>
      <c r="F39" s="17" t="str">
        <f>Page7!F39</f>
        <v>x</v>
      </c>
      <c r="G39" s="28" t="s">
        <v>55</v>
      </c>
      <c r="H39" s="29"/>
      <c r="I39" s="25"/>
      <c r="J39" s="29"/>
      <c r="K39" s="30"/>
      <c r="L39" s="31"/>
    </row>
    <row r="40" spans="1:13" ht="5.45" customHeight="1" x14ac:dyDescent="0.25"/>
    <row r="41" spans="1:13" ht="15" customHeight="1" x14ac:dyDescent="0.25">
      <c r="B41" s="32" t="s">
        <v>26</v>
      </c>
      <c r="D41" s="17" t="str">
        <f>Page7!D41</f>
        <v>x</v>
      </c>
      <c r="E41" s="14" t="s">
        <v>27</v>
      </c>
      <c r="F41" s="17" t="str">
        <f>Page7!F41</f>
        <v>o</v>
      </c>
      <c r="G41" s="14" t="s">
        <v>28</v>
      </c>
      <c r="H41" s="190" t="str">
        <f>IF(Page7!H41="","",Page7!H41)</f>
        <v/>
      </c>
      <c r="I41" s="190" t="str">
        <f>IF(Page7!I41="","",Page7!I41)</f>
        <v/>
      </c>
      <c r="J41" s="14" t="s">
        <v>22</v>
      </c>
      <c r="K41" s="33">
        <f>+'Fiche de données d''essais HCF 1'!K40</f>
        <v>0</v>
      </c>
    </row>
    <row r="42" spans="1:13" ht="6.95" customHeight="1" x14ac:dyDescent="0.25">
      <c r="B42" s="32"/>
      <c r="H42" s="26"/>
      <c r="J42" s="34"/>
      <c r="K42" s="34"/>
    </row>
    <row r="43" spans="1:13" ht="15" customHeight="1" x14ac:dyDescent="0.25">
      <c r="B43" s="32" t="s">
        <v>56</v>
      </c>
      <c r="D43" s="19"/>
      <c r="E43" s="19"/>
      <c r="F43" s="19"/>
      <c r="G43" s="19"/>
      <c r="H43" s="26"/>
      <c r="I43" s="19"/>
      <c r="J43" s="35"/>
      <c r="K43" s="35"/>
      <c r="L43" s="19"/>
      <c r="M43" s="19"/>
    </row>
    <row r="44" spans="1:13" ht="15" customHeight="1" x14ac:dyDescent="0.25">
      <c r="B44" s="200" t="str">
        <f>IF(Page7!B44:M47="","",Page7!B44:M47)</f>
        <v/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</row>
    <row r="45" spans="1:13" ht="15" customHeight="1" x14ac:dyDescent="0.25">
      <c r="A45" s="34"/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</row>
    <row r="46" spans="1:13" ht="15" customHeight="1" x14ac:dyDescent="0.25">
      <c r="A46" s="34"/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</row>
    <row r="47" spans="1:13" ht="15" customHeight="1" x14ac:dyDescent="0.25">
      <c r="A47" s="34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</row>
    <row r="48" spans="1:13" ht="15" customHeight="1" x14ac:dyDescent="0.25">
      <c r="A48" s="34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82" t="s">
        <v>155</v>
      </c>
      <c r="M48" s="83">
        <f>SUM(D37:M37)</f>
        <v>0</v>
      </c>
    </row>
    <row r="49" spans="1:13" ht="15" customHeight="1" x14ac:dyDescent="0.25">
      <c r="A49" s="13" t="s">
        <v>52</v>
      </c>
      <c r="B49" s="13"/>
      <c r="L49" s="82" t="s">
        <v>100</v>
      </c>
      <c r="M49" s="84">
        <f>SUM(D36:M36)</f>
        <v>0</v>
      </c>
    </row>
    <row r="50" spans="1:13" ht="15" customHeight="1" x14ac:dyDescent="0.25">
      <c r="A50" s="13" t="s">
        <v>34</v>
      </c>
      <c r="B50" s="13"/>
      <c r="L50" s="85" t="s">
        <v>102</v>
      </c>
      <c r="M50" s="86">
        <f>(SUM(D35:M35)+9*(SUM(D36:M36)))/24</f>
        <v>0</v>
      </c>
    </row>
  </sheetData>
  <mergeCells count="14">
    <mergeCell ref="J2:K3"/>
    <mergeCell ref="L2:M3"/>
    <mergeCell ref="C4:D4"/>
    <mergeCell ref="G4:H4"/>
    <mergeCell ref="K4:L4"/>
    <mergeCell ref="A32:C32"/>
    <mergeCell ref="B44:M47"/>
    <mergeCell ref="H41:I41"/>
    <mergeCell ref="C5:D5"/>
    <mergeCell ref="G5:H5"/>
    <mergeCell ref="K5:L5"/>
    <mergeCell ref="C6:D6"/>
    <mergeCell ref="G6:H6"/>
    <mergeCell ref="K6:L6"/>
  </mergeCells>
  <phoneticPr fontId="3" type="noConversion"/>
  <dataValidations count="1">
    <dataValidation type="list" showInputMessage="1" showErrorMessage="1" errorTitle="Incorrect" error="Le choix est restreint à x ou o (en minuscule)" sqref="F41 F39 D39 D41">
      <formula1>choix</formula1>
    </dataValidation>
  </dataValidations>
  <printOptions horizontalCentered="1" verticalCentered="1"/>
  <pageMargins left="0.39370078740157483" right="0" top="0.39370078740157483" bottom="0.39370078740157483" header="0.51181102362204722" footer="0.51181102362204722"/>
  <pageSetup paperSize="9" scale="84" orientation="portrait" r:id="rId1"/>
  <headerFooter alignWithMargins="0">
    <oddHeader>&amp;R&amp;6REVISION :  Test JG160817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pageSetUpPr fitToPage="1"/>
  </sheetPr>
  <dimension ref="A1:M50"/>
  <sheetViews>
    <sheetView workbookViewId="0">
      <selection activeCell="H6" sqref="H6:I6"/>
    </sheetView>
  </sheetViews>
  <sheetFormatPr baseColWidth="10" defaultColWidth="10.85546875" defaultRowHeight="15" customHeight="1" x14ac:dyDescent="0.25"/>
  <cols>
    <col min="1" max="1" width="2.85546875" style="14" customWidth="1"/>
    <col min="2" max="2" width="11.28515625" style="14" customWidth="1"/>
    <col min="3" max="3" width="7.7109375" style="14" customWidth="1"/>
    <col min="4" max="13" width="9.7109375" style="14" customWidth="1"/>
    <col min="14" max="16384" width="10.85546875" style="14"/>
  </cols>
  <sheetData>
    <row r="1" spans="1:13" ht="15" customHeight="1" thickBot="1" x14ac:dyDescent="0.3">
      <c r="G1" s="15" t="s">
        <v>47</v>
      </c>
      <c r="K1" s="14" t="s">
        <v>38</v>
      </c>
      <c r="L1" s="16" t="s">
        <v>84</v>
      </c>
      <c r="M1" s="14">
        <f>+'Fiche de données d''essais HCF 1'!M1</f>
        <v>1</v>
      </c>
    </row>
    <row r="2" spans="1:13" ht="15" customHeight="1" x14ac:dyDescent="0.25">
      <c r="G2" s="18" t="s">
        <v>57</v>
      </c>
      <c r="J2" s="193" t="s">
        <v>30</v>
      </c>
      <c r="K2" s="202"/>
      <c r="L2" s="195" t="str">
        <f>IF(Page8!L2="","",Page8!L2)</f>
        <v>8030-13302</v>
      </c>
      <c r="M2" s="196" t="str">
        <f>IF(Page7!M2="","",Page7!M2)</f>
        <v/>
      </c>
    </row>
    <row r="3" spans="1:13" ht="9" customHeight="1" thickBot="1" x14ac:dyDescent="0.3">
      <c r="J3" s="194"/>
      <c r="K3" s="203"/>
      <c r="L3" s="197" t="str">
        <f>IF(Page7!L3="","",Page7!L3)</f>
        <v/>
      </c>
      <c r="M3" s="198" t="str">
        <f>IF(Page7!M3="","",Page7!M3)</f>
        <v/>
      </c>
    </row>
    <row r="4" spans="1:13" ht="15" customHeight="1" x14ac:dyDescent="0.25">
      <c r="A4" s="89" t="s">
        <v>35</v>
      </c>
      <c r="B4" s="89"/>
      <c r="C4" s="191" t="s">
        <v>158</v>
      </c>
      <c r="D4" s="191" t="str">
        <f>IF(Page7!D4="","",Page7!D4)</f>
        <v/>
      </c>
      <c r="E4" s="14" t="s">
        <v>1</v>
      </c>
      <c r="G4" s="192" t="str">
        <f>IF(Page8!G4="","",Page8!G4)</f>
        <v>485-920-525 F</v>
      </c>
      <c r="H4" s="192" t="str">
        <f>IF(Page7!H4="","",Page7!H4)</f>
        <v/>
      </c>
      <c r="I4" s="14" t="s">
        <v>33</v>
      </c>
      <c r="K4" s="204">
        <f>IF(Page8!K4="","",Page8!K4)</f>
        <v>42963</v>
      </c>
      <c r="L4" s="204" t="str">
        <f>IF(Page7!L4="","",Page7!L4)</f>
        <v/>
      </c>
      <c r="M4" s="19"/>
    </row>
    <row r="5" spans="1:13" ht="15" customHeight="1" x14ac:dyDescent="0.25">
      <c r="A5" s="89" t="s">
        <v>29</v>
      </c>
      <c r="B5" s="89"/>
      <c r="C5" s="191" t="s">
        <v>158</v>
      </c>
      <c r="D5" s="191" t="str">
        <f>IF(Page7!D5="","",Page7!D5)</f>
        <v/>
      </c>
      <c r="E5" s="14" t="s">
        <v>2</v>
      </c>
      <c r="G5" s="205" t="str">
        <f>IF(Page8!G5="","",Page8!G5)</f>
        <v>Ti6242</v>
      </c>
      <c r="H5" s="205" t="str">
        <f>IF(Page7!H5="","",Page7!H5)</f>
        <v/>
      </c>
      <c r="I5" s="14" t="s">
        <v>23</v>
      </c>
      <c r="K5" s="205" t="str">
        <f>IF(Page8!K5="","",Page8!K5)</f>
        <v>JGA</v>
      </c>
      <c r="L5" s="205" t="str">
        <f>IF(Page7!L5="","",Page7!L5)</f>
        <v/>
      </c>
      <c r="M5" s="19"/>
    </row>
    <row r="6" spans="1:13" ht="15" customHeight="1" x14ac:dyDescent="0.25">
      <c r="A6" s="14" t="s">
        <v>36</v>
      </c>
      <c r="C6" s="192" t="str">
        <f>IF(Page8!C6="","",Page8!C6)</f>
        <v>1-120-1</v>
      </c>
      <c r="D6" s="192" t="str">
        <f>IF(Page7!D6="","",Page7!D6)</f>
        <v/>
      </c>
      <c r="E6" s="14" t="s">
        <v>3</v>
      </c>
      <c r="G6" s="205" t="str">
        <f>IF(Page8!G6="","",Page8!G6)</f>
        <v>Trapeze</v>
      </c>
      <c r="H6" s="205" t="str">
        <f>IF(Page7!H6="","",Page7!H6)</f>
        <v/>
      </c>
      <c r="I6" s="14" t="s">
        <v>4</v>
      </c>
      <c r="K6" s="205" t="str">
        <f>IF(Page8!K6="","",Page8!K6)</f>
        <v>THO</v>
      </c>
      <c r="L6" s="205" t="str">
        <f>IF(Page7!L6="","",Page7!L6)</f>
        <v/>
      </c>
      <c r="M6" s="19"/>
    </row>
    <row r="8" spans="1:13" ht="20.85" customHeight="1" x14ac:dyDescent="0.25">
      <c r="A8" s="90" t="s">
        <v>5</v>
      </c>
      <c r="B8" s="90"/>
      <c r="C8" s="91" t="str">
        <f>IF(Page8!C8="","",Page8!C8)</f>
        <v>34956.001 CDF</v>
      </c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0.85" customHeight="1" x14ac:dyDescent="0.25">
      <c r="A9" s="90" t="s">
        <v>6</v>
      </c>
      <c r="B9" s="109"/>
      <c r="C9" s="108"/>
      <c r="D9" s="94"/>
      <c r="E9" s="94"/>
      <c r="F9" s="95"/>
      <c r="G9" s="95"/>
      <c r="H9" s="95"/>
      <c r="I9" s="95"/>
      <c r="J9" s="95"/>
      <c r="K9" s="95"/>
      <c r="L9" s="95"/>
      <c r="M9" s="95"/>
    </row>
    <row r="10" spans="1:13" ht="20.85" customHeight="1" x14ac:dyDescent="0.25">
      <c r="A10" s="90" t="s">
        <v>7</v>
      </c>
      <c r="B10" s="109"/>
      <c r="C10" s="108"/>
      <c r="D10" s="94"/>
      <c r="E10" s="94"/>
      <c r="F10" s="95"/>
      <c r="G10" s="95"/>
      <c r="H10" s="95"/>
      <c r="I10" s="95"/>
      <c r="J10" s="95"/>
      <c r="K10" s="95"/>
      <c r="L10" s="95"/>
      <c r="M10" s="95"/>
    </row>
    <row r="11" spans="1:13" ht="20.85" customHeight="1" x14ac:dyDescent="0.25">
      <c r="A11" s="90" t="s">
        <v>32</v>
      </c>
      <c r="B11" s="109"/>
      <c r="C11" s="108"/>
      <c r="D11" s="94"/>
      <c r="E11" s="94"/>
      <c r="F11" s="95"/>
      <c r="G11" s="95"/>
      <c r="H11" s="95"/>
      <c r="I11" s="95"/>
      <c r="J11" s="95"/>
      <c r="K11" s="95"/>
      <c r="L11" s="95"/>
      <c r="M11" s="95"/>
    </row>
    <row r="12" spans="1:13" ht="20.85" customHeight="1" x14ac:dyDescent="0.25">
      <c r="A12" s="90" t="s">
        <v>31</v>
      </c>
      <c r="B12" s="109"/>
      <c r="C12" s="108"/>
      <c r="D12" s="94"/>
      <c r="E12" s="94"/>
      <c r="F12" s="95"/>
      <c r="G12" s="95"/>
      <c r="H12" s="95"/>
      <c r="I12" s="95"/>
      <c r="J12" s="95"/>
      <c r="K12" s="95"/>
      <c r="L12" s="95"/>
      <c r="M12" s="95"/>
    </row>
    <row r="13" spans="1:13" ht="20.85" customHeight="1" x14ac:dyDescent="0.25">
      <c r="A13" s="90" t="s">
        <v>8</v>
      </c>
      <c r="B13" s="109"/>
      <c r="C13" s="108"/>
      <c r="D13" s="96"/>
      <c r="E13" s="96"/>
      <c r="F13" s="97"/>
      <c r="G13" s="97"/>
      <c r="H13" s="97"/>
      <c r="I13" s="97"/>
      <c r="J13" s="97"/>
      <c r="K13" s="97"/>
      <c r="L13" s="97"/>
      <c r="M13" s="97"/>
    </row>
    <row r="14" spans="1:13" ht="20.85" customHeight="1" x14ac:dyDescent="0.25">
      <c r="A14" s="98" t="s">
        <v>9</v>
      </c>
      <c r="B14" s="109"/>
      <c r="C14" s="110" t="s">
        <v>25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1:13" ht="20.85" customHeight="1" x14ac:dyDescent="0.25">
      <c r="A15" s="90" t="s">
        <v>10</v>
      </c>
      <c r="B15" s="109"/>
      <c r="C15" s="110" t="s">
        <v>11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1:13" ht="20.85" customHeight="1" x14ac:dyDescent="0.25">
      <c r="A16" s="37" t="s">
        <v>88</v>
      </c>
      <c r="B16" s="43"/>
      <c r="C16" s="42" t="s">
        <v>12</v>
      </c>
      <c r="D16" s="38"/>
      <c r="E16" s="38"/>
      <c r="F16" s="39"/>
      <c r="G16" s="39"/>
      <c r="H16" s="39"/>
      <c r="I16" s="39"/>
      <c r="J16" s="39"/>
      <c r="K16" s="39"/>
      <c r="L16" s="39"/>
      <c r="M16" s="39"/>
    </row>
    <row r="17" spans="1:13" ht="20.85" customHeight="1" x14ac:dyDescent="0.25">
      <c r="A17" s="36" t="s">
        <v>86</v>
      </c>
      <c r="B17" s="43"/>
      <c r="C17" s="42" t="s">
        <v>12</v>
      </c>
      <c r="D17" s="38"/>
      <c r="E17" s="38"/>
      <c r="F17" s="39"/>
      <c r="G17" s="39"/>
      <c r="H17" s="39"/>
      <c r="I17" s="39"/>
      <c r="J17" s="39"/>
      <c r="K17" s="39"/>
      <c r="L17" s="39"/>
      <c r="M17" s="39"/>
    </row>
    <row r="18" spans="1:13" ht="20.85" customHeight="1" x14ac:dyDescent="0.25">
      <c r="A18" s="36" t="s">
        <v>87</v>
      </c>
      <c r="B18" s="43"/>
      <c r="C18" s="42" t="s">
        <v>12</v>
      </c>
      <c r="D18" s="38"/>
      <c r="E18" s="38"/>
      <c r="F18" s="39"/>
      <c r="G18" s="39"/>
      <c r="H18" s="39"/>
      <c r="I18" s="39"/>
      <c r="J18" s="39"/>
      <c r="K18" s="39"/>
      <c r="L18" s="39"/>
      <c r="M18" s="39"/>
    </row>
    <row r="19" spans="1:13" ht="20.85" customHeight="1" x14ac:dyDescent="0.25">
      <c r="A19" s="36" t="s">
        <v>89</v>
      </c>
      <c r="B19" s="37"/>
      <c r="C19" s="111"/>
      <c r="D19" s="40"/>
      <c r="E19" s="40"/>
      <c r="F19" s="41"/>
      <c r="G19" s="41"/>
      <c r="H19" s="41"/>
      <c r="I19" s="41"/>
      <c r="J19" s="41"/>
      <c r="K19" s="41"/>
      <c r="L19" s="41"/>
      <c r="M19" s="41"/>
    </row>
    <row r="20" spans="1:13" ht="20.85" customHeight="1" x14ac:dyDescent="0.25">
      <c r="A20" s="36" t="s">
        <v>89</v>
      </c>
      <c r="B20" s="37"/>
      <c r="C20" s="111"/>
      <c r="D20" s="40"/>
      <c r="E20" s="40"/>
      <c r="F20" s="41"/>
      <c r="G20" s="41"/>
      <c r="H20" s="41"/>
      <c r="I20" s="41"/>
      <c r="J20" s="41"/>
      <c r="K20" s="41"/>
      <c r="L20" s="41"/>
      <c r="M20" s="41"/>
    </row>
    <row r="21" spans="1:13" ht="20.85" customHeight="1" x14ac:dyDescent="0.25">
      <c r="A21" s="109" t="s">
        <v>13</v>
      </c>
      <c r="B21" s="20" t="s">
        <v>49</v>
      </c>
      <c r="C21" s="110" t="s">
        <v>14</v>
      </c>
      <c r="D21" s="101"/>
      <c r="E21" s="101"/>
      <c r="F21" s="102"/>
      <c r="G21" s="102"/>
      <c r="H21" s="102"/>
      <c r="I21" s="102"/>
      <c r="J21" s="102"/>
      <c r="K21" s="102"/>
      <c r="L21" s="102"/>
      <c r="M21" s="102"/>
    </row>
    <row r="22" spans="1:13" ht="20.85" customHeight="1" x14ac:dyDescent="0.25">
      <c r="A22" s="109" t="s">
        <v>13</v>
      </c>
      <c r="B22" s="20" t="s">
        <v>48</v>
      </c>
      <c r="C22" s="110" t="s">
        <v>14</v>
      </c>
      <c r="D22" s="103"/>
      <c r="E22" s="103"/>
      <c r="F22" s="104"/>
      <c r="G22" s="104"/>
      <c r="H22" s="104"/>
      <c r="I22" s="104"/>
      <c r="J22" s="104"/>
      <c r="K22" s="104"/>
      <c r="L22" s="104"/>
      <c r="M22" s="104"/>
    </row>
    <row r="23" spans="1:13" ht="20.85" customHeight="1" x14ac:dyDescent="0.25">
      <c r="A23" s="109" t="s">
        <v>13</v>
      </c>
      <c r="B23" s="20" t="s">
        <v>80</v>
      </c>
      <c r="C23" s="110" t="s">
        <v>14</v>
      </c>
      <c r="D23" s="103"/>
      <c r="E23" s="103"/>
      <c r="F23" s="104"/>
      <c r="G23" s="104"/>
      <c r="H23" s="104"/>
      <c r="I23" s="104"/>
      <c r="J23" s="104"/>
      <c r="K23" s="104"/>
      <c r="L23" s="104"/>
      <c r="M23" s="104"/>
    </row>
    <row r="24" spans="1:13" ht="20.85" customHeight="1" x14ac:dyDescent="0.25">
      <c r="A24" s="109" t="s">
        <v>13</v>
      </c>
      <c r="B24" s="20" t="s">
        <v>79</v>
      </c>
      <c r="C24" s="110" t="s">
        <v>14</v>
      </c>
      <c r="D24" s="101"/>
      <c r="E24" s="101"/>
      <c r="F24" s="102"/>
      <c r="G24" s="102"/>
      <c r="H24" s="102"/>
      <c r="I24" s="102"/>
      <c r="J24" s="102"/>
      <c r="K24" s="102"/>
      <c r="L24" s="102"/>
      <c r="M24" s="102"/>
    </row>
    <row r="25" spans="1:13" ht="20.85" customHeight="1" x14ac:dyDescent="0.25">
      <c r="A25" s="90" t="s">
        <v>15</v>
      </c>
      <c r="B25" s="109"/>
      <c r="C25" s="108"/>
      <c r="D25" s="95"/>
      <c r="E25" s="95"/>
      <c r="F25" s="95"/>
      <c r="G25" s="95"/>
      <c r="H25" s="95"/>
      <c r="I25" s="95"/>
      <c r="J25" s="95"/>
      <c r="K25" s="95"/>
      <c r="L25" s="95"/>
      <c r="M25" s="95"/>
    </row>
    <row r="26" spans="1:13" ht="20.85" customHeight="1" x14ac:dyDescent="0.25">
      <c r="A26" s="98" t="s">
        <v>16</v>
      </c>
      <c r="B26" s="109"/>
      <c r="C26" s="108"/>
      <c r="D26" s="95"/>
      <c r="E26" s="95"/>
      <c r="F26" s="95"/>
      <c r="G26" s="95"/>
      <c r="H26" s="95"/>
      <c r="I26" s="95"/>
      <c r="J26" s="95"/>
      <c r="K26" s="95"/>
      <c r="L26" s="95"/>
      <c r="M26" s="95"/>
    </row>
    <row r="27" spans="1:13" ht="20.85" customHeight="1" x14ac:dyDescent="0.25">
      <c r="A27" s="90" t="s">
        <v>17</v>
      </c>
      <c r="B27" s="109"/>
      <c r="C27" s="108"/>
      <c r="D27" s="94"/>
      <c r="E27" s="94"/>
      <c r="F27" s="95"/>
      <c r="G27" s="95"/>
      <c r="H27" s="95"/>
      <c r="I27" s="95"/>
      <c r="J27" s="95"/>
      <c r="K27" s="95"/>
      <c r="L27" s="95"/>
      <c r="M27" s="95"/>
    </row>
    <row r="28" spans="1:13" ht="20.85" customHeight="1" x14ac:dyDescent="0.25">
      <c r="A28" s="98" t="s">
        <v>18</v>
      </c>
      <c r="B28" s="109"/>
      <c r="C28" s="110" t="s">
        <v>19</v>
      </c>
      <c r="D28" s="103"/>
      <c r="E28" s="103"/>
      <c r="F28" s="103"/>
      <c r="G28" s="103"/>
      <c r="H28" s="103"/>
      <c r="I28" s="103"/>
      <c r="J28" s="104"/>
      <c r="K28" s="104"/>
      <c r="L28" s="104"/>
      <c r="M28" s="104"/>
    </row>
    <row r="29" spans="1:13" ht="20.85" customHeight="1" x14ac:dyDescent="0.25">
      <c r="A29" s="90" t="s">
        <v>20</v>
      </c>
      <c r="B29" s="109"/>
      <c r="C29" s="108"/>
      <c r="D29" s="105"/>
      <c r="E29" s="105"/>
      <c r="F29" s="105"/>
      <c r="G29" s="106"/>
      <c r="H29" s="105"/>
      <c r="I29" s="106"/>
      <c r="J29" s="106"/>
      <c r="K29" s="106"/>
      <c r="L29" s="106"/>
      <c r="M29" s="106"/>
    </row>
    <row r="30" spans="1:13" ht="20.85" customHeight="1" x14ac:dyDescent="0.25">
      <c r="A30" s="90" t="s">
        <v>21</v>
      </c>
      <c r="B30" s="109"/>
      <c r="C30" s="108"/>
      <c r="D30" s="103"/>
      <c r="E30" s="103"/>
      <c r="F30" s="104"/>
      <c r="G30" s="104"/>
      <c r="H30" s="104"/>
      <c r="I30" s="104"/>
      <c r="J30" s="104"/>
      <c r="K30" s="104"/>
      <c r="L30" s="104"/>
      <c r="M30" s="104"/>
    </row>
    <row r="31" spans="1:13" ht="20.85" customHeight="1" x14ac:dyDescent="0.25">
      <c r="A31" s="90" t="s">
        <v>24</v>
      </c>
      <c r="B31" s="90"/>
      <c r="C31" s="90"/>
      <c r="D31" s="99"/>
      <c r="E31" s="99"/>
      <c r="F31" s="107"/>
      <c r="G31" s="107"/>
      <c r="H31" s="107"/>
      <c r="I31" s="107"/>
      <c r="J31" s="107"/>
      <c r="K31" s="107"/>
      <c r="L31" s="107"/>
      <c r="M31" s="107"/>
    </row>
    <row r="32" spans="1:13" ht="122.45" customHeight="1" x14ac:dyDescent="0.25">
      <c r="A32" s="199" t="s">
        <v>90</v>
      </c>
      <c r="B32" s="199"/>
      <c r="C32" s="199"/>
      <c r="D32" s="103"/>
      <c r="E32" s="103"/>
      <c r="F32" s="104"/>
      <c r="G32" s="104"/>
      <c r="H32" s="104"/>
      <c r="I32" s="104"/>
      <c r="J32" s="104"/>
      <c r="K32" s="104"/>
      <c r="L32" s="104"/>
      <c r="M32" s="104"/>
    </row>
    <row r="33" spans="1:13" ht="6.95" customHeight="1" x14ac:dyDescent="0.25">
      <c r="A33" s="21"/>
      <c r="B33" s="21"/>
      <c r="C33" s="21"/>
      <c r="D33" s="29"/>
      <c r="E33" s="29"/>
      <c r="F33" s="28"/>
      <c r="G33" s="28"/>
      <c r="H33" s="28"/>
      <c r="I33" s="28"/>
      <c r="J33" s="28"/>
      <c r="K33" s="28"/>
      <c r="L33" s="28"/>
      <c r="M33" s="28"/>
    </row>
    <row r="34" spans="1:13" ht="12.95" customHeight="1" x14ac:dyDescent="0.25">
      <c r="A34" s="44" t="s">
        <v>91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4.45" customHeight="1" x14ac:dyDescent="0.25">
      <c r="A35" s="48" t="s">
        <v>92</v>
      </c>
      <c r="B35" s="48"/>
      <c r="C35" s="49"/>
      <c r="D35" s="50" t="str">
        <f>IF(ISBLANK(D34),"",(D34/(3600*D15)))</f>
        <v/>
      </c>
      <c r="E35" s="50" t="str">
        <f t="shared" ref="E35:M35" si="0">IF(ISBLANK(E34),"",(E34/(3600*E15)))</f>
        <v/>
      </c>
      <c r="F35" s="50" t="str">
        <f t="shared" si="0"/>
        <v/>
      </c>
      <c r="G35" s="50" t="str">
        <f t="shared" si="0"/>
        <v/>
      </c>
      <c r="H35" s="50" t="str">
        <f t="shared" si="0"/>
        <v/>
      </c>
      <c r="I35" s="50" t="str">
        <f t="shared" si="0"/>
        <v/>
      </c>
      <c r="J35" s="50" t="str">
        <f t="shared" si="0"/>
        <v/>
      </c>
      <c r="K35" s="50" t="str">
        <f t="shared" si="0"/>
        <v/>
      </c>
      <c r="L35" s="50" t="str">
        <f t="shared" si="0"/>
        <v/>
      </c>
      <c r="M35" s="50" t="str">
        <f t="shared" si="0"/>
        <v/>
      </c>
    </row>
    <row r="36" spans="1:13" ht="4.5" customHeight="1" x14ac:dyDescent="0.25">
      <c r="A36" s="87" t="s">
        <v>156</v>
      </c>
      <c r="B36" s="87"/>
      <c r="C36" s="87"/>
      <c r="D36" s="88">
        <f>IF(ISBLANK(D34),0,1)</f>
        <v>0</v>
      </c>
      <c r="E36" s="88">
        <f t="shared" ref="E36:M36" si="1">IF(ISBLANK(E34),0,1)</f>
        <v>0</v>
      </c>
      <c r="F36" s="88">
        <f t="shared" si="1"/>
        <v>0</v>
      </c>
      <c r="G36" s="88">
        <f t="shared" si="1"/>
        <v>0</v>
      </c>
      <c r="H36" s="88">
        <f t="shared" si="1"/>
        <v>0</v>
      </c>
      <c r="I36" s="88">
        <f t="shared" si="1"/>
        <v>0</v>
      </c>
      <c r="J36" s="88">
        <f t="shared" si="1"/>
        <v>0</v>
      </c>
      <c r="K36" s="88">
        <f t="shared" si="1"/>
        <v>0</v>
      </c>
      <c r="L36" s="88">
        <f t="shared" si="1"/>
        <v>0</v>
      </c>
      <c r="M36" s="88">
        <f t="shared" si="1"/>
        <v>0</v>
      </c>
    </row>
    <row r="37" spans="1:13" ht="6.95" customHeight="1" x14ac:dyDescent="0.25">
      <c r="A37" s="87" t="s">
        <v>157</v>
      </c>
      <c r="B37" s="87"/>
      <c r="C37" s="87"/>
      <c r="D37" s="88">
        <f>IF(ISBLANK(D34),0,IF(D35&lt;24,0,(D35-24)))</f>
        <v>0</v>
      </c>
      <c r="E37" s="88">
        <f t="shared" ref="E37:M37" si="2">IF(ISBLANK(E34),0,IF(E35&lt;24,0,(E35-24)))</f>
        <v>0</v>
      </c>
      <c r="F37" s="88">
        <f t="shared" si="2"/>
        <v>0</v>
      </c>
      <c r="G37" s="88">
        <f t="shared" si="2"/>
        <v>0</v>
      </c>
      <c r="H37" s="88">
        <f t="shared" si="2"/>
        <v>0</v>
      </c>
      <c r="I37" s="88">
        <f t="shared" si="2"/>
        <v>0</v>
      </c>
      <c r="J37" s="88">
        <f t="shared" si="2"/>
        <v>0</v>
      </c>
      <c r="K37" s="88">
        <f t="shared" si="2"/>
        <v>0</v>
      </c>
      <c r="L37" s="88">
        <f t="shared" si="2"/>
        <v>0</v>
      </c>
      <c r="M37" s="88">
        <f t="shared" si="2"/>
        <v>0</v>
      </c>
    </row>
    <row r="38" spans="1:13" ht="10.5" customHeight="1" x14ac:dyDescent="0.25">
      <c r="A38" s="21"/>
      <c r="B38" s="21"/>
      <c r="C38" s="21"/>
      <c r="D38" s="22"/>
      <c r="E38" s="23"/>
      <c r="F38" s="22"/>
      <c r="G38" s="22"/>
      <c r="H38" s="22"/>
      <c r="I38" s="22"/>
      <c r="J38" s="22"/>
      <c r="K38" s="22"/>
      <c r="L38" s="22"/>
      <c r="M38" s="22"/>
    </row>
    <row r="39" spans="1:13" ht="15" customHeight="1" x14ac:dyDescent="0.25">
      <c r="A39" s="24"/>
      <c r="B39" s="25" t="s">
        <v>53</v>
      </c>
      <c r="C39" s="26"/>
      <c r="D39" s="17" t="str">
        <f>Page8!D39</f>
        <v>o</v>
      </c>
      <c r="E39" s="27" t="s">
        <v>54</v>
      </c>
      <c r="F39" s="17" t="str">
        <f>Page8!F39</f>
        <v>x</v>
      </c>
      <c r="G39" s="28" t="s">
        <v>55</v>
      </c>
      <c r="H39" s="29"/>
      <c r="I39" s="25"/>
      <c r="J39" s="29"/>
      <c r="K39" s="30"/>
      <c r="L39" s="31"/>
    </row>
    <row r="40" spans="1:13" ht="5.45" customHeight="1" x14ac:dyDescent="0.25"/>
    <row r="41" spans="1:13" ht="15" customHeight="1" x14ac:dyDescent="0.25">
      <c r="B41" s="32" t="s">
        <v>26</v>
      </c>
      <c r="D41" s="17" t="str">
        <f>Page8!D41</f>
        <v>x</v>
      </c>
      <c r="E41" s="14" t="s">
        <v>27</v>
      </c>
      <c r="F41" s="17" t="str">
        <f>Page8!F41</f>
        <v>o</v>
      </c>
      <c r="G41" s="14" t="s">
        <v>28</v>
      </c>
      <c r="H41" s="190" t="str">
        <f>IF(Page8!H41="","",Page8!H41)</f>
        <v/>
      </c>
      <c r="I41" s="190" t="str">
        <f>IF(Page7!I41="","",Page7!I41)</f>
        <v/>
      </c>
      <c r="J41" s="14" t="s">
        <v>22</v>
      </c>
      <c r="K41" s="33">
        <f>+'Fiche de données d''essais HCF 1'!K40</f>
        <v>0</v>
      </c>
    </row>
    <row r="42" spans="1:13" ht="6.95" customHeight="1" x14ac:dyDescent="0.25">
      <c r="B42" s="32"/>
      <c r="H42" s="26"/>
      <c r="J42" s="34"/>
      <c r="K42" s="34"/>
    </row>
    <row r="43" spans="1:13" ht="15" customHeight="1" x14ac:dyDescent="0.25">
      <c r="B43" s="32" t="s">
        <v>56</v>
      </c>
      <c r="D43" s="19"/>
      <c r="E43" s="19"/>
      <c r="F43" s="19"/>
      <c r="G43" s="19"/>
      <c r="H43" s="26"/>
      <c r="I43" s="19"/>
      <c r="J43" s="35"/>
      <c r="K43" s="35"/>
      <c r="L43" s="19"/>
      <c r="M43" s="19"/>
    </row>
    <row r="44" spans="1:13" ht="15" customHeight="1" x14ac:dyDescent="0.25">
      <c r="B44" s="200" t="str">
        <f>IF(Page8!B44:M47="","",Page8!B44:M47)</f>
        <v/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</row>
    <row r="45" spans="1:13" ht="15" customHeight="1" x14ac:dyDescent="0.25">
      <c r="A45" s="34"/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</row>
    <row r="46" spans="1:13" ht="15" customHeight="1" x14ac:dyDescent="0.25">
      <c r="A46" s="34"/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</row>
    <row r="47" spans="1:13" ht="15" customHeight="1" x14ac:dyDescent="0.25">
      <c r="A47" s="34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</row>
    <row r="48" spans="1:13" ht="15" customHeight="1" x14ac:dyDescent="0.25">
      <c r="A48" s="34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82" t="s">
        <v>155</v>
      </c>
      <c r="M48" s="83">
        <f>SUM(D37:M37)</f>
        <v>0</v>
      </c>
    </row>
    <row r="49" spans="1:13" ht="15" customHeight="1" x14ac:dyDescent="0.25">
      <c r="A49" s="13" t="s">
        <v>52</v>
      </c>
      <c r="B49" s="13"/>
      <c r="L49" s="82" t="s">
        <v>100</v>
      </c>
      <c r="M49" s="84">
        <f>SUM(D36:M36)</f>
        <v>0</v>
      </c>
    </row>
    <row r="50" spans="1:13" ht="15" customHeight="1" x14ac:dyDescent="0.25">
      <c r="A50" s="13" t="s">
        <v>34</v>
      </c>
      <c r="B50" s="13"/>
      <c r="L50" s="85" t="s">
        <v>102</v>
      </c>
      <c r="M50" s="86">
        <f>(SUM(D35:M35)+9*(SUM(D36:M36)))/24</f>
        <v>0</v>
      </c>
    </row>
  </sheetData>
  <mergeCells count="14">
    <mergeCell ref="J2:K3"/>
    <mergeCell ref="L2:M3"/>
    <mergeCell ref="C4:D4"/>
    <mergeCell ref="G4:H4"/>
    <mergeCell ref="K4:L4"/>
    <mergeCell ref="B44:M47"/>
    <mergeCell ref="H41:I41"/>
    <mergeCell ref="C5:D5"/>
    <mergeCell ref="G5:H5"/>
    <mergeCell ref="K5:L5"/>
    <mergeCell ref="C6:D6"/>
    <mergeCell ref="G6:H6"/>
    <mergeCell ref="K6:L6"/>
    <mergeCell ref="A32:C32"/>
  </mergeCells>
  <phoneticPr fontId="3" type="noConversion"/>
  <dataValidations count="1">
    <dataValidation type="list" showInputMessage="1" showErrorMessage="1" errorTitle="Incorrect" error="Le choix est restreint à x ou o (en minuscule)" sqref="F41 F39 D39 D41">
      <formula1>choix</formula1>
    </dataValidation>
  </dataValidations>
  <printOptions horizontalCentered="1" verticalCentered="1"/>
  <pageMargins left="0.39370078740157483" right="0" top="0.39370078740157483" bottom="0.39370078740157483" header="0.51181102362204722" footer="0.51181102362204722"/>
  <pageSetup paperSize="9" scale="84" orientation="portrait" r:id="rId1"/>
  <headerFooter alignWithMargins="0">
    <oddHeader>&amp;R&amp;6REVISION :  Test JG160817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pageSetUpPr fitToPage="1"/>
  </sheetPr>
  <dimension ref="A1:M50"/>
  <sheetViews>
    <sheetView workbookViewId="0">
      <selection activeCell="H6" sqref="H6:I6"/>
    </sheetView>
  </sheetViews>
  <sheetFormatPr baseColWidth="10" defaultColWidth="10.85546875" defaultRowHeight="15" customHeight="1" x14ac:dyDescent="0.25"/>
  <cols>
    <col min="1" max="1" width="2.85546875" style="14" customWidth="1"/>
    <col min="2" max="2" width="11.28515625" style="14" customWidth="1"/>
    <col min="3" max="3" width="7.7109375" style="14" customWidth="1"/>
    <col min="4" max="13" width="9.7109375" style="14" customWidth="1"/>
    <col min="14" max="16384" width="10.85546875" style="14"/>
  </cols>
  <sheetData>
    <row r="1" spans="1:13" ht="15" customHeight="1" thickBot="1" x14ac:dyDescent="0.3">
      <c r="G1" s="15" t="s">
        <v>47</v>
      </c>
      <c r="K1" s="14" t="s">
        <v>38</v>
      </c>
      <c r="L1" s="16" t="s">
        <v>85</v>
      </c>
      <c r="M1" s="14">
        <f>+'Fiche de données d''essais HCF 1'!M1</f>
        <v>1</v>
      </c>
    </row>
    <row r="2" spans="1:13" ht="15" customHeight="1" x14ac:dyDescent="0.25">
      <c r="G2" s="18" t="s">
        <v>57</v>
      </c>
      <c r="J2" s="193" t="s">
        <v>30</v>
      </c>
      <c r="K2" s="202"/>
      <c r="L2" s="195" t="str">
        <f>IF(Page9!L2="","",Page9!L2)</f>
        <v>8030-13302</v>
      </c>
      <c r="M2" s="196" t="str">
        <f>IF(Page7!M2="","",Page7!M2)</f>
        <v/>
      </c>
    </row>
    <row r="3" spans="1:13" ht="9" customHeight="1" thickBot="1" x14ac:dyDescent="0.3">
      <c r="J3" s="194"/>
      <c r="K3" s="203"/>
      <c r="L3" s="197" t="str">
        <f>IF(Page7!L3="","",Page7!L3)</f>
        <v/>
      </c>
      <c r="M3" s="198" t="str">
        <f>IF(Page7!M3="","",Page7!M3)</f>
        <v/>
      </c>
    </row>
    <row r="4" spans="1:13" ht="15" customHeight="1" x14ac:dyDescent="0.25">
      <c r="A4" s="89" t="s">
        <v>35</v>
      </c>
      <c r="B4" s="89"/>
      <c r="C4" s="191" t="s">
        <v>158</v>
      </c>
      <c r="D4" s="191" t="str">
        <f>IF(Page7!D4="","",Page7!D4)</f>
        <v/>
      </c>
      <c r="E4" s="14" t="s">
        <v>1</v>
      </c>
      <c r="G4" s="192" t="str">
        <f>IF(Page9!G4="","",Page9!G4)</f>
        <v>485-920-525 F</v>
      </c>
      <c r="H4" s="192" t="str">
        <f>IF(Page7!H4="","",Page7!H4)</f>
        <v/>
      </c>
      <c r="I4" s="14" t="s">
        <v>33</v>
      </c>
      <c r="K4" s="204">
        <f>IF(Page9!K4="","",Page9!K4)</f>
        <v>42963</v>
      </c>
      <c r="L4" s="204" t="str">
        <f>IF(Page7!L4="","",Page7!L4)</f>
        <v/>
      </c>
      <c r="M4" s="19"/>
    </row>
    <row r="5" spans="1:13" ht="15" customHeight="1" x14ac:dyDescent="0.25">
      <c r="A5" s="89" t="s">
        <v>29</v>
      </c>
      <c r="B5" s="89"/>
      <c r="C5" s="191" t="s">
        <v>158</v>
      </c>
      <c r="D5" s="191" t="str">
        <f>IF(Page7!D5="","",Page7!D5)</f>
        <v/>
      </c>
      <c r="E5" s="14" t="s">
        <v>2</v>
      </c>
      <c r="G5" s="205" t="str">
        <f>IF(Page9!G5="","",Page9!G5)</f>
        <v>Ti6242</v>
      </c>
      <c r="H5" s="205" t="str">
        <f>IF(Page7!H5="","",Page7!H5)</f>
        <v/>
      </c>
      <c r="I5" s="14" t="s">
        <v>23</v>
      </c>
      <c r="K5" s="205" t="str">
        <f>IF(Page9!K5="","",Page9!K5)</f>
        <v>JGA</v>
      </c>
      <c r="L5" s="205" t="str">
        <f>IF(Page7!L5="","",Page7!L5)</f>
        <v/>
      </c>
      <c r="M5" s="19"/>
    </row>
    <row r="6" spans="1:13" ht="15" customHeight="1" x14ac:dyDescent="0.25">
      <c r="A6" s="14" t="s">
        <v>36</v>
      </c>
      <c r="C6" s="192" t="str">
        <f>IF(Page9!C6="","",Page9!C6)</f>
        <v>1-120-1</v>
      </c>
      <c r="D6" s="192" t="str">
        <f>IF(Page7!D6="","",Page7!D6)</f>
        <v/>
      </c>
      <c r="E6" s="14" t="s">
        <v>3</v>
      </c>
      <c r="G6" s="205" t="str">
        <f>IF(Page9!G6="","",Page9!G6)</f>
        <v>Trapeze</v>
      </c>
      <c r="H6" s="205" t="str">
        <f>IF(Page7!H6="","",Page7!H6)</f>
        <v/>
      </c>
      <c r="I6" s="14" t="s">
        <v>4</v>
      </c>
      <c r="K6" s="205" t="str">
        <f>IF(Page9!K6="","",Page9!K6)</f>
        <v>THO</v>
      </c>
      <c r="L6" s="205" t="str">
        <f>IF(Page7!L6="","",Page7!L6)</f>
        <v/>
      </c>
      <c r="M6" s="19"/>
    </row>
    <row r="8" spans="1:13" ht="20.85" customHeight="1" x14ac:dyDescent="0.25">
      <c r="A8" s="90" t="s">
        <v>5</v>
      </c>
      <c r="B8" s="90"/>
      <c r="C8" s="91" t="str">
        <f>IF(Page9!C8="","",Page9!C8)</f>
        <v>34956.001 CDF</v>
      </c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0.85" customHeight="1" x14ac:dyDescent="0.25">
      <c r="A9" s="90" t="s">
        <v>6</v>
      </c>
      <c r="B9" s="109"/>
      <c r="C9" s="108"/>
      <c r="D9" s="94"/>
      <c r="E9" s="94"/>
      <c r="F9" s="95"/>
      <c r="G9" s="95"/>
      <c r="H9" s="95"/>
      <c r="I9" s="95"/>
      <c r="J9" s="95"/>
      <c r="K9" s="95"/>
      <c r="L9" s="95"/>
      <c r="M9" s="95"/>
    </row>
    <row r="10" spans="1:13" ht="20.85" customHeight="1" x14ac:dyDescent="0.25">
      <c r="A10" s="90" t="s">
        <v>7</v>
      </c>
      <c r="B10" s="109"/>
      <c r="C10" s="108"/>
      <c r="D10" s="94"/>
      <c r="E10" s="94"/>
      <c r="F10" s="95"/>
      <c r="G10" s="95"/>
      <c r="H10" s="95"/>
      <c r="I10" s="95"/>
      <c r="J10" s="95"/>
      <c r="K10" s="95"/>
      <c r="L10" s="95"/>
      <c r="M10" s="95"/>
    </row>
    <row r="11" spans="1:13" ht="20.85" customHeight="1" x14ac:dyDescent="0.25">
      <c r="A11" s="90" t="s">
        <v>32</v>
      </c>
      <c r="B11" s="109"/>
      <c r="C11" s="108"/>
      <c r="D11" s="94"/>
      <c r="E11" s="94"/>
      <c r="F11" s="95"/>
      <c r="G11" s="95"/>
      <c r="H11" s="95"/>
      <c r="I11" s="95"/>
      <c r="J11" s="95"/>
      <c r="K11" s="95"/>
      <c r="L11" s="95"/>
      <c r="M11" s="95"/>
    </row>
    <row r="12" spans="1:13" ht="20.85" customHeight="1" x14ac:dyDescent="0.25">
      <c r="A12" s="90" t="s">
        <v>31</v>
      </c>
      <c r="B12" s="109"/>
      <c r="C12" s="108"/>
      <c r="D12" s="94"/>
      <c r="E12" s="94"/>
      <c r="F12" s="95"/>
      <c r="G12" s="95"/>
      <c r="H12" s="95"/>
      <c r="I12" s="95"/>
      <c r="J12" s="95"/>
      <c r="K12" s="95"/>
      <c r="L12" s="95"/>
      <c r="M12" s="95"/>
    </row>
    <row r="13" spans="1:13" ht="20.85" customHeight="1" x14ac:dyDescent="0.25">
      <c r="A13" s="90" t="s">
        <v>8</v>
      </c>
      <c r="B13" s="109"/>
      <c r="C13" s="108"/>
      <c r="D13" s="96"/>
      <c r="E13" s="96"/>
      <c r="F13" s="97"/>
      <c r="G13" s="97"/>
      <c r="H13" s="97"/>
      <c r="I13" s="97"/>
      <c r="J13" s="97"/>
      <c r="K13" s="97"/>
      <c r="L13" s="97"/>
      <c r="M13" s="97"/>
    </row>
    <row r="14" spans="1:13" ht="20.85" customHeight="1" x14ac:dyDescent="0.25">
      <c r="A14" s="98" t="s">
        <v>9</v>
      </c>
      <c r="B14" s="109"/>
      <c r="C14" s="110" t="s">
        <v>25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1:13" ht="20.85" customHeight="1" x14ac:dyDescent="0.25">
      <c r="A15" s="90" t="s">
        <v>10</v>
      </c>
      <c r="B15" s="109"/>
      <c r="C15" s="110" t="s">
        <v>11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1:13" ht="20.85" customHeight="1" x14ac:dyDescent="0.25">
      <c r="A16" s="37" t="s">
        <v>88</v>
      </c>
      <c r="B16" s="43"/>
      <c r="C16" s="42" t="s">
        <v>12</v>
      </c>
      <c r="D16" s="38"/>
      <c r="E16" s="38"/>
      <c r="F16" s="39"/>
      <c r="G16" s="39"/>
      <c r="H16" s="39"/>
      <c r="I16" s="39"/>
      <c r="J16" s="39"/>
      <c r="K16" s="39"/>
      <c r="L16" s="39"/>
      <c r="M16" s="39"/>
    </row>
    <row r="17" spans="1:13" ht="20.85" customHeight="1" x14ac:dyDescent="0.25">
      <c r="A17" s="36" t="s">
        <v>86</v>
      </c>
      <c r="B17" s="43"/>
      <c r="C17" s="42" t="s">
        <v>12</v>
      </c>
      <c r="D17" s="38"/>
      <c r="E17" s="38"/>
      <c r="F17" s="39"/>
      <c r="G17" s="39"/>
      <c r="H17" s="39"/>
      <c r="I17" s="39"/>
      <c r="J17" s="39"/>
      <c r="K17" s="39"/>
      <c r="L17" s="39"/>
      <c r="M17" s="39"/>
    </row>
    <row r="18" spans="1:13" ht="20.85" customHeight="1" x14ac:dyDescent="0.25">
      <c r="A18" s="36" t="s">
        <v>87</v>
      </c>
      <c r="B18" s="43"/>
      <c r="C18" s="42" t="s">
        <v>12</v>
      </c>
      <c r="D18" s="38"/>
      <c r="E18" s="38"/>
      <c r="F18" s="39"/>
      <c r="G18" s="39"/>
      <c r="H18" s="39"/>
      <c r="I18" s="39"/>
      <c r="J18" s="39"/>
      <c r="K18" s="39"/>
      <c r="L18" s="39"/>
      <c r="M18" s="39"/>
    </row>
    <row r="19" spans="1:13" ht="20.85" customHeight="1" x14ac:dyDescent="0.25">
      <c r="A19" s="36" t="s">
        <v>89</v>
      </c>
      <c r="B19" s="37"/>
      <c r="C19" s="111"/>
      <c r="D19" s="40"/>
      <c r="E19" s="40"/>
      <c r="F19" s="41"/>
      <c r="G19" s="41"/>
      <c r="H19" s="41"/>
      <c r="I19" s="41"/>
      <c r="J19" s="41"/>
      <c r="K19" s="41"/>
      <c r="L19" s="41"/>
      <c r="M19" s="41"/>
    </row>
    <row r="20" spans="1:13" ht="20.85" customHeight="1" x14ac:dyDescent="0.25">
      <c r="A20" s="36" t="s">
        <v>89</v>
      </c>
      <c r="B20" s="37"/>
      <c r="C20" s="111"/>
      <c r="D20" s="40"/>
      <c r="E20" s="40"/>
      <c r="F20" s="41"/>
      <c r="G20" s="41"/>
      <c r="H20" s="41"/>
      <c r="I20" s="41"/>
      <c r="J20" s="41"/>
      <c r="K20" s="41"/>
      <c r="L20" s="41"/>
      <c r="M20" s="41"/>
    </row>
    <row r="21" spans="1:13" ht="20.85" customHeight="1" x14ac:dyDescent="0.25">
      <c r="A21" s="109" t="s">
        <v>13</v>
      </c>
      <c r="B21" s="20" t="s">
        <v>49</v>
      </c>
      <c r="C21" s="110" t="s">
        <v>14</v>
      </c>
      <c r="D21" s="101"/>
      <c r="E21" s="101"/>
      <c r="F21" s="102"/>
      <c r="G21" s="102"/>
      <c r="H21" s="102"/>
      <c r="I21" s="102"/>
      <c r="J21" s="102"/>
      <c r="K21" s="102"/>
      <c r="L21" s="102"/>
      <c r="M21" s="102"/>
    </row>
    <row r="22" spans="1:13" ht="20.85" customHeight="1" x14ac:dyDescent="0.25">
      <c r="A22" s="109" t="s">
        <v>13</v>
      </c>
      <c r="B22" s="20" t="s">
        <v>48</v>
      </c>
      <c r="C22" s="110" t="s">
        <v>14</v>
      </c>
      <c r="D22" s="103"/>
      <c r="E22" s="103"/>
      <c r="F22" s="104"/>
      <c r="G22" s="104"/>
      <c r="H22" s="104"/>
      <c r="I22" s="104"/>
      <c r="J22" s="104"/>
      <c r="K22" s="104"/>
      <c r="L22" s="104"/>
      <c r="M22" s="104"/>
    </row>
    <row r="23" spans="1:13" ht="20.85" customHeight="1" x14ac:dyDescent="0.25">
      <c r="A23" s="109" t="s">
        <v>13</v>
      </c>
      <c r="B23" s="20" t="s">
        <v>80</v>
      </c>
      <c r="C23" s="110" t="s">
        <v>14</v>
      </c>
      <c r="D23" s="103"/>
      <c r="E23" s="103"/>
      <c r="F23" s="104"/>
      <c r="G23" s="104"/>
      <c r="H23" s="104"/>
      <c r="I23" s="104"/>
      <c r="J23" s="104"/>
      <c r="K23" s="104"/>
      <c r="L23" s="104"/>
      <c r="M23" s="104"/>
    </row>
    <row r="24" spans="1:13" ht="20.85" customHeight="1" x14ac:dyDescent="0.25">
      <c r="A24" s="109" t="s">
        <v>13</v>
      </c>
      <c r="B24" s="20" t="s">
        <v>79</v>
      </c>
      <c r="C24" s="110" t="s">
        <v>14</v>
      </c>
      <c r="D24" s="101"/>
      <c r="E24" s="101"/>
      <c r="F24" s="102"/>
      <c r="G24" s="102"/>
      <c r="H24" s="102"/>
      <c r="I24" s="102"/>
      <c r="J24" s="102"/>
      <c r="K24" s="102"/>
      <c r="L24" s="102"/>
      <c r="M24" s="102"/>
    </row>
    <row r="25" spans="1:13" ht="20.85" customHeight="1" x14ac:dyDescent="0.25">
      <c r="A25" s="90" t="s">
        <v>15</v>
      </c>
      <c r="B25" s="109"/>
      <c r="C25" s="108"/>
      <c r="D25" s="95"/>
      <c r="E25" s="95"/>
      <c r="F25" s="95"/>
      <c r="G25" s="95"/>
      <c r="H25" s="95"/>
      <c r="I25" s="95"/>
      <c r="J25" s="95"/>
      <c r="K25" s="95"/>
      <c r="L25" s="95"/>
      <c r="M25" s="95"/>
    </row>
    <row r="26" spans="1:13" ht="20.85" customHeight="1" x14ac:dyDescent="0.25">
      <c r="A26" s="98" t="s">
        <v>16</v>
      </c>
      <c r="B26" s="109"/>
      <c r="C26" s="108"/>
      <c r="D26" s="95"/>
      <c r="E26" s="95"/>
      <c r="F26" s="95"/>
      <c r="G26" s="95"/>
      <c r="H26" s="95"/>
      <c r="I26" s="95"/>
      <c r="J26" s="95"/>
      <c r="K26" s="95"/>
      <c r="L26" s="95"/>
      <c r="M26" s="95"/>
    </row>
    <row r="27" spans="1:13" ht="20.85" customHeight="1" x14ac:dyDescent="0.25">
      <c r="A27" s="90" t="s">
        <v>17</v>
      </c>
      <c r="B27" s="109"/>
      <c r="C27" s="108"/>
      <c r="D27" s="94"/>
      <c r="E27" s="94"/>
      <c r="F27" s="95"/>
      <c r="G27" s="95"/>
      <c r="H27" s="95"/>
      <c r="I27" s="95"/>
      <c r="J27" s="95"/>
      <c r="K27" s="95"/>
      <c r="L27" s="95"/>
      <c r="M27" s="95"/>
    </row>
    <row r="28" spans="1:13" ht="20.85" customHeight="1" x14ac:dyDescent="0.25">
      <c r="A28" s="98" t="s">
        <v>18</v>
      </c>
      <c r="B28" s="109"/>
      <c r="C28" s="110" t="s">
        <v>19</v>
      </c>
      <c r="D28" s="103"/>
      <c r="E28" s="103"/>
      <c r="F28" s="103"/>
      <c r="G28" s="103"/>
      <c r="H28" s="103"/>
      <c r="I28" s="103"/>
      <c r="J28" s="104"/>
      <c r="K28" s="104"/>
      <c r="L28" s="104"/>
      <c r="M28" s="104"/>
    </row>
    <row r="29" spans="1:13" ht="20.85" customHeight="1" x14ac:dyDescent="0.25">
      <c r="A29" s="90" t="s">
        <v>20</v>
      </c>
      <c r="B29" s="109"/>
      <c r="C29" s="108"/>
      <c r="D29" s="105"/>
      <c r="E29" s="105"/>
      <c r="F29" s="105"/>
      <c r="G29" s="106"/>
      <c r="H29" s="105"/>
      <c r="I29" s="106"/>
      <c r="J29" s="106"/>
      <c r="K29" s="106"/>
      <c r="L29" s="106"/>
      <c r="M29" s="106"/>
    </row>
    <row r="30" spans="1:13" ht="20.85" customHeight="1" x14ac:dyDescent="0.25">
      <c r="A30" s="90" t="s">
        <v>21</v>
      </c>
      <c r="B30" s="109"/>
      <c r="C30" s="108"/>
      <c r="D30" s="103"/>
      <c r="E30" s="103"/>
      <c r="F30" s="104"/>
      <c r="G30" s="104"/>
      <c r="H30" s="104"/>
      <c r="I30" s="104"/>
      <c r="J30" s="104"/>
      <c r="K30" s="104"/>
      <c r="L30" s="104"/>
      <c r="M30" s="104"/>
    </row>
    <row r="31" spans="1:13" ht="20.85" customHeight="1" x14ac:dyDescent="0.25">
      <c r="A31" s="90" t="s">
        <v>24</v>
      </c>
      <c r="B31" s="90"/>
      <c r="C31" s="90"/>
      <c r="D31" s="99"/>
      <c r="E31" s="99"/>
      <c r="F31" s="107"/>
      <c r="G31" s="107"/>
      <c r="H31" s="107"/>
      <c r="I31" s="107"/>
      <c r="J31" s="107"/>
      <c r="K31" s="107"/>
      <c r="L31" s="107"/>
      <c r="M31" s="107"/>
    </row>
    <row r="32" spans="1:13" ht="122.45" customHeight="1" x14ac:dyDescent="0.25">
      <c r="A32" s="199" t="s">
        <v>90</v>
      </c>
      <c r="B32" s="199"/>
      <c r="C32" s="199"/>
      <c r="D32" s="103"/>
      <c r="E32" s="103"/>
      <c r="F32" s="104"/>
      <c r="G32" s="104"/>
      <c r="H32" s="104"/>
      <c r="I32" s="104"/>
      <c r="J32" s="104"/>
      <c r="K32" s="104"/>
      <c r="L32" s="104"/>
      <c r="M32" s="104"/>
    </row>
    <row r="33" spans="1:13" ht="6.95" customHeight="1" x14ac:dyDescent="0.25">
      <c r="A33" s="21"/>
      <c r="B33" s="21"/>
      <c r="C33" s="21"/>
      <c r="D33" s="29"/>
      <c r="E33" s="29"/>
      <c r="F33" s="28"/>
      <c r="G33" s="28"/>
      <c r="H33" s="28"/>
      <c r="I33" s="28"/>
      <c r="J33" s="28"/>
      <c r="K33" s="28"/>
      <c r="L33" s="28"/>
      <c r="M33" s="28"/>
    </row>
    <row r="34" spans="1:13" ht="12.95" customHeight="1" x14ac:dyDescent="0.25">
      <c r="A34" s="44" t="s">
        <v>91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4.45" customHeight="1" x14ac:dyDescent="0.25">
      <c r="A35" s="48" t="s">
        <v>92</v>
      </c>
      <c r="B35" s="48"/>
      <c r="C35" s="49"/>
      <c r="D35" s="50" t="str">
        <f>IF(ISBLANK(D34),"",(D34/(3600*D15)))</f>
        <v/>
      </c>
      <c r="E35" s="50" t="str">
        <f t="shared" ref="E35:M35" si="0">IF(ISBLANK(E34),"",(E34/(3600*E15)))</f>
        <v/>
      </c>
      <c r="F35" s="50" t="str">
        <f t="shared" si="0"/>
        <v/>
      </c>
      <c r="G35" s="50" t="str">
        <f t="shared" si="0"/>
        <v/>
      </c>
      <c r="H35" s="50" t="str">
        <f t="shared" si="0"/>
        <v/>
      </c>
      <c r="I35" s="50" t="str">
        <f t="shared" si="0"/>
        <v/>
      </c>
      <c r="J35" s="50" t="str">
        <f t="shared" si="0"/>
        <v/>
      </c>
      <c r="K35" s="50" t="str">
        <f t="shared" si="0"/>
        <v/>
      </c>
      <c r="L35" s="50" t="str">
        <f t="shared" si="0"/>
        <v/>
      </c>
      <c r="M35" s="50" t="str">
        <f t="shared" si="0"/>
        <v/>
      </c>
    </row>
    <row r="36" spans="1:13" ht="4.5" customHeight="1" x14ac:dyDescent="0.25">
      <c r="A36" s="87" t="s">
        <v>156</v>
      </c>
      <c r="B36" s="87"/>
      <c r="C36" s="87"/>
      <c r="D36" s="88">
        <f>IF(ISBLANK(D34),0,1)</f>
        <v>0</v>
      </c>
      <c r="E36" s="88">
        <f t="shared" ref="E36:M36" si="1">IF(ISBLANK(E34),0,1)</f>
        <v>0</v>
      </c>
      <c r="F36" s="88">
        <f t="shared" si="1"/>
        <v>0</v>
      </c>
      <c r="G36" s="88">
        <f t="shared" si="1"/>
        <v>0</v>
      </c>
      <c r="H36" s="88">
        <f t="shared" si="1"/>
        <v>0</v>
      </c>
      <c r="I36" s="88">
        <f t="shared" si="1"/>
        <v>0</v>
      </c>
      <c r="J36" s="88">
        <f t="shared" si="1"/>
        <v>0</v>
      </c>
      <c r="K36" s="88">
        <f t="shared" si="1"/>
        <v>0</v>
      </c>
      <c r="L36" s="88">
        <f t="shared" si="1"/>
        <v>0</v>
      </c>
      <c r="M36" s="88">
        <f t="shared" si="1"/>
        <v>0</v>
      </c>
    </row>
    <row r="37" spans="1:13" ht="6.95" customHeight="1" x14ac:dyDescent="0.25">
      <c r="A37" s="87" t="s">
        <v>157</v>
      </c>
      <c r="B37" s="87"/>
      <c r="C37" s="87"/>
      <c r="D37" s="88">
        <f>IF(ISBLANK(D34),0,IF(D35&lt;24,0,(D35-24)))</f>
        <v>0</v>
      </c>
      <c r="E37" s="88">
        <f t="shared" ref="E37:M37" si="2">IF(ISBLANK(E34),0,IF(E35&lt;24,0,(E35-24)))</f>
        <v>0</v>
      </c>
      <c r="F37" s="88">
        <f t="shared" si="2"/>
        <v>0</v>
      </c>
      <c r="G37" s="88">
        <f t="shared" si="2"/>
        <v>0</v>
      </c>
      <c r="H37" s="88">
        <f t="shared" si="2"/>
        <v>0</v>
      </c>
      <c r="I37" s="88">
        <f t="shared" si="2"/>
        <v>0</v>
      </c>
      <c r="J37" s="88">
        <f t="shared" si="2"/>
        <v>0</v>
      </c>
      <c r="K37" s="88">
        <f t="shared" si="2"/>
        <v>0</v>
      </c>
      <c r="L37" s="88">
        <f t="shared" si="2"/>
        <v>0</v>
      </c>
      <c r="M37" s="88">
        <f t="shared" si="2"/>
        <v>0</v>
      </c>
    </row>
    <row r="38" spans="1:13" ht="10.5" customHeight="1" x14ac:dyDescent="0.25">
      <c r="A38" s="21"/>
      <c r="B38" s="21"/>
      <c r="C38" s="21"/>
      <c r="D38" s="22"/>
      <c r="E38" s="23"/>
      <c r="F38" s="22"/>
      <c r="G38" s="22"/>
      <c r="H38" s="22"/>
      <c r="I38" s="22"/>
      <c r="J38" s="22"/>
      <c r="K38" s="22"/>
      <c r="L38" s="22"/>
      <c r="M38" s="22"/>
    </row>
    <row r="39" spans="1:13" ht="15" customHeight="1" x14ac:dyDescent="0.25">
      <c r="A39" s="24"/>
      <c r="B39" s="25" t="s">
        <v>53</v>
      </c>
      <c r="C39" s="26"/>
      <c r="D39" s="17" t="str">
        <f>Page9!D39</f>
        <v>o</v>
      </c>
      <c r="E39" s="27" t="s">
        <v>54</v>
      </c>
      <c r="F39" s="17" t="str">
        <f>Page9!F39</f>
        <v>x</v>
      </c>
      <c r="G39" s="28" t="s">
        <v>55</v>
      </c>
      <c r="H39" s="29"/>
      <c r="I39" s="25"/>
      <c r="J39" s="29"/>
      <c r="K39" s="30"/>
      <c r="L39" s="31"/>
    </row>
    <row r="40" spans="1:13" ht="5.45" customHeight="1" x14ac:dyDescent="0.25"/>
    <row r="41" spans="1:13" ht="15" customHeight="1" x14ac:dyDescent="0.25">
      <c r="B41" s="32" t="s">
        <v>26</v>
      </c>
      <c r="D41" s="17" t="str">
        <f>Page9!D41</f>
        <v>x</v>
      </c>
      <c r="E41" s="14" t="s">
        <v>27</v>
      </c>
      <c r="F41" s="17" t="str">
        <f>Page9!F41</f>
        <v>o</v>
      </c>
      <c r="G41" s="14" t="s">
        <v>28</v>
      </c>
      <c r="H41" s="190" t="str">
        <f>IF(Page9!H41="","",Page9!H41)</f>
        <v/>
      </c>
      <c r="I41" s="190" t="str">
        <f>IF(Page7!I41="","",Page7!I41)</f>
        <v/>
      </c>
      <c r="J41" s="14" t="s">
        <v>22</v>
      </c>
      <c r="K41" s="33">
        <f>+'Fiche de données d''essais HCF 1'!K40</f>
        <v>0</v>
      </c>
    </row>
    <row r="42" spans="1:13" ht="6.95" customHeight="1" x14ac:dyDescent="0.25">
      <c r="B42" s="32"/>
      <c r="H42" s="26"/>
      <c r="J42" s="34"/>
      <c r="K42" s="34"/>
    </row>
    <row r="43" spans="1:13" ht="15" customHeight="1" x14ac:dyDescent="0.25">
      <c r="B43" s="32" t="s">
        <v>56</v>
      </c>
      <c r="D43" s="19"/>
      <c r="E43" s="19"/>
      <c r="F43" s="19"/>
      <c r="G43" s="19"/>
      <c r="H43" s="26"/>
      <c r="I43" s="19"/>
      <c r="J43" s="35"/>
      <c r="K43" s="35"/>
      <c r="L43" s="19"/>
      <c r="M43" s="19"/>
    </row>
    <row r="44" spans="1:13" ht="15" customHeight="1" x14ac:dyDescent="0.25">
      <c r="B44" s="200" t="str">
        <f>IF(Page9!B44:M47="","",Page9!B44:M47)</f>
        <v/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</row>
    <row r="45" spans="1:13" ht="15" customHeight="1" x14ac:dyDescent="0.25">
      <c r="A45" s="34"/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</row>
    <row r="46" spans="1:13" ht="15" customHeight="1" x14ac:dyDescent="0.25">
      <c r="A46" s="34"/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</row>
    <row r="47" spans="1:13" ht="15" customHeight="1" x14ac:dyDescent="0.25">
      <c r="A47" s="34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</row>
    <row r="48" spans="1:13" ht="15" customHeight="1" x14ac:dyDescent="0.25">
      <c r="A48" s="34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82" t="s">
        <v>155</v>
      </c>
      <c r="M48" s="83">
        <f>SUM(D37:M37)</f>
        <v>0</v>
      </c>
    </row>
    <row r="49" spans="1:13" ht="15" customHeight="1" x14ac:dyDescent="0.25">
      <c r="A49" s="13" t="s">
        <v>52</v>
      </c>
      <c r="B49" s="13"/>
      <c r="L49" s="82" t="s">
        <v>100</v>
      </c>
      <c r="M49" s="84">
        <f>SUM(D36:M36)</f>
        <v>0</v>
      </c>
    </row>
    <row r="50" spans="1:13" ht="15" customHeight="1" x14ac:dyDescent="0.25">
      <c r="A50" s="13" t="s">
        <v>34</v>
      </c>
      <c r="B50" s="13"/>
      <c r="L50" s="85" t="s">
        <v>102</v>
      </c>
      <c r="M50" s="86">
        <f>(SUM(D35:M35)+9*(SUM(D36:M36)))/24</f>
        <v>0</v>
      </c>
    </row>
  </sheetData>
  <mergeCells count="14">
    <mergeCell ref="J2:K3"/>
    <mergeCell ref="L2:M3"/>
    <mergeCell ref="C4:D4"/>
    <mergeCell ref="G4:H4"/>
    <mergeCell ref="K4:L4"/>
    <mergeCell ref="A32:C32"/>
    <mergeCell ref="B44:M47"/>
    <mergeCell ref="H41:I41"/>
    <mergeCell ref="C5:D5"/>
    <mergeCell ref="G5:H5"/>
    <mergeCell ref="K5:L5"/>
    <mergeCell ref="C6:D6"/>
    <mergeCell ref="G6:H6"/>
    <mergeCell ref="K6:L6"/>
  </mergeCells>
  <phoneticPr fontId="3" type="noConversion"/>
  <dataValidations count="1">
    <dataValidation type="list" showInputMessage="1" showErrorMessage="1" errorTitle="Incorrect" error="Le choix est restreint à x ou o (en minuscule)" sqref="F41 F39 D39 D41">
      <formula1>choix</formula1>
    </dataValidation>
  </dataValidations>
  <printOptions horizontalCentered="1" verticalCentered="1"/>
  <pageMargins left="0.39370078740157483" right="0" top="0.39370078740157483" bottom="0.39370078740157483" header="0.51181102362204722" footer="0.51181102362204722"/>
  <pageSetup paperSize="9" scale="84" orientation="portrait" r:id="rId1"/>
  <headerFooter alignWithMargins="0">
    <oddHeader>&amp;R&amp;6REVISION :  Test JG160817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1" sqref="B1:B26"/>
    </sheetView>
  </sheetViews>
  <sheetFormatPr baseColWidth="10" defaultColWidth="10.85546875" defaultRowHeight="12.75" x14ac:dyDescent="0.2"/>
  <cols>
    <col min="1" max="1" width="23.28515625" style="12" customWidth="1"/>
    <col min="2" max="16384" width="10.85546875" style="12"/>
  </cols>
  <sheetData>
    <row r="1" spans="1:11" x14ac:dyDescent="0.2">
      <c r="A1" s="12" t="s">
        <v>93</v>
      </c>
      <c r="B1" s="125">
        <f>VLOOKUP(B2,[4]Listes!$B$3:$C$23,2,TRUE)</f>
        <v>13</v>
      </c>
    </row>
    <row r="2" spans="1:11" x14ac:dyDescent="0.2">
      <c r="A2" s="12" t="s">
        <v>94</v>
      </c>
      <c r="B2" s="126" t="s">
        <v>194</v>
      </c>
      <c r="G2" s="12" t="s">
        <v>95</v>
      </c>
    </row>
    <row r="3" spans="1:11" x14ac:dyDescent="0.2">
      <c r="A3" s="12" t="s">
        <v>96</v>
      </c>
      <c r="B3" s="127"/>
      <c r="J3" s="12" t="s">
        <v>97</v>
      </c>
      <c r="K3" s="12" t="s">
        <v>98</v>
      </c>
    </row>
    <row r="4" spans="1:11" ht="15" x14ac:dyDescent="0.25">
      <c r="A4" s="12" t="s">
        <v>99</v>
      </c>
      <c r="B4" s="127"/>
      <c r="G4" s="51" t="s">
        <v>100</v>
      </c>
      <c r="H4" s="52">
        <f>'Fiche de données d''essais HCF 1'!M48</f>
        <v>4</v>
      </c>
      <c r="J4" s="12">
        <v>282.2</v>
      </c>
      <c r="K4" s="12">
        <v>330.4</v>
      </c>
    </row>
    <row r="5" spans="1:11" ht="15" x14ac:dyDescent="0.25">
      <c r="A5" s="12" t="s">
        <v>101</v>
      </c>
      <c r="B5" s="127"/>
      <c r="G5" s="53" t="s">
        <v>102</v>
      </c>
      <c r="H5" s="52">
        <f>'Fiche de données d''essais HCF 1'!M49</f>
        <v>72.333333333333329</v>
      </c>
    </row>
    <row r="6" spans="1:11" x14ac:dyDescent="0.2">
      <c r="A6" s="12" t="s">
        <v>103</v>
      </c>
      <c r="B6" s="128"/>
      <c r="G6" s="54" t="s">
        <v>104</v>
      </c>
      <c r="H6" s="55">
        <f>'Fiche de données d''essais HCF 1'!M38+Page2!M48+Page3!M48+Page4!M48+Page5!M48+Page6!M48+Page7!M48+Page8!M48+Page9!M48+Page10!M48</f>
        <v>1604</v>
      </c>
      <c r="J6" s="12">
        <v>8.8000000000000007</v>
      </c>
      <c r="K6" s="12">
        <v>9.8000000000000007</v>
      </c>
    </row>
    <row r="7" spans="1:11" x14ac:dyDescent="0.2">
      <c r="A7" s="12" t="s">
        <v>105</v>
      </c>
      <c r="B7" s="129">
        <f>IF(B26=0,1, (B6/B26))</f>
        <v>0</v>
      </c>
      <c r="J7" s="56">
        <f>H4*J4+H6*J6</f>
        <v>15244</v>
      </c>
      <c r="K7" s="56">
        <f>H4*K4+H6*K6</f>
        <v>17040.8</v>
      </c>
    </row>
    <row r="8" spans="1:11" x14ac:dyDescent="0.2">
      <c r="A8" s="12" t="s">
        <v>106</v>
      </c>
      <c r="B8" s="130">
        <v>8030</v>
      </c>
    </row>
    <row r="9" spans="1:11" x14ac:dyDescent="0.2">
      <c r="A9" s="12" t="s">
        <v>58</v>
      </c>
      <c r="B9" s="130">
        <v>13302</v>
      </c>
    </row>
    <row r="10" spans="1:11" x14ac:dyDescent="0.2">
      <c r="A10" s="12" t="s">
        <v>107</v>
      </c>
      <c r="B10" s="130"/>
    </row>
    <row r="11" spans="1:11" x14ac:dyDescent="0.2">
      <c r="A11" s="12" t="s">
        <v>108</v>
      </c>
      <c r="B11" s="131" t="str">
        <f xml:space="preserve"> VLOOKUP(B8,[4]CLIENTS!$A$2:$B$155,2,FALSE)</f>
        <v>OTTO-FUCHS KG</v>
      </c>
    </row>
    <row r="12" spans="1:11" ht="23.25" x14ac:dyDescent="0.35">
      <c r="A12" s="12" t="s">
        <v>109</v>
      </c>
      <c r="B12" s="132" t="s">
        <v>197</v>
      </c>
      <c r="G12" s="141" t="s">
        <v>152</v>
      </c>
      <c r="H12" s="141"/>
      <c r="I12" s="141"/>
      <c r="J12" s="141"/>
      <c r="K12" s="141"/>
    </row>
    <row r="13" spans="1:11" x14ac:dyDescent="0.2">
      <c r="A13" s="12" t="s">
        <v>110</v>
      </c>
      <c r="B13" s="130" t="s">
        <v>186</v>
      </c>
      <c r="G13" s="142" t="str">
        <f>IF(H4=B26,"VALIDE","ERREUR Nbre Essais")</f>
        <v>VALIDE</v>
      </c>
      <c r="H13" s="142"/>
      <c r="I13" s="142"/>
      <c r="J13" s="142"/>
      <c r="K13" s="142"/>
    </row>
    <row r="14" spans="1:11" x14ac:dyDescent="0.2">
      <c r="A14" s="12" t="s">
        <v>111</v>
      </c>
      <c r="B14" s="134" t="s">
        <v>97</v>
      </c>
      <c r="G14" s="142"/>
      <c r="H14" s="142"/>
      <c r="I14" s="142"/>
      <c r="J14" s="142"/>
      <c r="K14" s="142"/>
    </row>
    <row r="15" spans="1:11" x14ac:dyDescent="0.2">
      <c r="A15" s="12" t="s">
        <v>112</v>
      </c>
      <c r="B15" s="133" t="s">
        <v>195</v>
      </c>
      <c r="G15" s="142"/>
      <c r="H15" s="142"/>
      <c r="I15" s="142"/>
      <c r="J15" s="142"/>
      <c r="K15" s="142"/>
    </row>
    <row r="16" spans="1:11" x14ac:dyDescent="0.2">
      <c r="A16" s="12" t="s">
        <v>113</v>
      </c>
      <c r="B16" s="139" t="s">
        <v>187</v>
      </c>
      <c r="G16" s="142"/>
      <c r="H16" s="142"/>
      <c r="I16" s="142"/>
      <c r="J16" s="142"/>
      <c r="K16" s="142"/>
    </row>
    <row r="17" spans="1:11" ht="23.25" x14ac:dyDescent="0.35">
      <c r="A17" s="12" t="s">
        <v>114</v>
      </c>
      <c r="B17" s="140" t="s">
        <v>188</v>
      </c>
      <c r="G17" s="141" t="s">
        <v>153</v>
      </c>
      <c r="H17" s="141"/>
      <c r="I17" s="141"/>
      <c r="J17" s="141"/>
      <c r="K17" s="141"/>
    </row>
    <row r="18" spans="1:11" x14ac:dyDescent="0.2">
      <c r="A18" s="12" t="s">
        <v>115</v>
      </c>
      <c r="B18" s="134">
        <v>4</v>
      </c>
      <c r="G18" s="142" t="str">
        <f>IF(B13="HCF","VALIDE","ERREUR")</f>
        <v>ERREUR</v>
      </c>
      <c r="H18" s="142"/>
      <c r="I18" s="142"/>
      <c r="J18" s="142"/>
      <c r="K18" s="142"/>
    </row>
    <row r="19" spans="1:11" x14ac:dyDescent="0.2">
      <c r="A19" s="12" t="s">
        <v>116</v>
      </c>
      <c r="B19" s="135"/>
      <c r="G19" s="142"/>
      <c r="H19" s="142"/>
      <c r="I19" s="142"/>
      <c r="J19" s="142"/>
      <c r="K19" s="142"/>
    </row>
    <row r="20" spans="1:11" x14ac:dyDescent="0.2">
      <c r="A20" s="12" t="s">
        <v>117</v>
      </c>
      <c r="B20" s="135"/>
      <c r="G20" s="142"/>
      <c r="H20" s="142"/>
      <c r="I20" s="142"/>
      <c r="J20" s="142"/>
      <c r="K20" s="142"/>
    </row>
    <row r="21" spans="1:11" x14ac:dyDescent="0.2">
      <c r="A21" s="12" t="s">
        <v>118</v>
      </c>
      <c r="B21" s="136">
        <v>4</v>
      </c>
      <c r="G21" s="142"/>
      <c r="H21" s="142"/>
      <c r="I21" s="142"/>
      <c r="J21" s="142"/>
      <c r="K21" s="142"/>
    </row>
    <row r="22" spans="1:11" ht="23.25" x14ac:dyDescent="0.35">
      <c r="A22" s="12" t="s">
        <v>119</v>
      </c>
      <c r="B22" s="135"/>
      <c r="G22" s="141" t="s">
        <v>154</v>
      </c>
      <c r="H22" s="141"/>
      <c r="I22" s="141"/>
      <c r="J22" s="141"/>
      <c r="K22" s="141"/>
    </row>
    <row r="23" spans="1:11" x14ac:dyDescent="0.2">
      <c r="A23" s="12" t="s">
        <v>120</v>
      </c>
      <c r="B23" s="137" t="s">
        <v>189</v>
      </c>
      <c r="G23" s="142" t="str">
        <f>IF(AND(B14="RT",'Fiche de données d''essais HCF 1'!D14&lt;30),"VALIDE",IF(AND(B14="ET",'Fiche de données d''essais HCF 1'!D14&gt;30),"VALIDE","ERREUR Temp"))</f>
        <v>VALIDE</v>
      </c>
      <c r="H23" s="142"/>
      <c r="I23" s="142"/>
      <c r="J23" s="142"/>
      <c r="K23" s="142"/>
    </row>
    <row r="24" spans="1:11" x14ac:dyDescent="0.2">
      <c r="A24" s="12" t="s">
        <v>120</v>
      </c>
      <c r="B24" s="137"/>
      <c r="G24" s="142"/>
      <c r="H24" s="142"/>
      <c r="I24" s="142"/>
      <c r="J24" s="142"/>
      <c r="K24" s="142"/>
    </row>
    <row r="25" spans="1:11" x14ac:dyDescent="0.2">
      <c r="A25" s="12" t="s">
        <v>121</v>
      </c>
      <c r="B25" s="137"/>
      <c r="G25" s="142"/>
      <c r="H25" s="142"/>
      <c r="I25" s="142"/>
      <c r="J25" s="142"/>
      <c r="K25" s="142"/>
    </row>
    <row r="26" spans="1:11" x14ac:dyDescent="0.2">
      <c r="A26" s="12" t="s">
        <v>122</v>
      </c>
      <c r="B26" s="138">
        <v>4</v>
      </c>
      <c r="G26" s="142"/>
      <c r="H26" s="142"/>
      <c r="I26" s="142"/>
      <c r="J26" s="142"/>
      <c r="K26" s="142"/>
    </row>
    <row r="27" spans="1:11" x14ac:dyDescent="0.2">
      <c r="A27" s="12" t="s">
        <v>123</v>
      </c>
      <c r="B27" s="57"/>
    </row>
    <row r="28" spans="1:11" x14ac:dyDescent="0.2">
      <c r="A28" s="12" t="s">
        <v>124</v>
      </c>
      <c r="B28" s="57"/>
    </row>
    <row r="29" spans="1:11" x14ac:dyDescent="0.2">
      <c r="A29" s="12" t="s">
        <v>125</v>
      </c>
      <c r="B29" s="58"/>
    </row>
    <row r="30" spans="1:11" x14ac:dyDescent="0.2">
      <c r="A30" s="12" t="s">
        <v>126</v>
      </c>
      <c r="B30" s="57"/>
    </row>
    <row r="31" spans="1:11" x14ac:dyDescent="0.2">
      <c r="A31" s="12" t="s">
        <v>127</v>
      </c>
      <c r="B31" s="58"/>
    </row>
    <row r="32" spans="1:11" x14ac:dyDescent="0.2">
      <c r="A32" s="12" t="s">
        <v>128</v>
      </c>
      <c r="B32" s="58"/>
    </row>
    <row r="33" spans="1:2" x14ac:dyDescent="0.2">
      <c r="A33" s="12" t="s">
        <v>129</v>
      </c>
      <c r="B33" s="58"/>
    </row>
    <row r="34" spans="1:2" x14ac:dyDescent="0.2">
      <c r="A34" s="12" t="s">
        <v>130</v>
      </c>
      <c r="B34" s="57"/>
    </row>
    <row r="35" spans="1:2" x14ac:dyDescent="0.2">
      <c r="A35" s="12" t="s">
        <v>131</v>
      </c>
      <c r="B35" s="123"/>
    </row>
    <row r="36" spans="1:2" x14ac:dyDescent="0.2">
      <c r="A36" s="12" t="s">
        <v>132</v>
      </c>
      <c r="B36" s="124"/>
    </row>
    <row r="37" spans="1:2" x14ac:dyDescent="0.2">
      <c r="A37" s="12" t="s">
        <v>133</v>
      </c>
      <c r="B37" s="124"/>
    </row>
    <row r="38" spans="1:2" x14ac:dyDescent="0.2">
      <c r="A38" s="12" t="s">
        <v>132</v>
      </c>
      <c r="B38" s="124"/>
    </row>
    <row r="39" spans="1:2" x14ac:dyDescent="0.2">
      <c r="A39" s="12" t="s">
        <v>133</v>
      </c>
      <c r="B39" s="124"/>
    </row>
  </sheetData>
  <mergeCells count="6">
    <mergeCell ref="G12:K12"/>
    <mergeCell ref="G13:K16"/>
    <mergeCell ref="G17:K17"/>
    <mergeCell ref="G18:K21"/>
    <mergeCell ref="G22:K22"/>
    <mergeCell ref="G23:K26"/>
  </mergeCells>
  <conditionalFormatting sqref="B30">
    <cfRule type="cellIs" dxfId="15" priority="51" operator="lessThan">
      <formula>$B$2</formula>
    </cfRule>
    <cfRule type="cellIs" dxfId="14" priority="52" operator="between">
      <formula>$B$2</formula>
      <formula>$B$2+7</formula>
    </cfRule>
    <cfRule type="cellIs" dxfId="13" priority="55" operator="lessThan">
      <formula>$B$2</formula>
    </cfRule>
  </conditionalFormatting>
  <conditionalFormatting sqref="B34">
    <cfRule type="cellIs" dxfId="12" priority="53" operator="between">
      <formula>$B$2+14</formula>
      <formula>$B$2</formula>
    </cfRule>
    <cfRule type="cellIs" dxfId="11" priority="54" operator="lessThan">
      <formula>$B$2</formula>
    </cfRule>
  </conditionalFormatting>
  <conditionalFormatting sqref="B27">
    <cfRule type="cellIs" dxfId="10" priority="48" operator="lessThan">
      <formula>$B$2</formula>
    </cfRule>
    <cfRule type="cellIs" dxfId="9" priority="49" operator="between">
      <formula>$B$2</formula>
      <formula>$B$2+7</formula>
    </cfRule>
    <cfRule type="cellIs" dxfId="8" priority="50" operator="lessThan">
      <formula>$B$2</formula>
    </cfRule>
  </conditionalFormatting>
  <conditionalFormatting sqref="B28">
    <cfRule type="cellIs" dxfId="7" priority="46" operator="between">
      <formula>$B$2+14</formula>
      <formula>$B$2</formula>
    </cfRule>
    <cfRule type="cellIs" dxfId="6" priority="47" operator="lessThan">
      <formula>$B$2</formula>
    </cfRule>
  </conditionalFormatting>
  <conditionalFormatting sqref="G13:K16">
    <cfRule type="containsText" dxfId="5" priority="30" stopIfTrue="1" operator="containsText" text="ERREUR">
      <formula>NOT(ISERROR(SEARCH("ERREUR",G13)))</formula>
    </cfRule>
    <cfRule type="containsText" dxfId="4" priority="31" stopIfTrue="1" operator="containsText" text="Valide">
      <formula>NOT(ISERROR(SEARCH("Valide",G13)))</formula>
    </cfRule>
  </conditionalFormatting>
  <conditionalFormatting sqref="G18:K21">
    <cfRule type="containsText" dxfId="3" priority="28" stopIfTrue="1" operator="containsText" text="ERREUR">
      <formula>NOT(ISERROR(SEARCH("ERREUR",G18)))</formula>
    </cfRule>
    <cfRule type="containsText" dxfId="2" priority="29" stopIfTrue="1" operator="containsText" text="Valide">
      <formula>NOT(ISERROR(SEARCH("Valide",G18)))</formula>
    </cfRule>
  </conditionalFormatting>
  <conditionalFormatting sqref="G23:K26">
    <cfRule type="containsText" dxfId="1" priority="26" stopIfTrue="1" operator="containsText" text="ERREUR">
      <formula>NOT(ISERROR(SEARCH("ERREUR",G23)))</formula>
    </cfRule>
    <cfRule type="containsText" dxfId="0" priority="27" stopIfTrue="1" operator="containsText" text="Valide">
      <formula>NOT(ISERROR(SEARCH("Valide",G23)))</formula>
    </cfRule>
  </conditionalFormatting>
  <conditionalFormatting sqref="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3">
      <colorScale>
        <cfvo type="min"/>
        <cfvo type="num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5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B1">
    <cfRule type="colorScale" priority="6">
      <colorScale>
        <cfvo type="min"/>
        <cfvo type="percent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13">
      <formula1>TESTTYPES.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D8" sqref="D8"/>
    </sheetView>
  </sheetViews>
  <sheetFormatPr baseColWidth="10" defaultRowHeight="12.75" x14ac:dyDescent="0.2"/>
  <cols>
    <col min="1" max="1" width="7.42578125" customWidth="1"/>
    <col min="2" max="2" width="6" customWidth="1"/>
    <col min="4" max="4" width="19.5703125" customWidth="1"/>
    <col min="5" max="5" width="22.140625" customWidth="1"/>
    <col min="8" max="8" width="21.85546875" customWidth="1"/>
  </cols>
  <sheetData>
    <row r="1" spans="1:9" ht="23.25" x14ac:dyDescent="0.35">
      <c r="A1" s="59" t="s">
        <v>134</v>
      </c>
      <c r="B1" s="60" t="s">
        <v>135</v>
      </c>
      <c r="C1" s="61">
        <f>'Insertion Job'!B9</f>
        <v>13302</v>
      </c>
      <c r="D1" s="143" t="s">
        <v>136</v>
      </c>
      <c r="E1" s="144"/>
      <c r="F1" s="144"/>
      <c r="G1" s="144"/>
      <c r="H1" s="144"/>
      <c r="I1" s="62"/>
    </row>
    <row r="2" spans="1:9" ht="14.25" x14ac:dyDescent="0.2">
      <c r="A2" s="63"/>
      <c r="B2" s="64"/>
      <c r="C2" s="64"/>
      <c r="D2" s="64"/>
      <c r="E2" s="64"/>
      <c r="F2" s="64"/>
      <c r="G2" s="64"/>
      <c r="H2" s="64"/>
      <c r="I2" s="65"/>
    </row>
    <row r="3" spans="1:9" x14ac:dyDescent="0.2">
      <c r="A3" s="66" t="s">
        <v>137</v>
      </c>
      <c r="B3" s="67"/>
      <c r="C3" s="68"/>
      <c r="D3" s="69" t="str">
        <f>CONCATENATE('Insertion Job'!B8,"-",'Insertion Job'!B9)</f>
        <v>8030-13302</v>
      </c>
      <c r="E3" s="70"/>
      <c r="F3" s="70"/>
      <c r="G3" s="70"/>
      <c r="H3" s="145" t="s">
        <v>112</v>
      </c>
      <c r="I3" s="145"/>
    </row>
    <row r="4" spans="1:9" x14ac:dyDescent="0.2">
      <c r="A4" s="66" t="s">
        <v>138</v>
      </c>
      <c r="B4" s="67"/>
      <c r="C4" s="68"/>
      <c r="D4" s="69" t="str">
        <f>'Insertion Job'!B11</f>
        <v>OTTO-FUCHS KG</v>
      </c>
      <c r="E4" s="70"/>
      <c r="F4" s="70"/>
      <c r="G4" s="70"/>
      <c r="H4" s="146" t="str">
        <f>'Insertion Job'!B15</f>
        <v>Ti6242</v>
      </c>
      <c r="I4" s="147"/>
    </row>
    <row r="5" spans="1:9" x14ac:dyDescent="0.2">
      <c r="A5" s="66" t="s">
        <v>139</v>
      </c>
      <c r="B5" s="67"/>
      <c r="C5" s="68"/>
      <c r="D5" s="69">
        <f>'[1]Insertion Job'!B12</f>
        <v>0</v>
      </c>
      <c r="E5" s="70"/>
      <c r="F5" s="70"/>
      <c r="G5" s="70"/>
      <c r="H5" s="148"/>
      <c r="I5" s="149"/>
    </row>
    <row r="6" spans="1:9" x14ac:dyDescent="0.2">
      <c r="A6" s="66" t="s">
        <v>140</v>
      </c>
      <c r="B6" s="67"/>
      <c r="C6" s="67"/>
      <c r="D6" s="71"/>
      <c r="E6" s="70"/>
      <c r="F6" s="70"/>
      <c r="G6" s="70"/>
      <c r="H6" s="150" t="s">
        <v>141</v>
      </c>
      <c r="I6" s="151"/>
    </row>
    <row r="7" spans="1:9" x14ac:dyDescent="0.2">
      <c r="A7" s="66" t="s">
        <v>142</v>
      </c>
      <c r="B7" s="67"/>
      <c r="C7" s="67"/>
      <c r="D7" s="72" t="s">
        <v>143</v>
      </c>
      <c r="E7" s="70"/>
      <c r="F7" s="70"/>
      <c r="G7" s="70"/>
      <c r="H7" s="73" t="s">
        <v>144</v>
      </c>
      <c r="I7" s="73" t="s">
        <v>145</v>
      </c>
    </row>
    <row r="8" spans="1:9" x14ac:dyDescent="0.2">
      <c r="A8" s="66" t="s">
        <v>146</v>
      </c>
      <c r="B8" s="67"/>
      <c r="C8" s="67"/>
      <c r="D8" s="74"/>
      <c r="E8" s="70"/>
      <c r="F8" s="70"/>
      <c r="G8" s="70"/>
      <c r="H8" s="75"/>
      <c r="I8" s="75"/>
    </row>
    <row r="9" spans="1:9" x14ac:dyDescent="0.2">
      <c r="A9" s="152"/>
      <c r="B9" s="153"/>
      <c r="C9" s="153"/>
      <c r="D9" s="153"/>
      <c r="E9" s="70"/>
      <c r="F9" s="70"/>
      <c r="G9" s="70"/>
      <c r="H9" s="76"/>
      <c r="I9" s="76"/>
    </row>
    <row r="10" spans="1:9" x14ac:dyDescent="0.2">
      <c r="A10" s="152"/>
      <c r="B10" s="153"/>
      <c r="C10" s="153"/>
      <c r="D10" s="153"/>
      <c r="E10" s="70"/>
      <c r="F10" s="70"/>
      <c r="G10" s="70"/>
      <c r="H10" s="77"/>
      <c r="I10" s="77"/>
    </row>
    <row r="11" spans="1:9" x14ac:dyDescent="0.2">
      <c r="A11" s="154"/>
      <c r="B11" s="155"/>
      <c r="C11" s="155"/>
      <c r="D11" s="155"/>
      <c r="E11" s="78"/>
      <c r="F11" s="78"/>
      <c r="G11" s="78"/>
      <c r="H11" s="77"/>
      <c r="I11" s="77"/>
    </row>
    <row r="12" spans="1:9" x14ac:dyDescent="0.2">
      <c r="A12" s="79"/>
      <c r="B12" s="79"/>
      <c r="C12" s="79"/>
      <c r="D12" s="79"/>
      <c r="E12" s="79"/>
      <c r="F12" s="79"/>
      <c r="G12" s="79"/>
      <c r="H12" s="79"/>
      <c r="I12" s="79"/>
    </row>
    <row r="13" spans="1:9" ht="15.75" x14ac:dyDescent="0.2">
      <c r="A13" s="156" t="s">
        <v>147</v>
      </c>
      <c r="B13" s="156"/>
      <c r="C13" s="156"/>
      <c r="D13" s="156"/>
      <c r="E13" s="156"/>
      <c r="F13" s="156"/>
      <c r="G13" s="156"/>
      <c r="H13" s="156"/>
      <c r="I13" s="157" t="s">
        <v>148</v>
      </c>
    </row>
    <row r="14" spans="1:9" x14ac:dyDescent="0.2">
      <c r="A14" s="159" t="s">
        <v>149</v>
      </c>
      <c r="B14" s="160"/>
      <c r="C14" s="161"/>
      <c r="D14" s="80" t="s">
        <v>113</v>
      </c>
      <c r="E14" s="80" t="s">
        <v>150</v>
      </c>
      <c r="F14" s="162" t="s">
        <v>151</v>
      </c>
      <c r="G14" s="163"/>
      <c r="H14" s="164"/>
      <c r="I14" s="158"/>
    </row>
    <row r="15" spans="1:9" x14ac:dyDescent="0.2">
      <c r="A15" s="165" t="s">
        <v>159</v>
      </c>
      <c r="B15" s="166"/>
      <c r="C15" s="167"/>
      <c r="D15" s="81"/>
      <c r="E15" s="81"/>
      <c r="F15" s="168"/>
      <c r="G15" s="166"/>
      <c r="H15" s="167"/>
      <c r="I15" s="81"/>
    </row>
    <row r="16" spans="1:9" x14ac:dyDescent="0.2">
      <c r="A16" s="165" t="s">
        <v>160</v>
      </c>
      <c r="B16" s="166"/>
      <c r="C16" s="167"/>
      <c r="D16" s="81"/>
      <c r="E16" s="81"/>
      <c r="F16" s="168"/>
      <c r="G16" s="166"/>
      <c r="H16" s="167"/>
      <c r="I16" s="81"/>
    </row>
    <row r="17" spans="1:9" x14ac:dyDescent="0.2">
      <c r="A17" s="165" t="s">
        <v>161</v>
      </c>
      <c r="B17" s="166"/>
      <c r="C17" s="167"/>
      <c r="D17" s="81"/>
      <c r="E17" s="81"/>
      <c r="F17" s="168"/>
      <c r="G17" s="166"/>
      <c r="H17" s="167"/>
      <c r="I17" s="81"/>
    </row>
    <row r="18" spans="1:9" x14ac:dyDescent="0.2">
      <c r="A18" s="165" t="s">
        <v>162</v>
      </c>
      <c r="B18" s="166"/>
      <c r="C18" s="167"/>
      <c r="D18" s="81"/>
      <c r="E18" s="81"/>
      <c r="F18" s="168"/>
      <c r="G18" s="166"/>
      <c r="H18" s="167"/>
      <c r="I18" s="81"/>
    </row>
    <row r="19" spans="1:9" x14ac:dyDescent="0.2">
      <c r="A19" s="165" t="s">
        <v>163</v>
      </c>
      <c r="B19" s="166"/>
      <c r="C19" s="167"/>
      <c r="D19" s="81"/>
      <c r="E19" s="81"/>
      <c r="F19" s="168"/>
      <c r="G19" s="166"/>
      <c r="H19" s="167"/>
      <c r="I19" s="81"/>
    </row>
    <row r="20" spans="1:9" x14ac:dyDescent="0.2">
      <c r="A20" s="165" t="s">
        <v>164</v>
      </c>
      <c r="B20" s="166"/>
      <c r="C20" s="167"/>
      <c r="D20" s="81"/>
      <c r="E20" s="81"/>
      <c r="F20" s="168"/>
      <c r="G20" s="166"/>
      <c r="H20" s="167"/>
      <c r="I20" s="81"/>
    </row>
    <row r="21" spans="1:9" x14ac:dyDescent="0.2">
      <c r="A21" s="165" t="s">
        <v>165</v>
      </c>
      <c r="B21" s="166"/>
      <c r="C21" s="167"/>
      <c r="D21" s="81"/>
      <c r="E21" s="81"/>
      <c r="F21" s="168"/>
      <c r="G21" s="166"/>
      <c r="H21" s="167"/>
      <c r="I21" s="81"/>
    </row>
    <row r="22" spans="1:9" x14ac:dyDescent="0.2">
      <c r="A22" s="165" t="s">
        <v>166</v>
      </c>
      <c r="B22" s="166"/>
      <c r="C22" s="167"/>
      <c r="D22" s="81"/>
      <c r="E22" s="81"/>
      <c r="F22" s="168"/>
      <c r="G22" s="166"/>
      <c r="H22" s="167"/>
      <c r="I22" s="81"/>
    </row>
    <row r="23" spans="1:9" x14ac:dyDescent="0.2">
      <c r="A23" s="165" t="s">
        <v>167</v>
      </c>
      <c r="B23" s="166"/>
      <c r="C23" s="167"/>
      <c r="D23" s="81"/>
      <c r="E23" s="81"/>
      <c r="F23" s="168"/>
      <c r="G23" s="166"/>
      <c r="H23" s="167"/>
      <c r="I23" s="81"/>
    </row>
    <row r="24" spans="1:9" x14ac:dyDescent="0.2">
      <c r="A24" s="165" t="s">
        <v>168</v>
      </c>
      <c r="B24" s="166"/>
      <c r="C24" s="167"/>
      <c r="D24" s="81"/>
      <c r="E24" s="81"/>
      <c r="F24" s="168"/>
      <c r="G24" s="166"/>
      <c r="H24" s="167"/>
      <c r="I24" s="81"/>
    </row>
    <row r="25" spans="1:9" x14ac:dyDescent="0.2">
      <c r="A25" s="165" t="s">
        <v>169</v>
      </c>
      <c r="B25" s="166"/>
      <c r="C25" s="167"/>
      <c r="D25" s="81"/>
      <c r="E25" s="81"/>
      <c r="F25" s="168"/>
      <c r="G25" s="166"/>
      <c r="H25" s="167"/>
      <c r="I25" s="81"/>
    </row>
    <row r="26" spans="1:9" x14ac:dyDescent="0.2">
      <c r="A26" s="165" t="s">
        <v>170</v>
      </c>
      <c r="B26" s="166"/>
      <c r="C26" s="167"/>
      <c r="D26" s="81"/>
      <c r="E26" s="81"/>
      <c r="F26" s="168"/>
      <c r="G26" s="166"/>
      <c r="H26" s="167"/>
      <c r="I26" s="81"/>
    </row>
    <row r="27" spans="1:9" x14ac:dyDescent="0.2">
      <c r="A27" s="165" t="s">
        <v>171</v>
      </c>
      <c r="B27" s="166"/>
      <c r="C27" s="167"/>
      <c r="D27" s="81"/>
      <c r="E27" s="81"/>
      <c r="F27" s="168"/>
      <c r="G27" s="166"/>
      <c r="H27" s="167"/>
      <c r="I27" s="81"/>
    </row>
    <row r="28" spans="1:9" x14ac:dyDescent="0.2">
      <c r="A28" s="165" t="s">
        <v>172</v>
      </c>
      <c r="B28" s="166"/>
      <c r="C28" s="167"/>
      <c r="D28" s="81"/>
      <c r="E28" s="81"/>
      <c r="F28" s="168"/>
      <c r="G28" s="166"/>
      <c r="H28" s="167"/>
      <c r="I28" s="81"/>
    </row>
    <row r="29" spans="1:9" x14ac:dyDescent="0.2">
      <c r="A29" s="165" t="str">
        <f>[1]Feuil1!R16</f>
        <v/>
      </c>
      <c r="B29" s="166"/>
      <c r="C29" s="167"/>
      <c r="D29" s="81"/>
      <c r="E29" s="81"/>
      <c r="F29" s="168"/>
      <c r="G29" s="166"/>
      <c r="H29" s="167"/>
      <c r="I29" s="81"/>
    </row>
    <row r="30" spans="1:9" x14ac:dyDescent="0.2">
      <c r="A30" s="165" t="str">
        <f>[1]Feuil1!R17</f>
        <v/>
      </c>
      <c r="B30" s="166"/>
      <c r="C30" s="167"/>
      <c r="D30" s="81"/>
      <c r="E30" s="81"/>
      <c r="F30" s="168"/>
      <c r="G30" s="166"/>
      <c r="H30" s="167"/>
      <c r="I30" s="81"/>
    </row>
    <row r="31" spans="1:9" x14ac:dyDescent="0.2">
      <c r="A31" s="165" t="str">
        <f>[1]Feuil1!R18</f>
        <v/>
      </c>
      <c r="B31" s="166"/>
      <c r="C31" s="167"/>
      <c r="D31" s="81"/>
      <c r="E31" s="81"/>
      <c r="F31" s="168"/>
      <c r="G31" s="166"/>
      <c r="H31" s="167"/>
      <c r="I31" s="81"/>
    </row>
    <row r="32" spans="1:9" x14ac:dyDescent="0.2">
      <c r="A32" s="165" t="str">
        <f>[1]Feuil1!R19</f>
        <v/>
      </c>
      <c r="B32" s="166"/>
      <c r="C32" s="167"/>
      <c r="D32" s="81"/>
      <c r="E32" s="81"/>
      <c r="F32" s="168"/>
      <c r="G32" s="166"/>
      <c r="H32" s="167"/>
      <c r="I32" s="81"/>
    </row>
    <row r="33" spans="1:9" x14ac:dyDescent="0.2">
      <c r="A33" s="165" t="str">
        <f>[1]Feuil1!R20</f>
        <v/>
      </c>
      <c r="B33" s="166"/>
      <c r="C33" s="167"/>
      <c r="D33" s="81"/>
      <c r="E33" s="81"/>
      <c r="F33" s="168"/>
      <c r="G33" s="166"/>
      <c r="H33" s="167"/>
      <c r="I33" s="81"/>
    </row>
    <row r="34" spans="1:9" x14ac:dyDescent="0.2">
      <c r="A34" s="165" t="str">
        <f>[1]Feuil1!R21</f>
        <v/>
      </c>
      <c r="B34" s="166"/>
      <c r="C34" s="167"/>
      <c r="D34" s="81"/>
      <c r="E34" s="81"/>
      <c r="F34" s="168"/>
      <c r="G34" s="166"/>
      <c r="H34" s="167"/>
      <c r="I34" s="81"/>
    </row>
  </sheetData>
  <mergeCells count="49">
    <mergeCell ref="A33:C33"/>
    <mergeCell ref="F33:H33"/>
    <mergeCell ref="A34:C34"/>
    <mergeCell ref="F34:H34"/>
    <mergeCell ref="A30:C30"/>
    <mergeCell ref="F30:H30"/>
    <mergeCell ref="A31:C31"/>
    <mergeCell ref="F31:H31"/>
    <mergeCell ref="A32:C32"/>
    <mergeCell ref="F32:H32"/>
    <mergeCell ref="A27:C27"/>
    <mergeCell ref="F27:H27"/>
    <mergeCell ref="A28:C28"/>
    <mergeCell ref="F28:H28"/>
    <mergeCell ref="A29:C29"/>
    <mergeCell ref="F29:H29"/>
    <mergeCell ref="A24:C24"/>
    <mergeCell ref="F24:H24"/>
    <mergeCell ref="A25:C25"/>
    <mergeCell ref="F25:H25"/>
    <mergeCell ref="A26:C26"/>
    <mergeCell ref="F26:H26"/>
    <mergeCell ref="A21:C21"/>
    <mergeCell ref="F21:H21"/>
    <mergeCell ref="A22:C22"/>
    <mergeCell ref="F22:H22"/>
    <mergeCell ref="A23:C23"/>
    <mergeCell ref="F23:H23"/>
    <mergeCell ref="A18:C18"/>
    <mergeCell ref="F18:H18"/>
    <mergeCell ref="A19:C19"/>
    <mergeCell ref="F19:H19"/>
    <mergeCell ref="A20:C20"/>
    <mergeCell ref="F20:H20"/>
    <mergeCell ref="A15:C15"/>
    <mergeCell ref="F15:H15"/>
    <mergeCell ref="A16:C16"/>
    <mergeCell ref="F16:H16"/>
    <mergeCell ref="A17:C17"/>
    <mergeCell ref="F17:H17"/>
    <mergeCell ref="D1:H1"/>
    <mergeCell ref="H3:I3"/>
    <mergeCell ref="H4:I5"/>
    <mergeCell ref="H6:I6"/>
    <mergeCell ref="A9:D11"/>
    <mergeCell ref="A13:H13"/>
    <mergeCell ref="I13:I14"/>
    <mergeCell ref="A14:C14"/>
    <mergeCell ref="F14:H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G17"/>
  <sheetViews>
    <sheetView workbookViewId="0">
      <selection activeCell="D18" sqref="D18"/>
    </sheetView>
  </sheetViews>
  <sheetFormatPr baseColWidth="10" defaultRowHeight="12.75" x14ac:dyDescent="0.2"/>
  <cols>
    <col min="1" max="1" width="6.85546875" customWidth="1"/>
    <col min="2" max="2" width="5" customWidth="1"/>
    <col min="3" max="3" width="14.28515625" customWidth="1"/>
    <col min="4" max="4" width="17.140625" customWidth="1"/>
    <col min="5" max="5" width="24" customWidth="1"/>
    <col min="6" max="6" width="9.5703125" customWidth="1"/>
    <col min="7" max="7" width="18.28515625" customWidth="1"/>
  </cols>
  <sheetData>
    <row r="1" spans="1:7" ht="37.9" customHeight="1" x14ac:dyDescent="0.2">
      <c r="A1" s="59" t="s">
        <v>181</v>
      </c>
      <c r="B1" s="60" t="s">
        <v>182</v>
      </c>
      <c r="C1" s="61">
        <f>'Insertion Job'!B9</f>
        <v>13302</v>
      </c>
      <c r="D1" s="169" t="s">
        <v>183</v>
      </c>
      <c r="E1" s="170"/>
      <c r="F1" s="170"/>
      <c r="G1" s="170"/>
    </row>
    <row r="2" spans="1:7" ht="14.25" x14ac:dyDescent="0.2">
      <c r="A2" s="63"/>
      <c r="B2" s="64"/>
      <c r="C2" s="64"/>
      <c r="D2" s="64"/>
      <c r="E2" s="64"/>
      <c r="F2" s="64"/>
      <c r="G2" s="64"/>
    </row>
    <row r="3" spans="1:7" x14ac:dyDescent="0.2">
      <c r="A3" s="66" t="s">
        <v>137</v>
      </c>
      <c r="B3" s="67"/>
      <c r="C3" s="117"/>
      <c r="D3" s="69" t="str">
        <f>CONCATENATE('Insertion Job'!B8,"-",'Insertion Job'!B9)</f>
        <v>8030-13302</v>
      </c>
      <c r="E3" s="70"/>
      <c r="F3" s="118" t="s">
        <v>112</v>
      </c>
      <c r="G3" s="119" t="str">
        <f>'Insertion Job'!B15</f>
        <v>Ti6242</v>
      </c>
    </row>
    <row r="4" spans="1:7" x14ac:dyDescent="0.2">
      <c r="A4" s="66" t="s">
        <v>138</v>
      </c>
      <c r="B4" s="67"/>
      <c r="C4" s="117"/>
      <c r="D4" s="69" t="str">
        <f>'Insertion Job'!B11</f>
        <v>OTTO-FUCHS KG</v>
      </c>
      <c r="E4" s="70"/>
      <c r="F4" s="118" t="s">
        <v>113</v>
      </c>
      <c r="G4" s="119" t="str">
        <f>'Insertion Job'!B16</f>
        <v>485-920-525 F</v>
      </c>
    </row>
    <row r="5" spans="1:7" x14ac:dyDescent="0.2">
      <c r="A5" s="66" t="s">
        <v>184</v>
      </c>
      <c r="B5" s="67"/>
      <c r="C5" s="117"/>
      <c r="D5" s="69" t="str">
        <f>'Insertion Job'!B12</f>
        <v>4500423486 / 21F</v>
      </c>
      <c r="E5" s="70"/>
      <c r="F5" s="118"/>
      <c r="G5" s="120"/>
    </row>
    <row r="6" spans="1:7" x14ac:dyDescent="0.2">
      <c r="A6" s="66" t="s">
        <v>140</v>
      </c>
      <c r="B6" s="67"/>
      <c r="C6" s="67"/>
      <c r="D6" s="71"/>
      <c r="E6" s="70"/>
      <c r="F6" s="118"/>
      <c r="G6" s="121"/>
    </row>
    <row r="7" spans="1:7" x14ac:dyDescent="0.2">
      <c r="A7" s="66" t="s">
        <v>146</v>
      </c>
      <c r="B7" s="67"/>
      <c r="C7" s="67"/>
      <c r="D7" s="74"/>
      <c r="E7" s="70"/>
      <c r="F7" s="118"/>
      <c r="G7" s="122"/>
    </row>
    <row r="8" spans="1:7" ht="12.75" customHeight="1" x14ac:dyDescent="0.2">
      <c r="A8" s="171"/>
      <c r="B8" s="172"/>
      <c r="C8" s="172"/>
      <c r="D8" s="172"/>
      <c r="E8" s="172"/>
      <c r="F8" s="172"/>
      <c r="G8" s="172"/>
    </row>
    <row r="9" spans="1:7" ht="12.75" customHeight="1" x14ac:dyDescent="0.2">
      <c r="A9" s="171"/>
      <c r="B9" s="172"/>
      <c r="C9" s="172"/>
      <c r="D9" s="172"/>
      <c r="E9" s="172"/>
      <c r="F9" s="172"/>
      <c r="G9" s="172"/>
    </row>
    <row r="10" spans="1:7" ht="12.75" customHeight="1" x14ac:dyDescent="0.2">
      <c r="A10" s="173"/>
      <c r="B10" s="174"/>
      <c r="C10" s="174"/>
      <c r="D10" s="174"/>
      <c r="E10" s="174"/>
      <c r="F10" s="174"/>
      <c r="G10" s="174"/>
    </row>
    <row r="11" spans="1:7" x14ac:dyDescent="0.2">
      <c r="A11" s="79"/>
      <c r="B11" s="79"/>
      <c r="C11" s="79"/>
      <c r="D11" s="79"/>
      <c r="E11" s="79"/>
      <c r="F11" s="79"/>
      <c r="G11" s="79"/>
    </row>
    <row r="12" spans="1:7" ht="15" customHeight="1" x14ac:dyDescent="0.2">
      <c r="A12" s="156" t="s">
        <v>185</v>
      </c>
      <c r="B12" s="156"/>
      <c r="C12" s="156"/>
      <c r="D12" s="156"/>
      <c r="E12" s="156"/>
      <c r="F12" s="156"/>
      <c r="G12" s="156"/>
    </row>
    <row r="13" spans="1:7" ht="13.15" customHeight="1" x14ac:dyDescent="0.2">
      <c r="A13" s="159" t="s">
        <v>149</v>
      </c>
      <c r="B13" s="160"/>
      <c r="C13" s="161"/>
      <c r="D13" s="162" t="s">
        <v>150</v>
      </c>
      <c r="E13" s="163"/>
      <c r="F13" s="163"/>
      <c r="G13" s="164"/>
    </row>
    <row r="14" spans="1:7" ht="25.9" customHeight="1" x14ac:dyDescent="0.2">
      <c r="A14" s="175"/>
      <c r="B14" s="176"/>
      <c r="C14" s="177"/>
      <c r="D14" s="178" t="str">
        <f>IF('Insertion Job'!B8=8043," - Mesure de contraintes résiduelles par DRX (destructif) suivant DMC0063 à 0 µm (3 points à 120°) et -10 µm (3 points à 120°).
- Fourniture d'un rapport de mesure suivant le paragraphe 4.3.2 du DMC0107 
- Retour Eprouvette chez Metcut France.", "- Mesure de contraintes résiduelles suivant le paragraphe 4.3.2 du DMC0107 
- 0 µm (3 points à 120°) et -10 µm (3 points à 120°) suivant norme XP A 09-285 .
- Retour Eprouvette chez Metcut France.")</f>
        <v>- Mesure de contraintes résiduelles suivant le paragraphe 4.3.2 du DMC0107 
- 0 µm (3 points à 120°) et -10 µm (3 points à 120°) suivant norme XP A 09-285 .
- Retour Eprouvette chez Metcut France.</v>
      </c>
      <c r="E14" s="179"/>
      <c r="F14" s="179"/>
      <c r="G14" s="180"/>
    </row>
    <row r="15" spans="1:7" ht="25.9" customHeight="1" x14ac:dyDescent="0.2">
      <c r="A15" s="175"/>
      <c r="B15" s="176"/>
      <c r="C15" s="177"/>
      <c r="D15" s="181"/>
      <c r="E15" s="182"/>
      <c r="F15" s="182"/>
      <c r="G15" s="183"/>
    </row>
    <row r="16" spans="1:7" ht="25.9" customHeight="1" x14ac:dyDescent="0.2">
      <c r="A16" s="175"/>
      <c r="B16" s="176"/>
      <c r="C16" s="177"/>
      <c r="D16" s="181"/>
      <c r="E16" s="182"/>
      <c r="F16" s="182"/>
      <c r="G16" s="183"/>
    </row>
    <row r="17" spans="1:7" ht="25.9" customHeight="1" x14ac:dyDescent="0.2">
      <c r="A17" s="175"/>
      <c r="B17" s="176"/>
      <c r="C17" s="177"/>
      <c r="D17" s="184"/>
      <c r="E17" s="185"/>
      <c r="F17" s="185"/>
      <c r="G17" s="186"/>
    </row>
  </sheetData>
  <mergeCells count="10">
    <mergeCell ref="D1:G1"/>
    <mergeCell ref="A8:G10"/>
    <mergeCell ref="A12:G12"/>
    <mergeCell ref="A13:C13"/>
    <mergeCell ref="D13:G13"/>
    <mergeCell ref="A14:C14"/>
    <mergeCell ref="D14:G17"/>
    <mergeCell ref="A15:C15"/>
    <mergeCell ref="A16:C16"/>
    <mergeCell ref="A17:C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6"/>
  <sheetViews>
    <sheetView workbookViewId="0">
      <selection activeCell="H27" sqref="H27"/>
    </sheetView>
  </sheetViews>
  <sheetFormatPr baseColWidth="10" defaultRowHeight="12.75" x14ac:dyDescent="0.2"/>
  <sheetData>
    <row r="3" spans="1:22" ht="49.9" customHeight="1" x14ac:dyDescent="0.55000000000000004">
      <c r="A3" s="187" t="s">
        <v>173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</row>
    <row r="6" spans="1:22" ht="15" x14ac:dyDescent="0.25">
      <c r="A6" s="188" t="s">
        <v>174</v>
      </c>
      <c r="B6" s="113" t="s">
        <v>175</v>
      </c>
      <c r="C6" s="114">
        <v>0</v>
      </c>
      <c r="D6" s="114">
        <v>0</v>
      </c>
      <c r="E6" s="114">
        <v>0</v>
      </c>
      <c r="F6" s="114">
        <v>0</v>
      </c>
      <c r="G6" s="114">
        <v>0</v>
      </c>
      <c r="H6" s="114">
        <v>0</v>
      </c>
      <c r="I6" s="114">
        <v>0</v>
      </c>
      <c r="J6" s="114">
        <v>0</v>
      </c>
      <c r="K6" s="114">
        <v>0</v>
      </c>
      <c r="L6" s="114">
        <v>0</v>
      </c>
      <c r="M6" s="114"/>
      <c r="N6" s="114"/>
      <c r="O6" s="114"/>
      <c r="P6" s="114"/>
      <c r="Q6" s="114"/>
      <c r="R6" s="114"/>
      <c r="S6" s="114"/>
      <c r="T6" s="114"/>
      <c r="U6" s="114"/>
      <c r="V6" s="114"/>
    </row>
    <row r="7" spans="1:22" ht="15" x14ac:dyDescent="0.25">
      <c r="A7" s="188"/>
      <c r="B7" s="113" t="s">
        <v>49</v>
      </c>
      <c r="C7" s="114">
        <v>0.72</v>
      </c>
      <c r="D7" s="114">
        <v>0.72</v>
      </c>
      <c r="E7" s="114">
        <v>0.72</v>
      </c>
      <c r="F7" s="114">
        <v>0.72</v>
      </c>
      <c r="G7" s="114">
        <v>0.72</v>
      </c>
      <c r="H7" s="114">
        <v>0.72</v>
      </c>
      <c r="I7" s="114">
        <v>0.72</v>
      </c>
      <c r="J7" s="114">
        <v>0.72</v>
      </c>
      <c r="K7" s="114">
        <v>0.72</v>
      </c>
      <c r="L7" s="114">
        <v>0.72</v>
      </c>
      <c r="M7" s="114"/>
      <c r="N7" s="114"/>
      <c r="O7" s="114"/>
      <c r="P7" s="114"/>
      <c r="Q7" s="114"/>
      <c r="R7" s="114"/>
      <c r="S7" s="114"/>
      <c r="T7" s="114"/>
      <c r="U7" s="114"/>
      <c r="V7" s="114"/>
    </row>
    <row r="8" spans="1:22" ht="15" x14ac:dyDescent="0.25">
      <c r="A8" s="188"/>
      <c r="B8" s="113" t="s">
        <v>79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</row>
    <row r="9" spans="1:22" ht="15" x14ac:dyDescent="0.25">
      <c r="A9" s="188"/>
      <c r="B9" s="113" t="s">
        <v>176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</row>
    <row r="10" spans="1:22" ht="15" x14ac:dyDescent="0.25">
      <c r="A10" s="188"/>
      <c r="B10" s="113" t="s">
        <v>177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</row>
    <row r="11" spans="1:22" x14ac:dyDescent="0.2">
      <c r="A11" s="115"/>
    </row>
    <row r="12" spans="1:22" ht="15" x14ac:dyDescent="0.25">
      <c r="A12" s="189" t="s">
        <v>178</v>
      </c>
      <c r="B12" s="113" t="s">
        <v>179</v>
      </c>
      <c r="C12" s="116">
        <f t="shared" ref="C12:V12" si="0">(C15+C16)/2</f>
        <v>0.36</v>
      </c>
      <c r="D12" s="116">
        <f t="shared" si="0"/>
        <v>0.36</v>
      </c>
      <c r="E12" s="116">
        <f t="shared" si="0"/>
        <v>0.36</v>
      </c>
      <c r="F12" s="116">
        <f t="shared" si="0"/>
        <v>0.36</v>
      </c>
      <c r="G12" s="116">
        <f t="shared" si="0"/>
        <v>0.36</v>
      </c>
      <c r="H12" s="116">
        <f t="shared" si="0"/>
        <v>0.36</v>
      </c>
      <c r="I12" s="116">
        <f t="shared" si="0"/>
        <v>0.36</v>
      </c>
      <c r="J12" s="116">
        <f t="shared" si="0"/>
        <v>0.36</v>
      </c>
      <c r="K12" s="116">
        <f t="shared" si="0"/>
        <v>0.36</v>
      </c>
      <c r="L12" s="116">
        <f t="shared" si="0"/>
        <v>0.36</v>
      </c>
      <c r="M12" s="116" t="e">
        <f t="shared" si="0"/>
        <v>#VALUE!</v>
      </c>
      <c r="N12" s="116" t="e">
        <f t="shared" si="0"/>
        <v>#VALUE!</v>
      </c>
      <c r="O12" s="116" t="e">
        <f t="shared" si="0"/>
        <v>#VALUE!</v>
      </c>
      <c r="P12" s="116" t="e">
        <f t="shared" si="0"/>
        <v>#VALUE!</v>
      </c>
      <c r="Q12" s="116" t="e">
        <f t="shared" si="0"/>
        <v>#VALUE!</v>
      </c>
      <c r="R12" s="116" t="e">
        <f t="shared" si="0"/>
        <v>#VALUE!</v>
      </c>
      <c r="S12" s="116" t="e">
        <f t="shared" si="0"/>
        <v>#VALUE!</v>
      </c>
      <c r="T12" s="116" t="e">
        <f t="shared" si="0"/>
        <v>#VALUE!</v>
      </c>
      <c r="U12" s="116" t="e">
        <f t="shared" si="0"/>
        <v>#VALUE!</v>
      </c>
      <c r="V12" s="116" t="e">
        <f t="shared" si="0"/>
        <v>#VALUE!</v>
      </c>
    </row>
    <row r="13" spans="1:22" ht="15" x14ac:dyDescent="0.25">
      <c r="A13" s="189"/>
      <c r="B13" s="113" t="s">
        <v>177</v>
      </c>
      <c r="C13" s="116">
        <f t="shared" ref="C13:V13" si="1">(C15-C16)/2</f>
        <v>0.36</v>
      </c>
      <c r="D13" s="116">
        <f t="shared" si="1"/>
        <v>0.36</v>
      </c>
      <c r="E13" s="116">
        <f t="shared" si="1"/>
        <v>0.36</v>
      </c>
      <c r="F13" s="116">
        <f t="shared" si="1"/>
        <v>0.36</v>
      </c>
      <c r="G13" s="116">
        <f t="shared" si="1"/>
        <v>0.36</v>
      </c>
      <c r="H13" s="116">
        <f t="shared" si="1"/>
        <v>0.36</v>
      </c>
      <c r="I13" s="116">
        <f t="shared" si="1"/>
        <v>0.36</v>
      </c>
      <c r="J13" s="116">
        <f t="shared" si="1"/>
        <v>0.36</v>
      </c>
      <c r="K13" s="116">
        <f t="shared" si="1"/>
        <v>0.36</v>
      </c>
      <c r="L13" s="116">
        <f t="shared" si="1"/>
        <v>0.36</v>
      </c>
      <c r="M13" s="116" t="e">
        <f t="shared" si="1"/>
        <v>#VALUE!</v>
      </c>
      <c r="N13" s="116" t="e">
        <f t="shared" si="1"/>
        <v>#VALUE!</v>
      </c>
      <c r="O13" s="116" t="e">
        <f t="shared" si="1"/>
        <v>#VALUE!</v>
      </c>
      <c r="P13" s="116" t="e">
        <f t="shared" si="1"/>
        <v>#VALUE!</v>
      </c>
      <c r="Q13" s="116" t="e">
        <f t="shared" si="1"/>
        <v>#VALUE!</v>
      </c>
      <c r="R13" s="116" t="e">
        <f t="shared" si="1"/>
        <v>#VALUE!</v>
      </c>
      <c r="S13" s="116" t="e">
        <f t="shared" si="1"/>
        <v>#VALUE!</v>
      </c>
      <c r="T13" s="116" t="e">
        <f t="shared" si="1"/>
        <v>#VALUE!</v>
      </c>
      <c r="U13" s="116" t="e">
        <f t="shared" si="1"/>
        <v>#VALUE!</v>
      </c>
      <c r="V13" s="116" t="e">
        <f t="shared" si="1"/>
        <v>#VALUE!</v>
      </c>
    </row>
    <row r="14" spans="1:22" ht="15" x14ac:dyDescent="0.25">
      <c r="A14" s="189"/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</row>
    <row r="15" spans="1:22" ht="15" x14ac:dyDescent="0.25">
      <c r="A15" s="189"/>
      <c r="B15" s="113" t="s">
        <v>180</v>
      </c>
      <c r="C15" s="114">
        <f t="shared" ref="C15:V15" si="2">IF(C7&gt;0.1,C7,IF(C9&gt;0.1,C9/(1-C6),IF(C10&gt;0.1,(2*C10)/(1-C6),"err")))</f>
        <v>0.72</v>
      </c>
      <c r="D15" s="114">
        <f t="shared" si="2"/>
        <v>0.72</v>
      </c>
      <c r="E15" s="114">
        <f t="shared" si="2"/>
        <v>0.72</v>
      </c>
      <c r="F15" s="114">
        <f t="shared" si="2"/>
        <v>0.72</v>
      </c>
      <c r="G15" s="114">
        <f t="shared" si="2"/>
        <v>0.72</v>
      </c>
      <c r="H15" s="114">
        <f t="shared" si="2"/>
        <v>0.72</v>
      </c>
      <c r="I15" s="114">
        <f t="shared" si="2"/>
        <v>0.72</v>
      </c>
      <c r="J15" s="114">
        <f t="shared" si="2"/>
        <v>0.72</v>
      </c>
      <c r="K15" s="114">
        <f t="shared" si="2"/>
        <v>0.72</v>
      </c>
      <c r="L15" s="114">
        <f t="shared" si="2"/>
        <v>0.72</v>
      </c>
      <c r="M15" s="114" t="str">
        <f t="shared" si="2"/>
        <v>err</v>
      </c>
      <c r="N15" s="114" t="str">
        <f t="shared" si="2"/>
        <v>err</v>
      </c>
      <c r="O15" s="114" t="str">
        <f t="shared" si="2"/>
        <v>err</v>
      </c>
      <c r="P15" s="114" t="str">
        <f t="shared" si="2"/>
        <v>err</v>
      </c>
      <c r="Q15" s="114" t="str">
        <f t="shared" si="2"/>
        <v>err</v>
      </c>
      <c r="R15" s="114" t="str">
        <f t="shared" si="2"/>
        <v>err</v>
      </c>
      <c r="S15" s="114" t="str">
        <f t="shared" si="2"/>
        <v>err</v>
      </c>
      <c r="T15" s="114" t="str">
        <f t="shared" si="2"/>
        <v>err</v>
      </c>
      <c r="U15" s="114" t="str">
        <f t="shared" si="2"/>
        <v>err</v>
      </c>
      <c r="V15" s="114" t="str">
        <f t="shared" si="2"/>
        <v>err</v>
      </c>
    </row>
    <row r="16" spans="1:22" ht="15" x14ac:dyDescent="0.25">
      <c r="A16" s="189"/>
      <c r="B16" s="113" t="s">
        <v>79</v>
      </c>
      <c r="C16" s="114">
        <f t="shared" ref="C16:V16" si="3">C6*C15</f>
        <v>0</v>
      </c>
      <c r="D16" s="114">
        <f t="shared" si="3"/>
        <v>0</v>
      </c>
      <c r="E16" s="114">
        <f t="shared" si="3"/>
        <v>0</v>
      </c>
      <c r="F16" s="114">
        <f t="shared" si="3"/>
        <v>0</v>
      </c>
      <c r="G16" s="114">
        <f t="shared" si="3"/>
        <v>0</v>
      </c>
      <c r="H16" s="114">
        <f t="shared" si="3"/>
        <v>0</v>
      </c>
      <c r="I16" s="114">
        <f t="shared" si="3"/>
        <v>0</v>
      </c>
      <c r="J16" s="114">
        <f t="shared" si="3"/>
        <v>0</v>
      </c>
      <c r="K16" s="114">
        <f t="shared" si="3"/>
        <v>0</v>
      </c>
      <c r="L16" s="114">
        <f t="shared" si="3"/>
        <v>0</v>
      </c>
      <c r="M16" s="114" t="e">
        <f t="shared" si="3"/>
        <v>#VALUE!</v>
      </c>
      <c r="N16" s="114" t="e">
        <f t="shared" si="3"/>
        <v>#VALUE!</v>
      </c>
      <c r="O16" s="114" t="e">
        <f t="shared" si="3"/>
        <v>#VALUE!</v>
      </c>
      <c r="P16" s="114" t="e">
        <f t="shared" si="3"/>
        <v>#VALUE!</v>
      </c>
      <c r="Q16" s="114" t="e">
        <f t="shared" si="3"/>
        <v>#VALUE!</v>
      </c>
      <c r="R16" s="114" t="e">
        <f t="shared" si="3"/>
        <v>#VALUE!</v>
      </c>
      <c r="S16" s="114" t="e">
        <f t="shared" si="3"/>
        <v>#VALUE!</v>
      </c>
      <c r="T16" s="114" t="e">
        <f t="shared" si="3"/>
        <v>#VALUE!</v>
      </c>
      <c r="U16" s="114" t="e">
        <f t="shared" si="3"/>
        <v>#VALUE!</v>
      </c>
      <c r="V16" s="114" t="e">
        <f t="shared" si="3"/>
        <v>#VALUE!</v>
      </c>
    </row>
  </sheetData>
  <mergeCells count="3">
    <mergeCell ref="A3:V3"/>
    <mergeCell ref="A6:A10"/>
    <mergeCell ref="A12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>
    <pageSetUpPr fitToPage="1"/>
  </sheetPr>
  <dimension ref="A1:AA49"/>
  <sheetViews>
    <sheetView topLeftCell="A4" workbookViewId="0">
      <selection activeCell="K7" sqref="K7"/>
    </sheetView>
  </sheetViews>
  <sheetFormatPr baseColWidth="10" defaultColWidth="10.85546875" defaultRowHeight="15" customHeight="1" outlineLevelRow="1" x14ac:dyDescent="0.25"/>
  <cols>
    <col min="1" max="1" width="2.85546875" style="206" customWidth="1"/>
    <col min="2" max="2" width="11.28515625" style="206" customWidth="1"/>
    <col min="3" max="3" width="16.5703125" style="206" customWidth="1"/>
    <col min="4" max="8" width="9.7109375" style="206" customWidth="1"/>
    <col min="9" max="13" width="6.28515625" style="206" customWidth="1"/>
    <col min="14" max="26" width="10.85546875" style="206"/>
    <col min="27" max="27" width="11.42578125" style="206" hidden="1" customWidth="1"/>
    <col min="28" max="16384" width="10.85546875" style="206"/>
  </cols>
  <sheetData>
    <row r="1" spans="1:27" ht="15" customHeight="1" thickBot="1" x14ac:dyDescent="0.3">
      <c r="G1" s="207" t="s">
        <v>47</v>
      </c>
      <c r="K1" s="206" t="s">
        <v>38</v>
      </c>
      <c r="L1" s="208" t="s">
        <v>39</v>
      </c>
      <c r="M1" s="209">
        <v>1</v>
      </c>
      <c r="AA1" s="210" t="s">
        <v>0</v>
      </c>
    </row>
    <row r="2" spans="1:27" ht="15" customHeight="1" x14ac:dyDescent="0.25">
      <c r="G2" s="211" t="s">
        <v>57</v>
      </c>
      <c r="J2" s="212" t="s">
        <v>30</v>
      </c>
      <c r="K2" s="213"/>
      <c r="L2" s="214" t="str">
        <f>CONCATENATE('Insertion Job'!B8,"-",'Insertion Job'!B9,IF(ISBLANK('Insertion Job'!B10),"","-"),'Insertion Job'!B10)</f>
        <v>8030-13302</v>
      </c>
      <c r="M2" s="215"/>
      <c r="AA2" s="210" t="s">
        <v>37</v>
      </c>
    </row>
    <row r="3" spans="1:27" ht="9" customHeight="1" thickBot="1" x14ac:dyDescent="0.3">
      <c r="J3" s="216"/>
      <c r="K3" s="217"/>
      <c r="L3" s="218"/>
      <c r="M3" s="219"/>
    </row>
    <row r="4" spans="1:27" ht="15" customHeight="1" x14ac:dyDescent="0.25">
      <c r="A4" s="220" t="s">
        <v>35</v>
      </c>
      <c r="B4" s="220"/>
      <c r="C4" s="221" t="s">
        <v>158</v>
      </c>
      <c r="D4" s="221"/>
      <c r="E4" s="206" t="s">
        <v>1</v>
      </c>
      <c r="G4" s="222" t="str">
        <f>'Insertion Job'!B16</f>
        <v>485-920-525 F</v>
      </c>
      <c r="H4" s="223"/>
      <c r="I4" s="206" t="s">
        <v>33</v>
      </c>
      <c r="K4" s="224">
        <v>42963</v>
      </c>
      <c r="L4" s="224"/>
      <c r="M4" s="225"/>
    </row>
    <row r="5" spans="1:27" ht="15" customHeight="1" x14ac:dyDescent="0.25">
      <c r="A5" s="220" t="s">
        <v>29</v>
      </c>
      <c r="B5" s="220"/>
      <c r="C5" s="221">
        <f>D24/D21</f>
        <v>0</v>
      </c>
      <c r="D5" s="221"/>
      <c r="E5" s="206" t="s">
        <v>2</v>
      </c>
      <c r="G5" s="222" t="str">
        <f>'Insertion Job'!B15</f>
        <v>Ti6242</v>
      </c>
      <c r="H5" s="223"/>
      <c r="I5" s="206" t="s">
        <v>23</v>
      </c>
      <c r="K5" s="223" t="s">
        <v>196</v>
      </c>
      <c r="L5" s="223"/>
      <c r="M5" s="225"/>
    </row>
    <row r="6" spans="1:27" ht="15" customHeight="1" x14ac:dyDescent="0.25">
      <c r="A6" s="206" t="s">
        <v>36</v>
      </c>
      <c r="C6" s="223" t="s">
        <v>190</v>
      </c>
      <c r="D6" s="223"/>
      <c r="E6" s="206" t="s">
        <v>3</v>
      </c>
      <c r="G6" s="223" t="s">
        <v>191</v>
      </c>
      <c r="H6" s="223"/>
      <c r="I6" s="206" t="s">
        <v>4</v>
      </c>
      <c r="K6" s="223" t="s">
        <v>203</v>
      </c>
      <c r="L6" s="223"/>
      <c r="M6" s="225"/>
    </row>
    <row r="8" spans="1:27" ht="20.85" customHeight="1" x14ac:dyDescent="0.25">
      <c r="A8" s="226" t="s">
        <v>5</v>
      </c>
      <c r="B8" s="226"/>
      <c r="C8" s="227" t="s">
        <v>198</v>
      </c>
      <c r="D8" s="228" t="s">
        <v>199</v>
      </c>
      <c r="E8" s="228" t="s">
        <v>200</v>
      </c>
      <c r="F8" s="228" t="s">
        <v>201</v>
      </c>
      <c r="G8" s="228" t="s">
        <v>202</v>
      </c>
      <c r="H8" s="228"/>
      <c r="I8" s="228"/>
      <c r="J8" s="228"/>
      <c r="K8" s="228"/>
      <c r="L8" s="228"/>
      <c r="M8" s="228"/>
    </row>
    <row r="9" spans="1:27" ht="20.85" customHeight="1" x14ac:dyDescent="0.25">
      <c r="A9" s="226" t="s">
        <v>6</v>
      </c>
      <c r="B9" s="229"/>
      <c r="C9" s="230"/>
      <c r="D9" s="231"/>
      <c r="E9" s="231"/>
      <c r="F9" s="232"/>
      <c r="G9" s="232"/>
      <c r="H9" s="232"/>
      <c r="I9" s="232"/>
      <c r="J9" s="232"/>
      <c r="K9" s="232"/>
      <c r="L9" s="232"/>
      <c r="M9" s="232"/>
    </row>
    <row r="10" spans="1:27" ht="20.85" customHeight="1" x14ac:dyDescent="0.25">
      <c r="A10" s="226" t="s">
        <v>7</v>
      </c>
      <c r="B10" s="229"/>
      <c r="C10" s="230"/>
      <c r="D10" s="231"/>
      <c r="E10" s="231"/>
      <c r="F10" s="232"/>
      <c r="G10" s="232"/>
      <c r="H10" s="232"/>
      <c r="I10" s="232"/>
      <c r="J10" s="232"/>
      <c r="K10" s="232"/>
      <c r="L10" s="232"/>
      <c r="M10" s="232"/>
    </row>
    <row r="11" spans="1:27" ht="20.85" customHeight="1" x14ac:dyDescent="0.25">
      <c r="A11" s="226" t="s">
        <v>32</v>
      </c>
      <c r="B11" s="229"/>
      <c r="C11" s="230"/>
      <c r="D11" s="231"/>
      <c r="E11" s="231"/>
      <c r="F11" s="232"/>
      <c r="G11" s="232"/>
      <c r="H11" s="232"/>
      <c r="I11" s="232"/>
      <c r="J11" s="232"/>
      <c r="K11" s="232"/>
      <c r="L11" s="232"/>
      <c r="M11" s="232"/>
    </row>
    <row r="12" spans="1:27" ht="20.85" customHeight="1" x14ac:dyDescent="0.25">
      <c r="A12" s="226" t="s">
        <v>31</v>
      </c>
      <c r="B12" s="229"/>
      <c r="C12" s="230"/>
      <c r="D12" s="231"/>
      <c r="E12" s="231"/>
      <c r="F12" s="232"/>
      <c r="G12" s="232"/>
      <c r="H12" s="232"/>
      <c r="I12" s="232"/>
      <c r="J12" s="232"/>
      <c r="K12" s="232"/>
      <c r="L12" s="232"/>
      <c r="M12" s="232"/>
    </row>
    <row r="13" spans="1:27" ht="20.85" customHeight="1" x14ac:dyDescent="0.25">
      <c r="A13" s="226" t="s">
        <v>8</v>
      </c>
      <c r="B13" s="229"/>
      <c r="C13" s="230"/>
      <c r="D13" s="233"/>
      <c r="E13" s="233"/>
      <c r="F13" s="234"/>
      <c r="G13" s="234"/>
      <c r="H13" s="234"/>
      <c r="I13" s="234"/>
      <c r="J13" s="234"/>
      <c r="K13" s="234"/>
      <c r="L13" s="234"/>
      <c r="M13" s="234"/>
    </row>
    <row r="14" spans="1:27" ht="20.85" customHeight="1" x14ac:dyDescent="0.25">
      <c r="A14" s="235" t="s">
        <v>50</v>
      </c>
      <c r="B14" s="229"/>
      <c r="C14" s="236" t="s">
        <v>25</v>
      </c>
      <c r="D14" s="237">
        <v>23</v>
      </c>
      <c r="E14" s="237">
        <v>23</v>
      </c>
      <c r="F14" s="238">
        <v>23</v>
      </c>
      <c r="G14" s="238">
        <v>23</v>
      </c>
      <c r="H14" s="239"/>
      <c r="I14" s="239"/>
      <c r="J14" s="239"/>
      <c r="K14" s="239"/>
      <c r="L14" s="239"/>
      <c r="M14" s="239"/>
    </row>
    <row r="15" spans="1:27" ht="20.85" customHeight="1" x14ac:dyDescent="0.25">
      <c r="A15" s="226" t="s">
        <v>51</v>
      </c>
      <c r="B15" s="229"/>
      <c r="C15" s="236" t="s">
        <v>11</v>
      </c>
      <c r="D15" s="240" t="s">
        <v>190</v>
      </c>
      <c r="E15" s="240" t="s">
        <v>190</v>
      </c>
      <c r="F15" s="240" t="s">
        <v>190</v>
      </c>
      <c r="G15" s="240" t="s">
        <v>190</v>
      </c>
      <c r="H15" s="228"/>
      <c r="I15" s="228"/>
      <c r="J15" s="228"/>
      <c r="K15" s="228"/>
      <c r="L15" s="228"/>
      <c r="M15" s="228"/>
    </row>
    <row r="16" spans="1:27" ht="20.85" customHeight="1" x14ac:dyDescent="0.25">
      <c r="A16" s="241" t="s">
        <v>88</v>
      </c>
      <c r="B16" s="242"/>
      <c r="C16" s="243" t="s">
        <v>12</v>
      </c>
      <c r="D16" s="244"/>
      <c r="E16" s="244"/>
      <c r="F16" s="245"/>
      <c r="G16" s="245"/>
      <c r="H16" s="245"/>
      <c r="I16" s="245"/>
      <c r="J16" s="245"/>
      <c r="K16" s="245"/>
      <c r="L16" s="245"/>
      <c r="M16" s="245"/>
    </row>
    <row r="17" spans="1:13" ht="20.85" customHeight="1" x14ac:dyDescent="0.25">
      <c r="A17" s="246" t="s">
        <v>86</v>
      </c>
      <c r="B17" s="242"/>
      <c r="C17" s="243" t="s">
        <v>12</v>
      </c>
      <c r="D17" s="244"/>
      <c r="E17" s="244"/>
      <c r="F17" s="245"/>
      <c r="G17" s="245"/>
      <c r="H17" s="245"/>
      <c r="I17" s="245"/>
      <c r="J17" s="245"/>
      <c r="K17" s="245"/>
      <c r="L17" s="245"/>
      <c r="M17" s="245"/>
    </row>
    <row r="18" spans="1:13" ht="20.85" customHeight="1" x14ac:dyDescent="0.25">
      <c r="A18" s="246" t="s">
        <v>87</v>
      </c>
      <c r="B18" s="242"/>
      <c r="C18" s="243" t="s">
        <v>12</v>
      </c>
      <c r="D18" s="244"/>
      <c r="E18" s="244"/>
      <c r="F18" s="245"/>
      <c r="G18" s="245"/>
      <c r="H18" s="245"/>
      <c r="I18" s="245"/>
      <c r="J18" s="245"/>
      <c r="K18" s="245"/>
      <c r="L18" s="245"/>
      <c r="M18" s="245"/>
    </row>
    <row r="19" spans="1:13" ht="20.85" customHeight="1" x14ac:dyDescent="0.25">
      <c r="A19" s="246" t="s">
        <v>89</v>
      </c>
      <c r="B19" s="241"/>
      <c r="C19" s="247" t="s">
        <v>61</v>
      </c>
      <c r="D19" s="248">
        <v>0</v>
      </c>
      <c r="E19" s="248">
        <v>0</v>
      </c>
      <c r="F19" s="248">
        <v>0</v>
      </c>
      <c r="G19" s="248">
        <v>0</v>
      </c>
      <c r="H19" s="249"/>
      <c r="I19" s="249"/>
      <c r="J19" s="249"/>
      <c r="K19" s="249"/>
      <c r="L19" s="249"/>
      <c r="M19" s="249"/>
    </row>
    <row r="20" spans="1:13" ht="20.85" customHeight="1" x14ac:dyDescent="0.25">
      <c r="A20" s="246" t="s">
        <v>89</v>
      </c>
      <c r="B20" s="241"/>
      <c r="C20" s="247" t="s">
        <v>192</v>
      </c>
      <c r="D20" s="248">
        <v>869</v>
      </c>
      <c r="E20" s="248">
        <v>869</v>
      </c>
      <c r="F20" s="248">
        <v>869</v>
      </c>
      <c r="G20" s="248">
        <v>869</v>
      </c>
      <c r="H20" s="249"/>
      <c r="I20" s="249"/>
      <c r="J20" s="249"/>
      <c r="K20" s="249"/>
      <c r="L20" s="249"/>
      <c r="M20" s="249"/>
    </row>
    <row r="21" spans="1:13" ht="20.85" customHeight="1" x14ac:dyDescent="0.25">
      <c r="A21" s="229" t="s">
        <v>13</v>
      </c>
      <c r="B21" s="250" t="s">
        <v>49</v>
      </c>
      <c r="C21" s="236" t="s">
        <v>14</v>
      </c>
      <c r="D21" s="251">
        <v>869</v>
      </c>
      <c r="E21" s="251">
        <v>869</v>
      </c>
      <c r="F21" s="251">
        <v>869</v>
      </c>
      <c r="G21" s="251">
        <v>869</v>
      </c>
      <c r="H21" s="252"/>
      <c r="I21" s="252"/>
      <c r="J21" s="252"/>
      <c r="K21" s="252"/>
      <c r="L21" s="252"/>
      <c r="M21" s="252"/>
    </row>
    <row r="22" spans="1:13" ht="20.85" hidden="1" customHeight="1" outlineLevel="1" x14ac:dyDescent="0.25">
      <c r="A22" s="229" t="s">
        <v>13</v>
      </c>
      <c r="B22" s="250" t="s">
        <v>48</v>
      </c>
      <c r="C22" s="236" t="s">
        <v>14</v>
      </c>
      <c r="D22" s="231"/>
      <c r="E22" s="231"/>
      <c r="F22" s="231"/>
      <c r="G22" s="231"/>
      <c r="H22" s="253"/>
      <c r="I22" s="253"/>
      <c r="J22" s="253"/>
      <c r="K22" s="253"/>
      <c r="L22" s="253"/>
      <c r="M22" s="253"/>
    </row>
    <row r="23" spans="1:13" ht="20.85" hidden="1" customHeight="1" outlineLevel="1" x14ac:dyDescent="0.25">
      <c r="A23" s="229" t="s">
        <v>13</v>
      </c>
      <c r="B23" s="250" t="s">
        <v>80</v>
      </c>
      <c r="C23" s="236" t="s">
        <v>14</v>
      </c>
      <c r="D23" s="231"/>
      <c r="E23" s="231"/>
      <c r="F23" s="231"/>
      <c r="G23" s="231"/>
      <c r="H23" s="253"/>
      <c r="I23" s="253"/>
      <c r="J23" s="253"/>
      <c r="K23" s="253"/>
      <c r="L23" s="253"/>
      <c r="M23" s="253"/>
    </row>
    <row r="24" spans="1:13" ht="20.85" customHeight="1" collapsed="1" x14ac:dyDescent="0.25">
      <c r="A24" s="229" t="s">
        <v>13</v>
      </c>
      <c r="B24" s="250" t="s">
        <v>79</v>
      </c>
      <c r="C24" s="236" t="s">
        <v>14</v>
      </c>
      <c r="D24" s="251">
        <v>0</v>
      </c>
      <c r="E24" s="251">
        <v>0</v>
      </c>
      <c r="F24" s="251">
        <v>0</v>
      </c>
      <c r="G24" s="251">
        <v>0</v>
      </c>
      <c r="H24" s="252"/>
      <c r="I24" s="252"/>
      <c r="J24" s="252"/>
      <c r="K24" s="252"/>
      <c r="L24" s="252"/>
      <c r="M24" s="252"/>
    </row>
    <row r="25" spans="1:13" ht="20.85" hidden="1" customHeight="1" outlineLevel="1" x14ac:dyDescent="0.25">
      <c r="A25" s="226" t="s">
        <v>15</v>
      </c>
      <c r="B25" s="229"/>
      <c r="C25" s="230"/>
      <c r="D25" s="232"/>
      <c r="E25" s="232"/>
      <c r="F25" s="232"/>
      <c r="G25" s="232"/>
      <c r="H25" s="232"/>
      <c r="I25" s="232"/>
      <c r="J25" s="232"/>
      <c r="K25" s="232"/>
      <c r="L25" s="232"/>
      <c r="M25" s="232"/>
    </row>
    <row r="26" spans="1:13" ht="20.85" hidden="1" customHeight="1" outlineLevel="1" x14ac:dyDescent="0.25">
      <c r="A26" s="235" t="s">
        <v>16</v>
      </c>
      <c r="B26" s="229"/>
      <c r="C26" s="230"/>
      <c r="D26" s="232"/>
      <c r="E26" s="232"/>
      <c r="F26" s="232"/>
      <c r="G26" s="232"/>
      <c r="H26" s="232"/>
      <c r="I26" s="232"/>
      <c r="J26" s="232"/>
      <c r="K26" s="232"/>
      <c r="L26" s="232"/>
      <c r="M26" s="232"/>
    </row>
    <row r="27" spans="1:13" ht="20.85" customHeight="1" collapsed="1" x14ac:dyDescent="0.25">
      <c r="A27" s="226" t="s">
        <v>17</v>
      </c>
      <c r="B27" s="229"/>
      <c r="C27" s="230"/>
      <c r="D27" s="231"/>
      <c r="E27" s="231"/>
      <c r="F27" s="232"/>
      <c r="G27" s="232"/>
      <c r="H27" s="232"/>
      <c r="I27" s="232"/>
      <c r="J27" s="232"/>
      <c r="K27" s="232"/>
      <c r="L27" s="232"/>
      <c r="M27" s="232"/>
    </row>
    <row r="28" spans="1:13" ht="20.85" customHeight="1" x14ac:dyDescent="0.25">
      <c r="A28" s="235" t="s">
        <v>18</v>
      </c>
      <c r="B28" s="229"/>
      <c r="C28" s="236" t="s">
        <v>19</v>
      </c>
      <c r="D28" s="254"/>
      <c r="E28" s="254"/>
      <c r="F28" s="254"/>
      <c r="G28" s="254"/>
      <c r="H28" s="254"/>
      <c r="I28" s="254"/>
      <c r="J28" s="253"/>
      <c r="K28" s="253"/>
      <c r="L28" s="253"/>
      <c r="M28" s="253"/>
    </row>
    <row r="29" spans="1:13" ht="20.85" customHeight="1" x14ac:dyDescent="0.25">
      <c r="A29" s="226" t="s">
        <v>20</v>
      </c>
      <c r="B29" s="229"/>
      <c r="C29" s="230"/>
      <c r="D29" s="255"/>
      <c r="E29" s="255"/>
      <c r="F29" s="255"/>
      <c r="G29" s="256"/>
      <c r="H29" s="255"/>
      <c r="I29" s="256"/>
      <c r="J29" s="256"/>
      <c r="K29" s="256"/>
      <c r="L29" s="256"/>
      <c r="M29" s="256"/>
    </row>
    <row r="30" spans="1:13" ht="20.85" customHeight="1" x14ac:dyDescent="0.25">
      <c r="A30" s="226" t="s">
        <v>21</v>
      </c>
      <c r="B30" s="229"/>
      <c r="C30" s="230"/>
      <c r="D30" s="254"/>
      <c r="E30" s="254"/>
      <c r="F30" s="253"/>
      <c r="G30" s="253"/>
      <c r="H30" s="253"/>
      <c r="I30" s="253"/>
      <c r="J30" s="253"/>
      <c r="K30" s="253"/>
      <c r="L30" s="253"/>
      <c r="M30" s="253"/>
    </row>
    <row r="31" spans="1:13" ht="20.65" customHeight="1" x14ac:dyDescent="0.25">
      <c r="A31" s="226" t="s">
        <v>24</v>
      </c>
      <c r="B31" s="226"/>
      <c r="C31" s="226"/>
      <c r="D31" s="251">
        <v>7200</v>
      </c>
      <c r="E31" s="251">
        <v>7200</v>
      </c>
      <c r="F31" s="239">
        <v>3300</v>
      </c>
      <c r="G31" s="239">
        <v>3300</v>
      </c>
      <c r="H31" s="239"/>
      <c r="I31" s="239"/>
      <c r="J31" s="239"/>
      <c r="K31" s="239"/>
      <c r="L31" s="239"/>
      <c r="M31" s="239"/>
    </row>
    <row r="32" spans="1:13" ht="109.5" customHeight="1" x14ac:dyDescent="0.25">
      <c r="A32" s="257" t="s">
        <v>90</v>
      </c>
      <c r="B32" s="257"/>
      <c r="C32" s="257"/>
      <c r="D32" s="254"/>
      <c r="E32" s="254"/>
      <c r="F32" s="253"/>
      <c r="G32" s="253"/>
      <c r="H32" s="253"/>
      <c r="I32" s="253"/>
      <c r="J32" s="253"/>
      <c r="K32" s="253"/>
      <c r="L32" s="253"/>
      <c r="M32" s="253"/>
    </row>
    <row r="33" spans="1:13" ht="6.95" customHeight="1" x14ac:dyDescent="0.25">
      <c r="A33" s="258"/>
      <c r="B33" s="258"/>
      <c r="C33" s="258"/>
      <c r="D33" s="259"/>
      <c r="E33" s="259"/>
      <c r="F33" s="260"/>
      <c r="G33" s="260"/>
      <c r="H33" s="260"/>
      <c r="I33" s="260"/>
      <c r="J33" s="260"/>
      <c r="K33" s="260"/>
      <c r="L33" s="260"/>
      <c r="M33" s="260"/>
    </row>
    <row r="34" spans="1:13" ht="12.95" customHeight="1" x14ac:dyDescent="0.25">
      <c r="A34" s="261" t="s">
        <v>91</v>
      </c>
      <c r="B34" s="262"/>
      <c r="C34" s="263"/>
      <c r="D34" s="264">
        <v>7200</v>
      </c>
      <c r="E34" s="264">
        <v>7200</v>
      </c>
      <c r="F34" s="264">
        <v>3300</v>
      </c>
      <c r="G34" s="264">
        <v>3300</v>
      </c>
      <c r="H34" s="264"/>
      <c r="I34" s="264"/>
      <c r="J34" s="264"/>
      <c r="K34" s="264"/>
      <c r="L34" s="264"/>
      <c r="M34" s="264"/>
    </row>
    <row r="35" spans="1:13" ht="14.25" customHeight="1" x14ac:dyDescent="0.25">
      <c r="A35" s="265" t="s">
        <v>92</v>
      </c>
      <c r="B35" s="265"/>
      <c r="C35" s="266"/>
      <c r="D35" s="267">
        <v>550</v>
      </c>
      <c r="E35" s="267">
        <v>550</v>
      </c>
      <c r="F35" s="267">
        <v>300</v>
      </c>
      <c r="G35" s="267">
        <v>300</v>
      </c>
      <c r="H35" s="267" t="str">
        <f t="shared" ref="H35:M35" si="0">IF(ISBLANK(H34),"",(H34/(3600*H15)))</f>
        <v/>
      </c>
      <c r="I35" s="267" t="str">
        <f t="shared" si="0"/>
        <v/>
      </c>
      <c r="J35" s="267" t="str">
        <f t="shared" si="0"/>
        <v/>
      </c>
      <c r="K35" s="267" t="str">
        <f t="shared" si="0"/>
        <v/>
      </c>
      <c r="L35" s="267" t="str">
        <f t="shared" si="0"/>
        <v/>
      </c>
      <c r="M35" s="267" t="str">
        <f t="shared" si="0"/>
        <v/>
      </c>
    </row>
    <row r="36" spans="1:13" ht="7.5" customHeight="1" x14ac:dyDescent="0.25">
      <c r="A36" s="268" t="s">
        <v>156</v>
      </c>
      <c r="B36" s="268"/>
      <c r="C36" s="268"/>
      <c r="D36" s="269">
        <f>IF(ISBLANK(D34),0,1)</f>
        <v>1</v>
      </c>
      <c r="E36" s="269">
        <f t="shared" ref="E36:M36" si="1">IF(ISBLANK(E34),0,1)</f>
        <v>1</v>
      </c>
      <c r="F36" s="269">
        <f t="shared" si="1"/>
        <v>1</v>
      </c>
      <c r="G36" s="269">
        <f t="shared" si="1"/>
        <v>1</v>
      </c>
      <c r="H36" s="269">
        <f t="shared" si="1"/>
        <v>0</v>
      </c>
      <c r="I36" s="269">
        <f t="shared" si="1"/>
        <v>0</v>
      </c>
      <c r="J36" s="269">
        <f t="shared" si="1"/>
        <v>0</v>
      </c>
      <c r="K36" s="269">
        <f t="shared" si="1"/>
        <v>0</v>
      </c>
      <c r="L36" s="269">
        <f t="shared" si="1"/>
        <v>0</v>
      </c>
      <c r="M36" s="269">
        <f t="shared" si="1"/>
        <v>0</v>
      </c>
    </row>
    <row r="37" spans="1:13" ht="6" customHeight="1" x14ac:dyDescent="0.25">
      <c r="A37" s="268" t="s">
        <v>157</v>
      </c>
      <c r="B37" s="268"/>
      <c r="C37" s="268"/>
      <c r="D37" s="269">
        <f>IF(ISBLANK(D34),0,IF(D35&lt;24,0,(D35-24)))</f>
        <v>526</v>
      </c>
      <c r="E37" s="269">
        <f t="shared" ref="E37:M37" si="2">IF(ISBLANK(E34),0,IF(E35&lt;24,0,(E35-24)))</f>
        <v>526</v>
      </c>
      <c r="F37" s="269">
        <f t="shared" si="2"/>
        <v>276</v>
      </c>
      <c r="G37" s="269">
        <f t="shared" si="2"/>
        <v>276</v>
      </c>
      <c r="H37" s="269">
        <f t="shared" si="2"/>
        <v>0</v>
      </c>
      <c r="I37" s="269">
        <f t="shared" si="2"/>
        <v>0</v>
      </c>
      <c r="J37" s="269">
        <f t="shared" si="2"/>
        <v>0</v>
      </c>
      <c r="K37" s="269">
        <f t="shared" si="2"/>
        <v>0</v>
      </c>
      <c r="L37" s="270">
        <f t="shared" si="2"/>
        <v>0</v>
      </c>
      <c r="M37" s="270">
        <f t="shared" si="2"/>
        <v>0</v>
      </c>
    </row>
    <row r="38" spans="1:13" ht="15" customHeight="1" x14ac:dyDescent="0.25">
      <c r="A38" s="271"/>
      <c r="B38" s="272" t="s">
        <v>53</v>
      </c>
      <c r="C38" s="273"/>
      <c r="D38" s="274" t="s">
        <v>37</v>
      </c>
      <c r="E38" s="275" t="s">
        <v>54</v>
      </c>
      <c r="F38" s="274" t="s">
        <v>0</v>
      </c>
      <c r="G38" s="260" t="s">
        <v>55</v>
      </c>
      <c r="H38" s="259"/>
      <c r="I38" s="272"/>
      <c r="J38" s="259"/>
      <c r="K38" s="276"/>
      <c r="L38" s="277" t="s">
        <v>155</v>
      </c>
      <c r="M38" s="278">
        <f>SUM(D37:M37)</f>
        <v>1604</v>
      </c>
    </row>
    <row r="39" spans="1:13" ht="6" customHeight="1" x14ac:dyDescent="0.25">
      <c r="L39" s="277" t="s">
        <v>100</v>
      </c>
      <c r="M39" s="279">
        <f>SUM(D36:M36)</f>
        <v>4</v>
      </c>
    </row>
    <row r="40" spans="1:13" ht="15" customHeight="1" x14ac:dyDescent="0.25">
      <c r="B40" s="280" t="s">
        <v>26</v>
      </c>
      <c r="D40" s="274" t="s">
        <v>0</v>
      </c>
      <c r="E40" s="206" t="s">
        <v>27</v>
      </c>
      <c r="F40" s="274" t="s">
        <v>37</v>
      </c>
      <c r="G40" s="206" t="s">
        <v>28</v>
      </c>
      <c r="H40" s="281"/>
      <c r="I40" s="281"/>
      <c r="J40" s="206" t="s">
        <v>22</v>
      </c>
      <c r="K40" s="282">
        <v>0</v>
      </c>
      <c r="L40" s="283" t="s">
        <v>102</v>
      </c>
      <c r="M40" s="284">
        <f>(SUM(D35:M35)+9*(SUM(D36:M36)))/24</f>
        <v>72.333333333333329</v>
      </c>
    </row>
    <row r="41" spans="1:13" ht="6" customHeight="1" x14ac:dyDescent="0.25">
      <c r="B41" s="280"/>
      <c r="H41" s="273"/>
      <c r="J41" s="285"/>
      <c r="K41" s="285"/>
      <c r="L41" s="277"/>
      <c r="M41" s="277"/>
    </row>
    <row r="42" spans="1:13" ht="15" customHeight="1" x14ac:dyDescent="0.25">
      <c r="B42" s="280" t="s">
        <v>56</v>
      </c>
      <c r="D42" s="225"/>
      <c r="E42" s="225"/>
      <c r="F42" s="225"/>
      <c r="G42" s="225"/>
      <c r="H42" s="273"/>
      <c r="I42" s="225"/>
      <c r="J42" s="286"/>
      <c r="K42" s="286"/>
    </row>
    <row r="43" spans="1:13" ht="15" customHeight="1" x14ac:dyDescent="0.25">
      <c r="B43" s="287" t="s">
        <v>193</v>
      </c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8"/>
    </row>
    <row r="44" spans="1:13" ht="15" customHeight="1" x14ac:dyDescent="0.25">
      <c r="A44" s="285"/>
      <c r="B44" s="288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8"/>
    </row>
    <row r="45" spans="1:13" ht="15" customHeight="1" x14ac:dyDescent="0.25">
      <c r="A45" s="285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</row>
    <row r="46" spans="1:13" ht="15" customHeight="1" x14ac:dyDescent="0.25">
      <c r="A46" s="285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</row>
    <row r="47" spans="1:13" ht="15" customHeight="1" x14ac:dyDescent="0.25">
      <c r="A47" s="285"/>
      <c r="B47" s="225"/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</row>
    <row r="48" spans="1:13" ht="15" customHeight="1" x14ac:dyDescent="0.25">
      <c r="A48" s="289" t="s">
        <v>52</v>
      </c>
      <c r="B48" s="289"/>
      <c r="L48" s="290" t="s">
        <v>100</v>
      </c>
      <c r="M48" s="291">
        <f>M39+Page2!M49+Page3!M49+Page4!M49+Page5!M49+Page6!M49+Page7!M49+Page8!M49+Page9!M49+Page10!M49</f>
        <v>4</v>
      </c>
    </row>
    <row r="49" spans="1:13" ht="15" customHeight="1" x14ac:dyDescent="0.25">
      <c r="A49" s="289" t="s">
        <v>34</v>
      </c>
      <c r="B49" s="289"/>
      <c r="L49" s="292" t="s">
        <v>102</v>
      </c>
      <c r="M49" s="291">
        <f>M40+Page2!M50+Page3!M50+Page4!M50+Page5!M50+Page6!M50+Page7!M50+Page8!M50+Page9!M50+Page10!M50</f>
        <v>72.333333333333329</v>
      </c>
    </row>
  </sheetData>
  <mergeCells count="14">
    <mergeCell ref="J2:K3"/>
    <mergeCell ref="C4:D4"/>
    <mergeCell ref="G4:H4"/>
    <mergeCell ref="K4:L4"/>
    <mergeCell ref="L2:M3"/>
    <mergeCell ref="A32:C32"/>
    <mergeCell ref="B43:M46"/>
    <mergeCell ref="H40:I40"/>
    <mergeCell ref="C5:D5"/>
    <mergeCell ref="G5:H5"/>
    <mergeCell ref="K5:L5"/>
    <mergeCell ref="C6:D6"/>
    <mergeCell ref="G6:H6"/>
    <mergeCell ref="K6:L6"/>
  </mergeCells>
  <phoneticPr fontId="3" type="noConversion"/>
  <dataValidations count="1">
    <dataValidation type="list" showInputMessage="1" showErrorMessage="1" errorTitle="Incorrect" error="Le choix est restreint à x ou o (en minuscule)" sqref="D40 F38 D38 F40">
      <formula1>choix</formula1>
    </dataValidation>
  </dataValidations>
  <printOptions horizontalCentered="1" verticalCentered="1"/>
  <pageMargins left="0.39370078740157483" right="0" top="0.39370078740157483" bottom="0.39370078740157483" header="0.51181102362204722" footer="0.51181102362204722"/>
  <pageSetup paperSize="9" scale="82" orientation="portrait" r:id="rId1"/>
  <headerFooter alignWithMargins="0">
    <oddHeader>&amp;R&amp;6REVISION :  Test JG160817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Button 14">
              <controlPr defaultSize="0" print="0" autoFill="0" autoPict="0" macro="[0]!EnregistrementCSV">
                <anchor moveWithCells="1" sizeWithCells="1">
                  <from>
                    <xdr:col>13</xdr:col>
                    <xdr:colOff>133350</xdr:colOff>
                    <xdr:row>0</xdr:row>
                    <xdr:rowOff>0</xdr:rowOff>
                  </from>
                  <to>
                    <xdr:col>16</xdr:col>
                    <xdr:colOff>0</xdr:colOff>
                    <xdr:row>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M50"/>
  <sheetViews>
    <sheetView workbookViewId="0">
      <selection activeCell="G6" sqref="G6:H6"/>
    </sheetView>
  </sheetViews>
  <sheetFormatPr baseColWidth="10" defaultColWidth="10.85546875" defaultRowHeight="15" customHeight="1" outlineLevelRow="1" x14ac:dyDescent="0.25"/>
  <cols>
    <col min="1" max="1" width="2.85546875" style="14" customWidth="1"/>
    <col min="2" max="2" width="11.28515625" style="14" customWidth="1"/>
    <col min="3" max="3" width="7.7109375" style="14" customWidth="1"/>
    <col min="4" max="13" width="9.7109375" style="14" customWidth="1"/>
    <col min="14" max="16384" width="10.85546875" style="14"/>
  </cols>
  <sheetData>
    <row r="1" spans="1:13" ht="15" customHeight="1" thickBot="1" x14ac:dyDescent="0.3">
      <c r="G1" s="15" t="s">
        <v>47</v>
      </c>
      <c r="K1" s="14" t="s">
        <v>38</v>
      </c>
      <c r="L1" s="16" t="s">
        <v>40</v>
      </c>
      <c r="M1" s="14">
        <f>+'Fiche de données d''essais HCF 1'!M1</f>
        <v>1</v>
      </c>
    </row>
    <row r="2" spans="1:13" ht="15" customHeight="1" x14ac:dyDescent="0.25">
      <c r="G2" s="18" t="s">
        <v>57</v>
      </c>
      <c r="J2" s="193" t="s">
        <v>30</v>
      </c>
      <c r="K2" s="202"/>
      <c r="L2" s="195" t="str">
        <f>IF('Fiche de données d''essais HCF 1'!L2="","",'Fiche de données d''essais HCF 1'!L2)</f>
        <v>8030-13302</v>
      </c>
      <c r="M2" s="196" t="str">
        <f>IF('Fiche de données d''essais HCF 1'!M2="","",'Fiche de données d''essais HCF 1'!M2)</f>
        <v/>
      </c>
    </row>
    <row r="3" spans="1:13" ht="9" customHeight="1" thickBot="1" x14ac:dyDescent="0.3">
      <c r="J3" s="194"/>
      <c r="K3" s="203"/>
      <c r="L3" s="197" t="str">
        <f>IF('Fiche de données d''essais HCF 1'!L3="","",'Fiche de données d''essais HCF 1'!L3)</f>
        <v/>
      </c>
      <c r="M3" s="198" t="str">
        <f>IF('Fiche de données d''essais HCF 1'!M3="","",'Fiche de données d''essais HCF 1'!M3)</f>
        <v/>
      </c>
    </row>
    <row r="4" spans="1:13" ht="15" customHeight="1" x14ac:dyDescent="0.25">
      <c r="A4" s="89" t="s">
        <v>35</v>
      </c>
      <c r="B4" s="89"/>
      <c r="C4" s="191" t="s">
        <v>158</v>
      </c>
      <c r="D4" s="191" t="str">
        <f>IF('Fiche de données d''essais HCF 1'!D4="","",'Fiche de données d''essais HCF 1'!D4)</f>
        <v/>
      </c>
      <c r="E4" s="14" t="s">
        <v>1</v>
      </c>
      <c r="G4" s="192" t="str">
        <f>IF('Fiche de données d''essais HCF 1'!G4="","",'Fiche de données d''essais HCF 1'!G4)</f>
        <v>485-920-525 F</v>
      </c>
      <c r="H4" s="192" t="str">
        <f>IF('Fiche de données d''essais HCF 1'!H4="","",'Fiche de données d''essais HCF 1'!H4)</f>
        <v/>
      </c>
      <c r="I4" s="14" t="s">
        <v>33</v>
      </c>
      <c r="K4" s="204">
        <f>IF('Fiche de données d''essais HCF 1'!K4="","",'Fiche de données d''essais HCF 1'!K4)</f>
        <v>42963</v>
      </c>
      <c r="L4" s="204" t="str">
        <f>IF('Fiche de données d''essais HCF 1'!L4="","",'Fiche de données d''essais HCF 1'!L4)</f>
        <v/>
      </c>
      <c r="M4" s="19"/>
    </row>
    <row r="5" spans="1:13" ht="15" customHeight="1" x14ac:dyDescent="0.25">
      <c r="A5" s="89" t="s">
        <v>29</v>
      </c>
      <c r="B5" s="89"/>
      <c r="C5" s="191" t="s">
        <v>158</v>
      </c>
      <c r="D5" s="191" t="str">
        <f>IF('Fiche de données d''essais HCF 1'!D5="","",'Fiche de données d''essais HCF 1'!D5)</f>
        <v/>
      </c>
      <c r="E5" s="14" t="s">
        <v>2</v>
      </c>
      <c r="G5" s="192" t="str">
        <f>IF('Fiche de données d''essais HCF 1'!G5="","",'Fiche de données d''essais HCF 1'!G5)</f>
        <v>Ti6242</v>
      </c>
      <c r="H5" s="192" t="str">
        <f>IF('Fiche de données d''essais HCF 1'!H5="","",'Fiche de données d''essais HCF 1'!H5)</f>
        <v/>
      </c>
      <c r="I5" s="14" t="s">
        <v>23</v>
      </c>
      <c r="K5" s="192" t="str">
        <f>IF('Fiche de données d''essais HCF 1'!K5="","",'Fiche de données d''essais HCF 1'!K5)</f>
        <v>JGA</v>
      </c>
      <c r="L5" s="192" t="str">
        <f>IF('Fiche de données d''essais HCF 1'!L5="","",'Fiche de données d''essais HCF 1'!L5)</f>
        <v/>
      </c>
      <c r="M5" s="19"/>
    </row>
    <row r="6" spans="1:13" ht="15" customHeight="1" x14ac:dyDescent="0.25">
      <c r="A6" s="14" t="s">
        <v>36</v>
      </c>
      <c r="C6" s="192" t="str">
        <f>IF('Fiche de données d''essais HCF 1'!C6="","",'Fiche de données d''essais HCF 1'!C6)</f>
        <v>1-120-1</v>
      </c>
      <c r="D6" s="192" t="str">
        <f>IF('Fiche de données d''essais HCF 1'!D6="","",'Fiche de données d''essais HCF 1'!D6)</f>
        <v/>
      </c>
      <c r="E6" s="14" t="s">
        <v>3</v>
      </c>
      <c r="G6" s="192" t="str">
        <f>IF('Fiche de données d''essais HCF 1'!G6="","",'Fiche de données d''essais HCF 1'!G6)</f>
        <v>Trapeze</v>
      </c>
      <c r="H6" s="192" t="str">
        <f>IF('Fiche de données d''essais HCF 1'!H6="","",'Fiche de données d''essais HCF 1'!H6)</f>
        <v/>
      </c>
      <c r="I6" s="14" t="s">
        <v>4</v>
      </c>
      <c r="K6" s="192" t="str">
        <f>IF('Fiche de données d''essais HCF 1'!K6="","",'Fiche de données d''essais HCF 1'!K6)</f>
        <v>THO</v>
      </c>
      <c r="L6" s="192" t="str">
        <f>IF('Fiche de données d''essais HCF 1'!L6="","",'Fiche de données d''essais HCF 1'!L6)</f>
        <v/>
      </c>
      <c r="M6" s="19"/>
    </row>
    <row r="8" spans="1:13" ht="20.85" customHeight="1" x14ac:dyDescent="0.25">
      <c r="A8" s="90" t="s">
        <v>5</v>
      </c>
      <c r="B8" s="90"/>
      <c r="C8" s="91" t="str">
        <f>IF('Fiche de données d''essais HCF 1'!C8="","",'Fiche de données d''essais HCF 1'!C8)</f>
        <v>34956.001 CDF</v>
      </c>
      <c r="D8" s="92"/>
      <c r="E8" s="93"/>
      <c r="F8" s="93"/>
      <c r="G8" s="93"/>
      <c r="H8" s="93"/>
      <c r="I8" s="93"/>
      <c r="J8" s="93"/>
      <c r="K8" s="93"/>
      <c r="L8" s="93"/>
      <c r="M8" s="93"/>
    </row>
    <row r="9" spans="1:13" ht="20.85" customHeight="1" x14ac:dyDescent="0.25">
      <c r="A9" s="90" t="s">
        <v>6</v>
      </c>
      <c r="B9" s="109"/>
      <c r="C9" s="108"/>
      <c r="D9" s="94"/>
      <c r="E9" s="94"/>
      <c r="F9" s="95"/>
      <c r="G9" s="95"/>
      <c r="H9" s="95"/>
      <c r="I9" s="95"/>
      <c r="J9" s="95"/>
      <c r="K9" s="95"/>
      <c r="L9" s="95"/>
      <c r="M9" s="95"/>
    </row>
    <row r="10" spans="1:13" ht="20.85" customHeight="1" x14ac:dyDescent="0.25">
      <c r="A10" s="90" t="s">
        <v>7</v>
      </c>
      <c r="B10" s="109"/>
      <c r="C10" s="108"/>
      <c r="D10" s="94"/>
      <c r="E10" s="94"/>
      <c r="F10" s="95"/>
      <c r="G10" s="95"/>
      <c r="H10" s="95"/>
      <c r="I10" s="95"/>
      <c r="J10" s="95"/>
      <c r="K10" s="95"/>
      <c r="L10" s="95"/>
      <c r="M10" s="95"/>
    </row>
    <row r="11" spans="1:13" ht="20.85" customHeight="1" x14ac:dyDescent="0.25">
      <c r="A11" s="90" t="s">
        <v>32</v>
      </c>
      <c r="B11" s="109"/>
      <c r="C11" s="108"/>
      <c r="D11" s="94"/>
      <c r="E11" s="94"/>
      <c r="F11" s="95"/>
      <c r="G11" s="95"/>
      <c r="H11" s="95"/>
      <c r="I11" s="95"/>
      <c r="J11" s="95"/>
      <c r="K11" s="95"/>
      <c r="L11" s="95"/>
      <c r="M11" s="95"/>
    </row>
    <row r="12" spans="1:13" ht="20.85" customHeight="1" x14ac:dyDescent="0.25">
      <c r="A12" s="90" t="s">
        <v>31</v>
      </c>
      <c r="B12" s="109"/>
      <c r="C12" s="108"/>
      <c r="D12" s="94"/>
      <c r="E12" s="94"/>
      <c r="F12" s="95"/>
      <c r="G12" s="95"/>
      <c r="H12" s="95"/>
      <c r="I12" s="95"/>
      <c r="J12" s="95"/>
      <c r="K12" s="95"/>
      <c r="L12" s="95"/>
      <c r="M12" s="95"/>
    </row>
    <row r="13" spans="1:13" ht="20.85" customHeight="1" x14ac:dyDescent="0.25">
      <c r="A13" s="90" t="s">
        <v>8</v>
      </c>
      <c r="B13" s="109"/>
      <c r="C13" s="108"/>
      <c r="D13" s="96"/>
      <c r="E13" s="96"/>
      <c r="F13" s="97"/>
      <c r="G13" s="97"/>
      <c r="H13" s="97"/>
      <c r="I13" s="97"/>
      <c r="J13" s="97"/>
      <c r="K13" s="97"/>
      <c r="L13" s="97"/>
      <c r="M13" s="97"/>
    </row>
    <row r="14" spans="1:13" ht="20.85" customHeight="1" x14ac:dyDescent="0.25">
      <c r="A14" s="98" t="s">
        <v>9</v>
      </c>
      <c r="B14" s="109"/>
      <c r="C14" s="110" t="s">
        <v>25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1:13" ht="20.85" customHeight="1" x14ac:dyDescent="0.25">
      <c r="A15" s="90" t="s">
        <v>10</v>
      </c>
      <c r="B15" s="109"/>
      <c r="C15" s="110" t="s">
        <v>11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1:13" ht="20.85" customHeight="1" x14ac:dyDescent="0.25">
      <c r="A16" s="37" t="s">
        <v>88</v>
      </c>
      <c r="B16" s="43"/>
      <c r="C16" s="42" t="s">
        <v>12</v>
      </c>
      <c r="D16" s="38"/>
      <c r="E16" s="38"/>
      <c r="F16" s="39"/>
      <c r="G16" s="39"/>
      <c r="H16" s="39"/>
      <c r="I16" s="39"/>
      <c r="J16" s="39"/>
      <c r="K16" s="39"/>
      <c r="L16" s="39"/>
      <c r="M16" s="39"/>
    </row>
    <row r="17" spans="1:13" ht="20.85" customHeight="1" x14ac:dyDescent="0.25">
      <c r="A17" s="36" t="s">
        <v>86</v>
      </c>
      <c r="B17" s="43"/>
      <c r="C17" s="42" t="s">
        <v>12</v>
      </c>
      <c r="D17" s="38"/>
      <c r="E17" s="38"/>
      <c r="F17" s="39"/>
      <c r="G17" s="39"/>
      <c r="H17" s="39"/>
      <c r="I17" s="39"/>
      <c r="J17" s="39"/>
      <c r="K17" s="39"/>
      <c r="L17" s="39"/>
      <c r="M17" s="39"/>
    </row>
    <row r="18" spans="1:13" ht="20.85" customHeight="1" x14ac:dyDescent="0.25">
      <c r="A18" s="36" t="s">
        <v>87</v>
      </c>
      <c r="B18" s="43"/>
      <c r="C18" s="42" t="s">
        <v>12</v>
      </c>
      <c r="D18" s="38"/>
      <c r="E18" s="38"/>
      <c r="F18" s="39"/>
      <c r="G18" s="39"/>
      <c r="H18" s="39"/>
      <c r="I18" s="39"/>
      <c r="J18" s="39"/>
      <c r="K18" s="39"/>
      <c r="L18" s="39"/>
      <c r="M18" s="39"/>
    </row>
    <row r="19" spans="1:13" ht="20.85" customHeight="1" x14ac:dyDescent="0.25">
      <c r="A19" s="36" t="s">
        <v>89</v>
      </c>
      <c r="B19" s="37"/>
      <c r="C19" s="111"/>
      <c r="D19" s="40"/>
      <c r="E19" s="40"/>
      <c r="F19" s="41"/>
      <c r="G19" s="41"/>
      <c r="H19" s="41"/>
      <c r="I19" s="41"/>
      <c r="J19" s="41"/>
      <c r="K19" s="41"/>
      <c r="L19" s="41"/>
      <c r="M19" s="41"/>
    </row>
    <row r="20" spans="1:13" ht="20.85" customHeight="1" x14ac:dyDescent="0.25">
      <c r="A20" s="36" t="s">
        <v>89</v>
      </c>
      <c r="B20" s="37"/>
      <c r="C20" s="111"/>
      <c r="D20" s="40"/>
      <c r="E20" s="40"/>
      <c r="F20" s="41"/>
      <c r="G20" s="41"/>
      <c r="H20" s="41"/>
      <c r="I20" s="41"/>
      <c r="J20" s="41"/>
      <c r="K20" s="41"/>
      <c r="L20" s="41"/>
      <c r="M20" s="41"/>
    </row>
    <row r="21" spans="1:13" ht="20.85" customHeight="1" x14ac:dyDescent="0.25">
      <c r="A21" s="109" t="s">
        <v>13</v>
      </c>
      <c r="B21" s="20" t="s">
        <v>49</v>
      </c>
      <c r="C21" s="110" t="s">
        <v>14</v>
      </c>
      <c r="D21" s="101"/>
      <c r="E21" s="101"/>
      <c r="F21" s="102"/>
      <c r="G21" s="102"/>
      <c r="H21" s="102"/>
      <c r="I21" s="102"/>
      <c r="J21" s="102"/>
      <c r="K21" s="102"/>
      <c r="L21" s="102"/>
      <c r="M21" s="102"/>
    </row>
    <row r="22" spans="1:13" ht="20.85" hidden="1" customHeight="1" outlineLevel="1" x14ac:dyDescent="0.25">
      <c r="A22" s="109" t="s">
        <v>13</v>
      </c>
      <c r="B22" s="20" t="s">
        <v>48</v>
      </c>
      <c r="C22" s="110" t="s">
        <v>14</v>
      </c>
      <c r="D22" s="103"/>
      <c r="E22" s="103"/>
      <c r="F22" s="104"/>
      <c r="G22" s="104"/>
      <c r="H22" s="104"/>
      <c r="I22" s="104"/>
      <c r="J22" s="104"/>
      <c r="K22" s="104"/>
      <c r="L22" s="104"/>
      <c r="M22" s="104"/>
    </row>
    <row r="23" spans="1:13" ht="20.85" hidden="1" customHeight="1" outlineLevel="1" x14ac:dyDescent="0.25">
      <c r="A23" s="109" t="s">
        <v>13</v>
      </c>
      <c r="B23" s="20" t="s">
        <v>80</v>
      </c>
      <c r="C23" s="110" t="s">
        <v>14</v>
      </c>
      <c r="D23" s="103"/>
      <c r="E23" s="103"/>
      <c r="F23" s="104"/>
      <c r="G23" s="104"/>
      <c r="H23" s="104"/>
      <c r="I23" s="104"/>
      <c r="J23" s="104"/>
      <c r="K23" s="104"/>
      <c r="L23" s="104"/>
      <c r="M23" s="104"/>
    </row>
    <row r="24" spans="1:13" ht="20.85" customHeight="1" collapsed="1" x14ac:dyDescent="0.25">
      <c r="A24" s="109" t="s">
        <v>13</v>
      </c>
      <c r="B24" s="20" t="s">
        <v>79</v>
      </c>
      <c r="C24" s="110" t="s">
        <v>14</v>
      </c>
      <c r="D24" s="101"/>
      <c r="E24" s="101"/>
      <c r="F24" s="102"/>
      <c r="G24" s="102"/>
      <c r="H24" s="102"/>
      <c r="I24" s="102"/>
      <c r="J24" s="102"/>
      <c r="K24" s="102"/>
      <c r="L24" s="102"/>
      <c r="M24" s="102"/>
    </row>
    <row r="25" spans="1:13" ht="20.85" hidden="1" customHeight="1" outlineLevel="1" x14ac:dyDescent="0.25">
      <c r="A25" s="90" t="s">
        <v>15</v>
      </c>
      <c r="B25" s="109"/>
      <c r="C25" s="108"/>
      <c r="D25" s="95"/>
      <c r="E25" s="95"/>
      <c r="F25" s="95"/>
      <c r="G25" s="95"/>
      <c r="H25" s="95"/>
      <c r="I25" s="95"/>
      <c r="J25" s="95"/>
      <c r="K25" s="95"/>
      <c r="L25" s="95"/>
      <c r="M25" s="95"/>
    </row>
    <row r="26" spans="1:13" ht="20.85" hidden="1" customHeight="1" outlineLevel="1" x14ac:dyDescent="0.25">
      <c r="A26" s="98" t="s">
        <v>16</v>
      </c>
      <c r="B26" s="109"/>
      <c r="C26" s="108"/>
      <c r="D26" s="95"/>
      <c r="E26" s="95"/>
      <c r="F26" s="95"/>
      <c r="G26" s="95"/>
      <c r="H26" s="95"/>
      <c r="I26" s="95"/>
      <c r="J26" s="95"/>
      <c r="K26" s="95"/>
      <c r="L26" s="95"/>
      <c r="M26" s="95"/>
    </row>
    <row r="27" spans="1:13" ht="20.85" customHeight="1" collapsed="1" x14ac:dyDescent="0.25">
      <c r="A27" s="90" t="s">
        <v>17</v>
      </c>
      <c r="B27" s="109"/>
      <c r="C27" s="108"/>
      <c r="D27" s="94"/>
      <c r="E27" s="94"/>
      <c r="F27" s="95"/>
      <c r="G27" s="95"/>
      <c r="H27" s="95"/>
      <c r="I27" s="95"/>
      <c r="J27" s="95"/>
      <c r="K27" s="95"/>
      <c r="L27" s="95"/>
      <c r="M27" s="95"/>
    </row>
    <row r="28" spans="1:13" ht="20.85" customHeight="1" x14ac:dyDescent="0.25">
      <c r="A28" s="98" t="s">
        <v>18</v>
      </c>
      <c r="B28" s="109"/>
      <c r="C28" s="110" t="s">
        <v>19</v>
      </c>
      <c r="D28" s="103"/>
      <c r="E28" s="103"/>
      <c r="F28" s="103"/>
      <c r="G28" s="103"/>
      <c r="H28" s="103"/>
      <c r="I28" s="103"/>
      <c r="J28" s="104"/>
      <c r="K28" s="104"/>
      <c r="L28" s="104"/>
      <c r="M28" s="104"/>
    </row>
    <row r="29" spans="1:13" ht="20.85" customHeight="1" x14ac:dyDescent="0.25">
      <c r="A29" s="90" t="s">
        <v>20</v>
      </c>
      <c r="B29" s="109"/>
      <c r="C29" s="108"/>
      <c r="D29" s="105"/>
      <c r="E29" s="105"/>
      <c r="F29" s="105"/>
      <c r="G29" s="106"/>
      <c r="H29" s="105"/>
      <c r="I29" s="106"/>
      <c r="J29" s="106"/>
      <c r="K29" s="106"/>
      <c r="L29" s="106"/>
      <c r="M29" s="106"/>
    </row>
    <row r="30" spans="1:13" ht="20.85" customHeight="1" x14ac:dyDescent="0.25">
      <c r="A30" s="90" t="s">
        <v>21</v>
      </c>
      <c r="B30" s="109"/>
      <c r="C30" s="108"/>
      <c r="D30" s="103"/>
      <c r="E30" s="103"/>
      <c r="F30" s="104"/>
      <c r="G30" s="104"/>
      <c r="H30" s="104"/>
      <c r="I30" s="104"/>
      <c r="J30" s="104"/>
      <c r="K30" s="104"/>
      <c r="L30" s="104"/>
      <c r="M30" s="104"/>
    </row>
    <row r="31" spans="1:13" ht="20.85" customHeight="1" x14ac:dyDescent="0.25">
      <c r="A31" s="90" t="s">
        <v>24</v>
      </c>
      <c r="B31" s="90"/>
      <c r="C31" s="90"/>
      <c r="D31" s="99"/>
      <c r="E31" s="99"/>
      <c r="F31" s="107"/>
      <c r="G31" s="107"/>
      <c r="H31" s="107"/>
      <c r="I31" s="107"/>
      <c r="J31" s="107"/>
      <c r="K31" s="107"/>
      <c r="L31" s="107"/>
      <c r="M31" s="107"/>
    </row>
    <row r="32" spans="1:13" ht="122.45" customHeight="1" x14ac:dyDescent="0.25">
      <c r="A32" s="199" t="s">
        <v>90</v>
      </c>
      <c r="B32" s="199"/>
      <c r="C32" s="199"/>
      <c r="D32" s="103"/>
      <c r="E32" s="103"/>
      <c r="F32" s="104"/>
      <c r="G32" s="104"/>
      <c r="H32" s="104"/>
      <c r="I32" s="104"/>
      <c r="J32" s="104"/>
      <c r="K32" s="104"/>
      <c r="L32" s="104"/>
      <c r="M32" s="104"/>
    </row>
    <row r="33" spans="1:13" ht="6.95" customHeight="1" x14ac:dyDescent="0.25">
      <c r="A33" s="21"/>
      <c r="B33" s="21"/>
      <c r="C33" s="21"/>
      <c r="D33" s="29"/>
      <c r="E33" s="29"/>
      <c r="F33" s="28"/>
      <c r="G33" s="28"/>
      <c r="H33" s="28"/>
      <c r="I33" s="28"/>
      <c r="J33" s="28"/>
      <c r="K33" s="28"/>
      <c r="L33" s="28"/>
      <c r="M33" s="28"/>
    </row>
    <row r="34" spans="1:13" ht="12.95" customHeight="1" x14ac:dyDescent="0.25">
      <c r="A34" s="44" t="s">
        <v>91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4.45" customHeight="1" x14ac:dyDescent="0.25">
      <c r="A35" s="48" t="s">
        <v>92</v>
      </c>
      <c r="B35" s="48"/>
      <c r="C35" s="49"/>
      <c r="D35" s="50" t="str">
        <f>IF(ISBLANK(D34),"",(D34/(3600*D15)))</f>
        <v/>
      </c>
      <c r="E35" s="50" t="str">
        <f t="shared" ref="E35:M35" si="0">IF(ISBLANK(E34),"",(E34/(3600*E15)))</f>
        <v/>
      </c>
      <c r="F35" s="50" t="str">
        <f t="shared" si="0"/>
        <v/>
      </c>
      <c r="G35" s="50" t="str">
        <f t="shared" si="0"/>
        <v/>
      </c>
      <c r="H35" s="50" t="str">
        <f t="shared" si="0"/>
        <v/>
      </c>
      <c r="I35" s="50" t="str">
        <f t="shared" si="0"/>
        <v/>
      </c>
      <c r="J35" s="50" t="str">
        <f t="shared" si="0"/>
        <v/>
      </c>
      <c r="K35" s="50" t="str">
        <f t="shared" si="0"/>
        <v/>
      </c>
      <c r="L35" s="50" t="str">
        <f t="shared" si="0"/>
        <v/>
      </c>
      <c r="M35" s="50" t="str">
        <f t="shared" si="0"/>
        <v/>
      </c>
    </row>
    <row r="36" spans="1:13" ht="4.5" customHeight="1" x14ac:dyDescent="0.25">
      <c r="A36" s="87" t="s">
        <v>156</v>
      </c>
      <c r="B36" s="87"/>
      <c r="C36" s="87"/>
      <c r="D36" s="88">
        <f>IF(ISBLANK(D34),0,1)</f>
        <v>0</v>
      </c>
      <c r="E36" s="88">
        <f t="shared" ref="E36:M36" si="1">IF(ISBLANK(E34),0,1)</f>
        <v>0</v>
      </c>
      <c r="F36" s="88">
        <f t="shared" si="1"/>
        <v>0</v>
      </c>
      <c r="G36" s="88">
        <f t="shared" si="1"/>
        <v>0</v>
      </c>
      <c r="H36" s="88">
        <f t="shared" si="1"/>
        <v>0</v>
      </c>
      <c r="I36" s="88">
        <f t="shared" si="1"/>
        <v>0</v>
      </c>
      <c r="J36" s="88">
        <f t="shared" si="1"/>
        <v>0</v>
      </c>
      <c r="K36" s="88">
        <f t="shared" si="1"/>
        <v>0</v>
      </c>
      <c r="L36" s="88">
        <f t="shared" si="1"/>
        <v>0</v>
      </c>
      <c r="M36" s="88">
        <f t="shared" si="1"/>
        <v>0</v>
      </c>
    </row>
    <row r="37" spans="1:13" ht="6.75" customHeight="1" x14ac:dyDescent="0.25">
      <c r="A37" s="87" t="s">
        <v>157</v>
      </c>
      <c r="B37" s="87"/>
      <c r="C37" s="87"/>
      <c r="D37" s="88">
        <f>IF(ISBLANK(D34),0,IF(D35&lt;24,0,(D35-24)))</f>
        <v>0</v>
      </c>
      <c r="E37" s="88">
        <f t="shared" ref="E37:M37" si="2">IF(ISBLANK(E34),0,IF(E35&lt;24,0,(E35-24)))</f>
        <v>0</v>
      </c>
      <c r="F37" s="88">
        <f t="shared" si="2"/>
        <v>0</v>
      </c>
      <c r="G37" s="88">
        <f t="shared" si="2"/>
        <v>0</v>
      </c>
      <c r="H37" s="88">
        <f t="shared" si="2"/>
        <v>0</v>
      </c>
      <c r="I37" s="88">
        <f t="shared" si="2"/>
        <v>0</v>
      </c>
      <c r="J37" s="88">
        <f t="shared" si="2"/>
        <v>0</v>
      </c>
      <c r="K37" s="88">
        <f t="shared" si="2"/>
        <v>0</v>
      </c>
      <c r="L37" s="88">
        <f t="shared" si="2"/>
        <v>0</v>
      </c>
      <c r="M37" s="88">
        <f t="shared" si="2"/>
        <v>0</v>
      </c>
    </row>
    <row r="38" spans="1:13" ht="10.5" customHeight="1" x14ac:dyDescent="0.25">
      <c r="A38" s="21"/>
      <c r="B38" s="21"/>
      <c r="C38" s="21"/>
      <c r="D38" s="22"/>
      <c r="E38" s="23"/>
      <c r="F38" s="22"/>
      <c r="G38" s="22"/>
      <c r="H38" s="22"/>
      <c r="I38" s="22"/>
      <c r="J38" s="22"/>
      <c r="K38" s="22"/>
      <c r="L38" s="22"/>
      <c r="M38" s="22"/>
    </row>
    <row r="39" spans="1:13" ht="15" customHeight="1" x14ac:dyDescent="0.25">
      <c r="A39" s="24"/>
      <c r="B39" s="25" t="s">
        <v>53</v>
      </c>
      <c r="C39" s="26"/>
      <c r="D39" s="17" t="str">
        <f>'Fiche de données d''essais HCF 1'!D38</f>
        <v>o</v>
      </c>
      <c r="E39" s="27" t="s">
        <v>54</v>
      </c>
      <c r="F39" s="17" t="str">
        <f>'Fiche de données d''essais HCF 1'!F38</f>
        <v>x</v>
      </c>
      <c r="G39" s="28" t="s">
        <v>55</v>
      </c>
      <c r="H39" s="29"/>
      <c r="I39" s="25"/>
      <c r="J39" s="29"/>
      <c r="K39" s="30"/>
      <c r="L39" s="31"/>
    </row>
    <row r="40" spans="1:13" ht="5.25" customHeight="1" x14ac:dyDescent="0.25"/>
    <row r="41" spans="1:13" ht="15" customHeight="1" x14ac:dyDescent="0.25">
      <c r="B41" s="32" t="s">
        <v>26</v>
      </c>
      <c r="D41" s="17" t="str">
        <f>'Fiche de données d''essais HCF 1'!D40</f>
        <v>x</v>
      </c>
      <c r="E41" s="14" t="s">
        <v>27</v>
      </c>
      <c r="F41" s="17" t="str">
        <f>'Fiche de données d''essais HCF 1'!F40</f>
        <v>o</v>
      </c>
      <c r="G41" s="14" t="s">
        <v>28</v>
      </c>
      <c r="H41" s="190" t="str">
        <f>IF('Fiche de données d''essais HCF 1'!H40="","",'Fiche de données d''essais HCF 1'!H40)</f>
        <v/>
      </c>
      <c r="I41" s="190" t="str">
        <f>IF('Fiche de données d''essais HCF 1'!I40="","",'Fiche de données d''essais HCF 1'!I40)</f>
        <v/>
      </c>
      <c r="J41" s="14" t="s">
        <v>22</v>
      </c>
      <c r="K41" s="33">
        <f>+'Fiche de données d''essais HCF 1'!K40</f>
        <v>0</v>
      </c>
    </row>
    <row r="42" spans="1:13" ht="6.75" customHeight="1" x14ac:dyDescent="0.25">
      <c r="B42" s="32"/>
      <c r="H42" s="26"/>
      <c r="J42" s="34"/>
      <c r="K42" s="34"/>
    </row>
    <row r="43" spans="1:13" ht="15" customHeight="1" x14ac:dyDescent="0.25">
      <c r="B43" s="32" t="s">
        <v>56</v>
      </c>
      <c r="D43" s="19"/>
      <c r="E43" s="19"/>
      <c r="F43" s="19"/>
      <c r="G43" s="19"/>
      <c r="H43" s="26"/>
      <c r="I43" s="19"/>
      <c r="J43" s="35"/>
      <c r="K43" s="35"/>
      <c r="L43" s="19"/>
      <c r="M43" s="19"/>
    </row>
    <row r="44" spans="1:13" ht="15" customHeight="1" x14ac:dyDescent="0.25">
      <c r="B44" s="200" t="str">
        <f>IF('Fiche de données d''essais HCF 1'!B43:M46="","",'Fiche de données d''essais HCF 1'!B43:M46)</f>
        <v/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</row>
    <row r="45" spans="1:13" ht="15" customHeight="1" x14ac:dyDescent="0.25">
      <c r="A45" s="34"/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</row>
    <row r="46" spans="1:13" ht="15" customHeight="1" x14ac:dyDescent="0.25">
      <c r="A46" s="34"/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</row>
    <row r="47" spans="1:13" ht="15" customHeight="1" x14ac:dyDescent="0.25">
      <c r="A47" s="34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</row>
    <row r="48" spans="1:13" ht="15" customHeight="1" x14ac:dyDescent="0.25">
      <c r="A48" s="34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4" t="s">
        <v>155</v>
      </c>
      <c r="M48" s="112">
        <f>SUM(D37:M37)</f>
        <v>0</v>
      </c>
    </row>
    <row r="49" spans="1:13" ht="15" customHeight="1" x14ac:dyDescent="0.25">
      <c r="A49" s="13" t="s">
        <v>52</v>
      </c>
      <c r="B49" s="13"/>
      <c r="L49" s="82" t="s">
        <v>100</v>
      </c>
      <c r="M49" s="84">
        <f>SUM(D36:M36)</f>
        <v>0</v>
      </c>
    </row>
    <row r="50" spans="1:13" ht="15" customHeight="1" x14ac:dyDescent="0.25">
      <c r="A50" s="13" t="s">
        <v>34</v>
      </c>
      <c r="B50" s="13"/>
      <c r="L50" s="85" t="s">
        <v>102</v>
      </c>
      <c r="M50" s="86">
        <f>(SUM(D35:M35)+9*(SUM(D36:M36)))/24</f>
        <v>0</v>
      </c>
    </row>
  </sheetData>
  <mergeCells count="14">
    <mergeCell ref="J2:K3"/>
    <mergeCell ref="L2:M3"/>
    <mergeCell ref="C4:D4"/>
    <mergeCell ref="G4:H4"/>
    <mergeCell ref="K4:L4"/>
    <mergeCell ref="A32:C32"/>
    <mergeCell ref="B44:M47"/>
    <mergeCell ref="H41:I41"/>
    <mergeCell ref="C5:D5"/>
    <mergeCell ref="G5:H5"/>
    <mergeCell ref="K5:L5"/>
    <mergeCell ref="C6:D6"/>
    <mergeCell ref="G6:H6"/>
    <mergeCell ref="K6:L6"/>
  </mergeCells>
  <phoneticPr fontId="3" type="noConversion"/>
  <dataValidations count="1">
    <dataValidation type="list" showInputMessage="1" showErrorMessage="1" errorTitle="Incorrect" error="Le choix est restreint à x ou o (en minuscule)" sqref="D41 F41 F39 D39">
      <formula1>choix</formula1>
    </dataValidation>
  </dataValidations>
  <printOptions horizontalCentered="1" verticalCentered="1"/>
  <pageMargins left="0.39370078740157483" right="0" top="0.39370078740157483" bottom="0.39370078740157483" header="0.51181102362204722" footer="0.51181102362204722"/>
  <pageSetup paperSize="9" scale="84" orientation="portrait" r:id="rId1"/>
  <headerFooter alignWithMargins="0">
    <oddHeader>&amp;R&amp;6REVISION :  Test JG160817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M50"/>
  <sheetViews>
    <sheetView workbookViewId="0">
      <selection activeCell="H6" sqref="H6:I6"/>
    </sheetView>
  </sheetViews>
  <sheetFormatPr baseColWidth="10" defaultColWidth="10.85546875" defaultRowHeight="15" customHeight="1" x14ac:dyDescent="0.25"/>
  <cols>
    <col min="1" max="1" width="2.85546875" style="14" customWidth="1"/>
    <col min="2" max="2" width="11.28515625" style="14" customWidth="1"/>
    <col min="3" max="3" width="7.7109375" style="14" customWidth="1"/>
    <col min="4" max="13" width="9.7109375" style="14" customWidth="1"/>
    <col min="14" max="16384" width="10.85546875" style="14"/>
  </cols>
  <sheetData>
    <row r="1" spans="1:13" ht="15" customHeight="1" thickBot="1" x14ac:dyDescent="0.3">
      <c r="G1" s="15" t="s">
        <v>47</v>
      </c>
      <c r="K1" s="14" t="s">
        <v>38</v>
      </c>
      <c r="L1" s="16" t="s">
        <v>46</v>
      </c>
      <c r="M1" s="14">
        <f>+'Fiche de données d''essais HCF 1'!M1</f>
        <v>1</v>
      </c>
    </row>
    <row r="2" spans="1:13" ht="15" customHeight="1" x14ac:dyDescent="0.25">
      <c r="G2" s="18" t="s">
        <v>57</v>
      </c>
      <c r="J2" s="193" t="s">
        <v>30</v>
      </c>
      <c r="K2" s="202"/>
      <c r="L2" s="195" t="str">
        <f>IF(Page2!L2="","",Page2!L2)</f>
        <v>8030-13302</v>
      </c>
      <c r="M2" s="196" t="str">
        <f>IF(Page2!M2="","",Page2!M2)</f>
        <v/>
      </c>
    </row>
    <row r="3" spans="1:13" ht="9" customHeight="1" thickBot="1" x14ac:dyDescent="0.3">
      <c r="J3" s="194"/>
      <c r="K3" s="203"/>
      <c r="L3" s="197" t="str">
        <f>IF(Page2!L3="","",Page2!L3)</f>
        <v/>
      </c>
      <c r="M3" s="198" t="str">
        <f>IF(Page2!M3="","",Page2!M3)</f>
        <v/>
      </c>
    </row>
    <row r="4" spans="1:13" ht="15" customHeight="1" x14ac:dyDescent="0.25">
      <c r="A4" s="89" t="s">
        <v>35</v>
      </c>
      <c r="B4" s="89"/>
      <c r="C4" s="191" t="s">
        <v>158</v>
      </c>
      <c r="D4" s="191" t="str">
        <f>IF(Page2!D4="","",Page2!D4)</f>
        <v/>
      </c>
      <c r="E4" s="14" t="s">
        <v>1</v>
      </c>
      <c r="G4" s="192" t="str">
        <f>IF(Page2!G4="","",Page2!G4)</f>
        <v>485-920-525 F</v>
      </c>
      <c r="H4" s="192" t="str">
        <f>IF(Page2!H4="","",Page2!H4)</f>
        <v/>
      </c>
      <c r="I4" s="14" t="s">
        <v>33</v>
      </c>
      <c r="K4" s="204">
        <f>IF(Page2!K4="","",Page2!K4)</f>
        <v>42963</v>
      </c>
      <c r="L4" s="204" t="str">
        <f>IF(Page2!L4="","",Page2!L4)</f>
        <v/>
      </c>
      <c r="M4" s="19"/>
    </row>
    <row r="5" spans="1:13" ht="15" customHeight="1" x14ac:dyDescent="0.25">
      <c r="A5" s="89" t="s">
        <v>29</v>
      </c>
      <c r="B5" s="89"/>
      <c r="C5" s="191" t="s">
        <v>158</v>
      </c>
      <c r="D5" s="191" t="str">
        <f>IF(Page2!D5="","",Page2!D5)</f>
        <v/>
      </c>
      <c r="E5" s="14" t="s">
        <v>2</v>
      </c>
      <c r="G5" s="205" t="str">
        <f>IF(Page2!G5="","",Page2!G5)</f>
        <v>Ti6242</v>
      </c>
      <c r="H5" s="205" t="str">
        <f>IF(Page2!H5="","",Page2!H5)</f>
        <v/>
      </c>
      <c r="I5" s="14" t="s">
        <v>23</v>
      </c>
      <c r="K5" s="205" t="str">
        <f>IF(Page2!K5="","",Page2!K5)</f>
        <v>JGA</v>
      </c>
      <c r="L5" s="205" t="str">
        <f>IF(Page2!L5="","",Page2!L5)</f>
        <v/>
      </c>
      <c r="M5" s="19"/>
    </row>
    <row r="6" spans="1:13" ht="15" customHeight="1" x14ac:dyDescent="0.25">
      <c r="A6" s="14" t="s">
        <v>36</v>
      </c>
      <c r="C6" s="192" t="str">
        <f>IF(Page2!C6="","",Page2!C6)</f>
        <v>1-120-1</v>
      </c>
      <c r="D6" s="192" t="str">
        <f>IF(Page2!D6="","",Page2!D6)</f>
        <v/>
      </c>
      <c r="E6" s="14" t="s">
        <v>3</v>
      </c>
      <c r="G6" s="205" t="str">
        <f>IF(Page2!G6="","",Page2!G6)</f>
        <v>Trapeze</v>
      </c>
      <c r="H6" s="205" t="str">
        <f>IF(Page2!H6="","",Page2!H6)</f>
        <v/>
      </c>
      <c r="I6" s="14" t="s">
        <v>4</v>
      </c>
      <c r="K6" s="205" t="str">
        <f>IF(Page2!K6="","",Page2!K6)</f>
        <v>THO</v>
      </c>
      <c r="L6" s="205" t="str">
        <f>IF(Page2!L6="","",Page2!L6)</f>
        <v/>
      </c>
      <c r="M6" s="19"/>
    </row>
    <row r="8" spans="1:13" ht="20.85" customHeight="1" x14ac:dyDescent="0.25">
      <c r="A8" s="90" t="s">
        <v>5</v>
      </c>
      <c r="B8" s="90"/>
      <c r="C8" s="91" t="str">
        <f>IF(Page2!C8="","",Page2!C8)</f>
        <v>34956.001 CDF</v>
      </c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0.85" customHeight="1" x14ac:dyDescent="0.25">
      <c r="A9" s="90" t="s">
        <v>6</v>
      </c>
      <c r="B9" s="109"/>
      <c r="C9" s="108"/>
      <c r="D9" s="94"/>
      <c r="E9" s="94"/>
      <c r="F9" s="95"/>
      <c r="G9" s="95"/>
      <c r="H9" s="95"/>
      <c r="I9" s="95"/>
      <c r="J9" s="95"/>
      <c r="K9" s="95"/>
      <c r="L9" s="95"/>
      <c r="M9" s="95"/>
    </row>
    <row r="10" spans="1:13" ht="20.85" customHeight="1" x14ac:dyDescent="0.25">
      <c r="A10" s="90" t="s">
        <v>7</v>
      </c>
      <c r="B10" s="109"/>
      <c r="C10" s="108"/>
      <c r="D10" s="94"/>
      <c r="E10" s="94"/>
      <c r="F10" s="95"/>
      <c r="G10" s="95"/>
      <c r="H10" s="95"/>
      <c r="I10" s="95"/>
      <c r="J10" s="95"/>
      <c r="K10" s="95"/>
      <c r="L10" s="95"/>
      <c r="M10" s="95"/>
    </row>
    <row r="11" spans="1:13" ht="20.85" customHeight="1" x14ac:dyDescent="0.25">
      <c r="A11" s="90" t="s">
        <v>32</v>
      </c>
      <c r="B11" s="109"/>
      <c r="C11" s="108"/>
      <c r="D11" s="94"/>
      <c r="E11" s="94"/>
      <c r="F11" s="95"/>
      <c r="G11" s="95"/>
      <c r="H11" s="95"/>
      <c r="I11" s="95"/>
      <c r="J11" s="95"/>
      <c r="K11" s="95"/>
      <c r="L11" s="95"/>
      <c r="M11" s="95"/>
    </row>
    <row r="12" spans="1:13" ht="20.85" customHeight="1" x14ac:dyDescent="0.25">
      <c r="A12" s="90" t="s">
        <v>31</v>
      </c>
      <c r="B12" s="109"/>
      <c r="C12" s="108"/>
      <c r="D12" s="94"/>
      <c r="E12" s="94"/>
      <c r="F12" s="95"/>
      <c r="G12" s="95"/>
      <c r="H12" s="95"/>
      <c r="I12" s="95"/>
      <c r="J12" s="95"/>
      <c r="K12" s="95"/>
      <c r="L12" s="95"/>
      <c r="M12" s="95"/>
    </row>
    <row r="13" spans="1:13" ht="20.85" customHeight="1" x14ac:dyDescent="0.25">
      <c r="A13" s="90" t="s">
        <v>8</v>
      </c>
      <c r="B13" s="109"/>
      <c r="C13" s="108"/>
      <c r="D13" s="96"/>
      <c r="E13" s="96"/>
      <c r="F13" s="97"/>
      <c r="G13" s="97"/>
      <c r="H13" s="97"/>
      <c r="I13" s="97"/>
      <c r="J13" s="97"/>
      <c r="K13" s="97"/>
      <c r="L13" s="97"/>
      <c r="M13" s="97"/>
    </row>
    <row r="14" spans="1:13" ht="20.85" customHeight="1" x14ac:dyDescent="0.25">
      <c r="A14" s="98" t="s">
        <v>9</v>
      </c>
      <c r="B14" s="109"/>
      <c r="C14" s="110" t="s">
        <v>25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1:13" ht="20.85" customHeight="1" x14ac:dyDescent="0.25">
      <c r="A15" s="90" t="s">
        <v>10</v>
      </c>
      <c r="B15" s="109"/>
      <c r="C15" s="110" t="s">
        <v>11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1:13" ht="20.85" customHeight="1" x14ac:dyDescent="0.25">
      <c r="A16" s="37" t="s">
        <v>88</v>
      </c>
      <c r="B16" s="43"/>
      <c r="C16" s="42" t="s">
        <v>12</v>
      </c>
      <c r="D16" s="38"/>
      <c r="E16" s="38"/>
      <c r="F16" s="39"/>
      <c r="G16" s="39"/>
      <c r="H16" s="39"/>
      <c r="I16" s="39"/>
      <c r="J16" s="39"/>
      <c r="K16" s="39"/>
      <c r="L16" s="39"/>
      <c r="M16" s="39"/>
    </row>
    <row r="17" spans="1:13" ht="20.85" customHeight="1" x14ac:dyDescent="0.25">
      <c r="A17" s="36" t="s">
        <v>86</v>
      </c>
      <c r="B17" s="43"/>
      <c r="C17" s="42" t="s">
        <v>12</v>
      </c>
      <c r="D17" s="38"/>
      <c r="E17" s="38"/>
      <c r="F17" s="39"/>
      <c r="G17" s="39"/>
      <c r="H17" s="39"/>
      <c r="I17" s="39"/>
      <c r="J17" s="39"/>
      <c r="K17" s="39"/>
      <c r="L17" s="39"/>
      <c r="M17" s="39"/>
    </row>
    <row r="18" spans="1:13" ht="20.85" customHeight="1" x14ac:dyDescent="0.25">
      <c r="A18" s="36" t="s">
        <v>87</v>
      </c>
      <c r="B18" s="43"/>
      <c r="C18" s="42" t="s">
        <v>12</v>
      </c>
      <c r="D18" s="38"/>
      <c r="E18" s="38"/>
      <c r="F18" s="39"/>
      <c r="G18" s="39"/>
      <c r="H18" s="39"/>
      <c r="I18" s="39"/>
      <c r="J18" s="39"/>
      <c r="K18" s="39"/>
      <c r="L18" s="39"/>
      <c r="M18" s="39"/>
    </row>
    <row r="19" spans="1:13" ht="20.85" customHeight="1" x14ac:dyDescent="0.25">
      <c r="A19" s="36" t="s">
        <v>89</v>
      </c>
      <c r="B19" s="37"/>
      <c r="C19" s="111"/>
      <c r="D19" s="40"/>
      <c r="E19" s="40"/>
      <c r="F19" s="41"/>
      <c r="G19" s="41"/>
      <c r="H19" s="41"/>
      <c r="I19" s="41"/>
      <c r="J19" s="41"/>
      <c r="K19" s="41"/>
      <c r="L19" s="41"/>
      <c r="M19" s="41"/>
    </row>
    <row r="20" spans="1:13" ht="20.85" customHeight="1" x14ac:dyDescent="0.25">
      <c r="A20" s="36" t="s">
        <v>89</v>
      </c>
      <c r="B20" s="37"/>
      <c r="C20" s="111"/>
      <c r="D20" s="40"/>
      <c r="E20" s="40"/>
      <c r="F20" s="41"/>
      <c r="G20" s="41"/>
      <c r="H20" s="41"/>
      <c r="I20" s="41"/>
      <c r="J20" s="41"/>
      <c r="K20" s="41"/>
      <c r="L20" s="41"/>
      <c r="M20" s="41"/>
    </row>
    <row r="21" spans="1:13" ht="20.85" customHeight="1" x14ac:dyDescent="0.25">
      <c r="A21" s="109" t="s">
        <v>13</v>
      </c>
      <c r="B21" s="20" t="s">
        <v>49</v>
      </c>
      <c r="C21" s="110" t="s">
        <v>14</v>
      </c>
      <c r="D21" s="101"/>
      <c r="E21" s="101"/>
      <c r="F21" s="102"/>
      <c r="G21" s="102"/>
      <c r="H21" s="102"/>
      <c r="I21" s="102"/>
      <c r="J21" s="102"/>
      <c r="K21" s="102"/>
      <c r="L21" s="102"/>
      <c r="M21" s="102"/>
    </row>
    <row r="22" spans="1:13" ht="20.85" customHeight="1" x14ac:dyDescent="0.25">
      <c r="A22" s="109" t="s">
        <v>13</v>
      </c>
      <c r="B22" s="20" t="s">
        <v>48</v>
      </c>
      <c r="C22" s="110" t="s">
        <v>14</v>
      </c>
      <c r="D22" s="103"/>
      <c r="E22" s="103"/>
      <c r="F22" s="104"/>
      <c r="G22" s="104"/>
      <c r="H22" s="104"/>
      <c r="I22" s="104"/>
      <c r="J22" s="104"/>
      <c r="K22" s="104"/>
      <c r="L22" s="104"/>
      <c r="M22" s="104"/>
    </row>
    <row r="23" spans="1:13" ht="20.85" customHeight="1" x14ac:dyDescent="0.25">
      <c r="A23" s="109" t="s">
        <v>13</v>
      </c>
      <c r="B23" s="20" t="s">
        <v>80</v>
      </c>
      <c r="C23" s="110" t="s">
        <v>14</v>
      </c>
      <c r="D23" s="103"/>
      <c r="E23" s="103"/>
      <c r="F23" s="104"/>
      <c r="G23" s="104"/>
      <c r="H23" s="104"/>
      <c r="I23" s="104"/>
      <c r="J23" s="104"/>
      <c r="K23" s="104"/>
      <c r="L23" s="104"/>
      <c r="M23" s="104"/>
    </row>
    <row r="24" spans="1:13" ht="20.85" customHeight="1" x14ac:dyDescent="0.25">
      <c r="A24" s="109" t="s">
        <v>13</v>
      </c>
      <c r="B24" s="20" t="s">
        <v>79</v>
      </c>
      <c r="C24" s="110" t="s">
        <v>14</v>
      </c>
      <c r="D24" s="101"/>
      <c r="E24" s="101"/>
      <c r="F24" s="102"/>
      <c r="G24" s="102"/>
      <c r="H24" s="102"/>
      <c r="I24" s="102"/>
      <c r="J24" s="102"/>
      <c r="K24" s="102"/>
      <c r="L24" s="102"/>
      <c r="M24" s="102"/>
    </row>
    <row r="25" spans="1:13" ht="20.85" customHeight="1" x14ac:dyDescent="0.25">
      <c r="A25" s="90" t="s">
        <v>15</v>
      </c>
      <c r="B25" s="109"/>
      <c r="C25" s="108"/>
      <c r="D25" s="95"/>
      <c r="E25" s="95"/>
      <c r="F25" s="95"/>
      <c r="G25" s="95"/>
      <c r="H25" s="95"/>
      <c r="I25" s="95"/>
      <c r="J25" s="95"/>
      <c r="K25" s="95"/>
      <c r="L25" s="95"/>
      <c r="M25" s="95"/>
    </row>
    <row r="26" spans="1:13" ht="20.85" customHeight="1" x14ac:dyDescent="0.25">
      <c r="A26" s="98" t="s">
        <v>16</v>
      </c>
      <c r="B26" s="109"/>
      <c r="C26" s="108"/>
      <c r="D26" s="95"/>
      <c r="E26" s="95"/>
      <c r="F26" s="95"/>
      <c r="G26" s="95"/>
      <c r="H26" s="95"/>
      <c r="I26" s="95"/>
      <c r="J26" s="95"/>
      <c r="K26" s="95"/>
      <c r="L26" s="95"/>
      <c r="M26" s="95"/>
    </row>
    <row r="27" spans="1:13" ht="20.85" customHeight="1" x14ac:dyDescent="0.25">
      <c r="A27" s="90" t="s">
        <v>17</v>
      </c>
      <c r="B27" s="109"/>
      <c r="C27" s="108"/>
      <c r="D27" s="94"/>
      <c r="E27" s="94"/>
      <c r="F27" s="95"/>
      <c r="G27" s="95"/>
      <c r="H27" s="95"/>
      <c r="I27" s="95"/>
      <c r="J27" s="95"/>
      <c r="K27" s="95"/>
      <c r="L27" s="95"/>
      <c r="M27" s="95"/>
    </row>
    <row r="28" spans="1:13" ht="20.85" customHeight="1" x14ac:dyDescent="0.25">
      <c r="A28" s="98" t="s">
        <v>18</v>
      </c>
      <c r="B28" s="109"/>
      <c r="C28" s="110" t="s">
        <v>19</v>
      </c>
      <c r="D28" s="103"/>
      <c r="E28" s="103"/>
      <c r="F28" s="103"/>
      <c r="G28" s="103"/>
      <c r="H28" s="103"/>
      <c r="I28" s="103"/>
      <c r="J28" s="104"/>
      <c r="K28" s="104"/>
      <c r="L28" s="104"/>
      <c r="M28" s="104"/>
    </row>
    <row r="29" spans="1:13" ht="20.85" customHeight="1" x14ac:dyDescent="0.25">
      <c r="A29" s="90" t="s">
        <v>20</v>
      </c>
      <c r="B29" s="109"/>
      <c r="C29" s="108"/>
      <c r="D29" s="105"/>
      <c r="E29" s="105"/>
      <c r="F29" s="105"/>
      <c r="G29" s="106"/>
      <c r="H29" s="105"/>
      <c r="I29" s="106"/>
      <c r="J29" s="106"/>
      <c r="K29" s="106"/>
      <c r="L29" s="106"/>
      <c r="M29" s="106"/>
    </row>
    <row r="30" spans="1:13" ht="20.85" customHeight="1" x14ac:dyDescent="0.25">
      <c r="A30" s="90" t="s">
        <v>21</v>
      </c>
      <c r="B30" s="109"/>
      <c r="C30" s="108"/>
      <c r="D30" s="103"/>
      <c r="E30" s="103"/>
      <c r="F30" s="104"/>
      <c r="G30" s="104"/>
      <c r="H30" s="104"/>
      <c r="I30" s="104"/>
      <c r="J30" s="104"/>
      <c r="K30" s="104"/>
      <c r="L30" s="104"/>
      <c r="M30" s="104"/>
    </row>
    <row r="31" spans="1:13" ht="20.85" customHeight="1" x14ac:dyDescent="0.25">
      <c r="A31" s="90" t="s">
        <v>24</v>
      </c>
      <c r="B31" s="90"/>
      <c r="C31" s="90"/>
      <c r="D31" s="99"/>
      <c r="E31" s="99"/>
      <c r="F31" s="107"/>
      <c r="G31" s="107"/>
      <c r="H31" s="107"/>
      <c r="I31" s="107"/>
      <c r="J31" s="107"/>
      <c r="K31" s="107"/>
      <c r="L31" s="107"/>
      <c r="M31" s="107"/>
    </row>
    <row r="32" spans="1:13" ht="122.45" customHeight="1" x14ac:dyDescent="0.25">
      <c r="A32" s="199" t="s">
        <v>90</v>
      </c>
      <c r="B32" s="199"/>
      <c r="C32" s="199"/>
      <c r="D32" s="103"/>
      <c r="E32" s="103"/>
      <c r="F32" s="104"/>
      <c r="G32" s="104"/>
      <c r="H32" s="104"/>
      <c r="I32" s="104"/>
      <c r="J32" s="104"/>
      <c r="K32" s="104"/>
      <c r="L32" s="104"/>
      <c r="M32" s="104"/>
    </row>
    <row r="33" spans="1:13" ht="6.95" customHeight="1" x14ac:dyDescent="0.25">
      <c r="A33" s="21"/>
      <c r="B33" s="21"/>
      <c r="C33" s="21"/>
      <c r="D33" s="29"/>
      <c r="E33" s="29"/>
      <c r="F33" s="28"/>
      <c r="G33" s="28"/>
      <c r="H33" s="28"/>
      <c r="I33" s="28"/>
      <c r="J33" s="28"/>
      <c r="K33" s="28"/>
      <c r="L33" s="28"/>
      <c r="M33" s="28"/>
    </row>
    <row r="34" spans="1:13" ht="12.95" customHeight="1" x14ac:dyDescent="0.25">
      <c r="A34" s="44" t="s">
        <v>91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4.45" customHeight="1" x14ac:dyDescent="0.25">
      <c r="A35" s="48" t="s">
        <v>92</v>
      </c>
      <c r="B35" s="48"/>
      <c r="C35" s="49"/>
      <c r="D35" s="50" t="str">
        <f>IF(ISBLANK(D34),"",(D34/(3600*D15)))</f>
        <v/>
      </c>
      <c r="E35" s="50" t="str">
        <f t="shared" ref="E35:M35" si="0">IF(ISBLANK(E34),"",(E34/(3600*E15)))</f>
        <v/>
      </c>
      <c r="F35" s="50" t="str">
        <f t="shared" si="0"/>
        <v/>
      </c>
      <c r="G35" s="50" t="str">
        <f t="shared" si="0"/>
        <v/>
      </c>
      <c r="H35" s="50" t="str">
        <f t="shared" si="0"/>
        <v/>
      </c>
      <c r="I35" s="50" t="str">
        <f t="shared" si="0"/>
        <v/>
      </c>
      <c r="J35" s="50" t="str">
        <f t="shared" si="0"/>
        <v/>
      </c>
      <c r="K35" s="50" t="str">
        <f t="shared" si="0"/>
        <v/>
      </c>
      <c r="L35" s="50" t="str">
        <f t="shared" si="0"/>
        <v/>
      </c>
      <c r="M35" s="50" t="str">
        <f t="shared" si="0"/>
        <v/>
      </c>
    </row>
    <row r="36" spans="1:13" ht="4.5" customHeight="1" x14ac:dyDescent="0.25">
      <c r="A36" s="87" t="s">
        <v>156</v>
      </c>
      <c r="B36" s="87"/>
      <c r="C36" s="87"/>
      <c r="D36" s="88">
        <f>IF(ISBLANK(D34),0,1)</f>
        <v>0</v>
      </c>
      <c r="E36" s="88">
        <f t="shared" ref="E36:M36" si="1">IF(ISBLANK(E34),0,1)</f>
        <v>0</v>
      </c>
      <c r="F36" s="88">
        <f t="shared" si="1"/>
        <v>0</v>
      </c>
      <c r="G36" s="88">
        <f t="shared" si="1"/>
        <v>0</v>
      </c>
      <c r="H36" s="88">
        <f t="shared" si="1"/>
        <v>0</v>
      </c>
      <c r="I36" s="88">
        <f t="shared" si="1"/>
        <v>0</v>
      </c>
      <c r="J36" s="88">
        <f t="shared" si="1"/>
        <v>0</v>
      </c>
      <c r="K36" s="88">
        <f t="shared" si="1"/>
        <v>0</v>
      </c>
      <c r="L36" s="88">
        <f t="shared" si="1"/>
        <v>0</v>
      </c>
      <c r="M36" s="88">
        <f t="shared" si="1"/>
        <v>0</v>
      </c>
    </row>
    <row r="37" spans="1:13" ht="6.95" customHeight="1" x14ac:dyDescent="0.25">
      <c r="A37" s="87" t="s">
        <v>157</v>
      </c>
      <c r="B37" s="87"/>
      <c r="C37" s="87"/>
      <c r="D37" s="88">
        <f>IF(ISBLANK(D34),0,IF(D35&lt;24,0,(D35-24)))</f>
        <v>0</v>
      </c>
      <c r="E37" s="88">
        <f t="shared" ref="E37:M37" si="2">IF(ISBLANK(E34),0,IF(E35&lt;24,0,(E35-24)))</f>
        <v>0</v>
      </c>
      <c r="F37" s="88">
        <f t="shared" si="2"/>
        <v>0</v>
      </c>
      <c r="G37" s="88">
        <f t="shared" si="2"/>
        <v>0</v>
      </c>
      <c r="H37" s="88">
        <f t="shared" si="2"/>
        <v>0</v>
      </c>
      <c r="I37" s="88">
        <f t="shared" si="2"/>
        <v>0</v>
      </c>
      <c r="J37" s="88">
        <f t="shared" si="2"/>
        <v>0</v>
      </c>
      <c r="K37" s="88">
        <f t="shared" si="2"/>
        <v>0</v>
      </c>
      <c r="L37" s="88">
        <f t="shared" si="2"/>
        <v>0</v>
      </c>
      <c r="M37" s="88">
        <f t="shared" si="2"/>
        <v>0</v>
      </c>
    </row>
    <row r="38" spans="1:13" ht="10.5" customHeight="1" x14ac:dyDescent="0.25">
      <c r="A38" s="21"/>
      <c r="B38" s="21"/>
      <c r="C38" s="21"/>
      <c r="D38" s="22"/>
      <c r="E38" s="23"/>
      <c r="F38" s="22"/>
      <c r="G38" s="22"/>
      <c r="H38" s="22"/>
      <c r="I38" s="22"/>
      <c r="J38" s="22"/>
      <c r="K38" s="22"/>
      <c r="L38" s="22"/>
      <c r="M38" s="22"/>
    </row>
    <row r="39" spans="1:13" ht="15" customHeight="1" x14ac:dyDescent="0.25">
      <c r="A39" s="24"/>
      <c r="B39" s="25" t="s">
        <v>53</v>
      </c>
      <c r="C39" s="26"/>
      <c r="D39" s="17" t="str">
        <f>Page2!D39</f>
        <v>o</v>
      </c>
      <c r="E39" s="27" t="s">
        <v>54</v>
      </c>
      <c r="F39" s="17" t="str">
        <f>Page2!F39</f>
        <v>x</v>
      </c>
      <c r="G39" s="28" t="s">
        <v>55</v>
      </c>
      <c r="H39" s="29"/>
      <c r="I39" s="25"/>
      <c r="J39" s="29"/>
      <c r="K39" s="30"/>
      <c r="L39" s="31"/>
    </row>
    <row r="40" spans="1:13" ht="5.45" customHeight="1" x14ac:dyDescent="0.25"/>
    <row r="41" spans="1:13" ht="15" customHeight="1" x14ac:dyDescent="0.25">
      <c r="B41" s="32" t="s">
        <v>26</v>
      </c>
      <c r="D41" s="17" t="str">
        <f>Page2!D41</f>
        <v>x</v>
      </c>
      <c r="E41" s="14" t="s">
        <v>27</v>
      </c>
      <c r="F41" s="17" t="str">
        <f>Page2!F41</f>
        <v>o</v>
      </c>
      <c r="G41" s="14" t="s">
        <v>28</v>
      </c>
      <c r="H41" s="190" t="str">
        <f>IF(Page2!H41="","",Page2!H41)</f>
        <v/>
      </c>
      <c r="I41" s="190" t="str">
        <f>IF(Page2!I41="","",Page2!I41)</f>
        <v/>
      </c>
      <c r="J41" s="14" t="s">
        <v>22</v>
      </c>
      <c r="K41" s="33">
        <f>+'Fiche de données d''essais HCF 1'!K40</f>
        <v>0</v>
      </c>
    </row>
    <row r="42" spans="1:13" ht="6.95" customHeight="1" x14ac:dyDescent="0.25">
      <c r="B42" s="32"/>
      <c r="H42" s="26"/>
      <c r="J42" s="34"/>
      <c r="K42" s="34"/>
    </row>
    <row r="43" spans="1:13" ht="15" customHeight="1" x14ac:dyDescent="0.25">
      <c r="B43" s="32" t="s">
        <v>56</v>
      </c>
      <c r="D43" s="19"/>
      <c r="E43" s="19"/>
      <c r="F43" s="19"/>
      <c r="G43" s="19"/>
      <c r="H43" s="26"/>
      <c r="I43" s="19"/>
      <c r="J43" s="35"/>
      <c r="K43" s="35"/>
      <c r="L43" s="19"/>
      <c r="M43" s="19"/>
    </row>
    <row r="44" spans="1:13" ht="15" customHeight="1" x14ac:dyDescent="0.25">
      <c r="B44" s="200" t="str">
        <f>IF(Page2!B44:M47="","",Page2!B44:M47)</f>
        <v/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</row>
    <row r="45" spans="1:13" ht="15" customHeight="1" x14ac:dyDescent="0.25">
      <c r="A45" s="34"/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</row>
    <row r="46" spans="1:13" ht="15" customHeight="1" x14ac:dyDescent="0.25">
      <c r="A46" s="34"/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</row>
    <row r="47" spans="1:13" ht="15" customHeight="1" x14ac:dyDescent="0.25">
      <c r="A47" s="34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</row>
    <row r="48" spans="1:13" ht="15" customHeight="1" x14ac:dyDescent="0.25">
      <c r="A48" s="34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82" t="s">
        <v>155</v>
      </c>
      <c r="M48" s="83">
        <f>SUM(D37:M37)</f>
        <v>0</v>
      </c>
    </row>
    <row r="49" spans="1:13" ht="15" customHeight="1" x14ac:dyDescent="0.25">
      <c r="A49" s="13" t="s">
        <v>52</v>
      </c>
      <c r="B49" s="13"/>
      <c r="L49" s="82" t="s">
        <v>100</v>
      </c>
      <c r="M49" s="84">
        <f>SUM(D36:M36)</f>
        <v>0</v>
      </c>
    </row>
    <row r="50" spans="1:13" ht="15" customHeight="1" x14ac:dyDescent="0.25">
      <c r="A50" s="13" t="s">
        <v>34</v>
      </c>
      <c r="B50" s="13"/>
      <c r="L50" s="85" t="s">
        <v>102</v>
      </c>
      <c r="M50" s="86">
        <f>(SUM(D35:M35)+9*(SUM(D36:M36)))/24</f>
        <v>0</v>
      </c>
    </row>
  </sheetData>
  <mergeCells count="14">
    <mergeCell ref="J2:K3"/>
    <mergeCell ref="L2:M3"/>
    <mergeCell ref="B44:M47"/>
    <mergeCell ref="C6:D6"/>
    <mergeCell ref="C4:D4"/>
    <mergeCell ref="G4:H4"/>
    <mergeCell ref="K4:L4"/>
    <mergeCell ref="C5:D5"/>
    <mergeCell ref="G5:H5"/>
    <mergeCell ref="K5:L5"/>
    <mergeCell ref="G6:H6"/>
    <mergeCell ref="K6:L6"/>
    <mergeCell ref="A32:C32"/>
    <mergeCell ref="H41:I41"/>
  </mergeCells>
  <phoneticPr fontId="3" type="noConversion"/>
  <dataValidations count="1">
    <dataValidation type="list" showInputMessage="1" showErrorMessage="1" errorTitle="Incorrect" error="Le choix est restreint à x ou o (en minuscule)" sqref="F41 F39 D39 D41">
      <formula1>choix</formula1>
    </dataValidation>
  </dataValidations>
  <printOptions horizontalCentered="1" verticalCentered="1"/>
  <pageMargins left="0.39370078740157483" right="0" top="0.39370078740157483" bottom="0.39370078740157483" header="0.51181102362204722" footer="0.51181102362204722"/>
  <pageSetup paperSize="9" scale="84" orientation="portrait" r:id="rId1"/>
  <headerFooter alignWithMargins="0">
    <oddHeader>&amp;R&amp;6REVISION :  Test JG160817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M50"/>
  <sheetViews>
    <sheetView topLeftCell="A22" workbookViewId="0">
      <selection activeCell="H6" sqref="H6:I6"/>
    </sheetView>
  </sheetViews>
  <sheetFormatPr baseColWidth="10" defaultColWidth="10.85546875" defaultRowHeight="15" customHeight="1" x14ac:dyDescent="0.25"/>
  <cols>
    <col min="1" max="1" width="2.85546875" style="14" customWidth="1"/>
    <col min="2" max="2" width="11.28515625" style="14" customWidth="1"/>
    <col min="3" max="3" width="7.7109375" style="14" customWidth="1"/>
    <col min="4" max="13" width="9.7109375" style="14" customWidth="1"/>
    <col min="14" max="16384" width="10.85546875" style="14"/>
  </cols>
  <sheetData>
    <row r="1" spans="1:13" ht="15" customHeight="1" thickBot="1" x14ac:dyDescent="0.3">
      <c r="G1" s="15" t="s">
        <v>47</v>
      </c>
      <c r="K1" s="14" t="s">
        <v>38</v>
      </c>
      <c r="L1" s="16" t="s">
        <v>45</v>
      </c>
      <c r="M1" s="14">
        <f>+'Fiche de données d''essais HCF 1'!M1</f>
        <v>1</v>
      </c>
    </row>
    <row r="2" spans="1:13" ht="15" customHeight="1" x14ac:dyDescent="0.25">
      <c r="G2" s="18" t="s">
        <v>57</v>
      </c>
      <c r="J2" s="193" t="s">
        <v>30</v>
      </c>
      <c r="K2" s="202"/>
      <c r="L2" s="195" t="str">
        <f>IF(Page3!L2="","",Page3!L2)</f>
        <v>8030-13302</v>
      </c>
      <c r="M2" s="196" t="str">
        <f>IF(Page3!M2="","",Page3!M2)</f>
        <v/>
      </c>
    </row>
    <row r="3" spans="1:13" ht="9" customHeight="1" thickBot="1" x14ac:dyDescent="0.3">
      <c r="J3" s="194"/>
      <c r="K3" s="203"/>
      <c r="L3" s="197" t="str">
        <f>IF(Page3!L3="","",Page3!L3)</f>
        <v/>
      </c>
      <c r="M3" s="198" t="str">
        <f>IF(Page3!M3="","",Page3!M3)</f>
        <v/>
      </c>
    </row>
    <row r="4" spans="1:13" ht="15" customHeight="1" x14ac:dyDescent="0.25">
      <c r="A4" s="89" t="s">
        <v>35</v>
      </c>
      <c r="B4" s="89"/>
      <c r="C4" s="191" t="s">
        <v>158</v>
      </c>
      <c r="D4" s="191" t="str">
        <f>IF(Page3!D4="","",Page3!D4)</f>
        <v/>
      </c>
      <c r="E4" s="14" t="s">
        <v>1</v>
      </c>
      <c r="G4" s="192" t="str">
        <f>IF(Page3!G4="","",Page3!G4)</f>
        <v>485-920-525 F</v>
      </c>
      <c r="H4" s="192" t="str">
        <f>IF(Page3!H4="","",Page3!H4)</f>
        <v/>
      </c>
      <c r="I4" s="14" t="s">
        <v>33</v>
      </c>
      <c r="K4" s="204">
        <f>IF(Page3!K4="","",Page3!K4)</f>
        <v>42963</v>
      </c>
      <c r="L4" s="204" t="str">
        <f>IF(Page3!L4="","",Page3!L4)</f>
        <v/>
      </c>
      <c r="M4" s="19"/>
    </row>
    <row r="5" spans="1:13" ht="15" customHeight="1" x14ac:dyDescent="0.25">
      <c r="A5" s="89" t="s">
        <v>29</v>
      </c>
      <c r="B5" s="89"/>
      <c r="C5" s="191" t="s">
        <v>158</v>
      </c>
      <c r="D5" s="191" t="str">
        <f>IF(Page3!D5="","",Page3!D5)</f>
        <v/>
      </c>
      <c r="E5" s="14" t="s">
        <v>2</v>
      </c>
      <c r="G5" s="205" t="str">
        <f>IF(Page3!G5="","",Page3!G5)</f>
        <v>Ti6242</v>
      </c>
      <c r="H5" s="205" t="str">
        <f>IF(Page3!H5="","",Page3!H5)</f>
        <v/>
      </c>
      <c r="I5" s="14" t="s">
        <v>23</v>
      </c>
      <c r="K5" s="205" t="str">
        <f>IF(Page3!K5="","",Page3!K5)</f>
        <v>JGA</v>
      </c>
      <c r="L5" s="205" t="str">
        <f>IF(Page3!L5="","",Page3!L5)</f>
        <v/>
      </c>
      <c r="M5" s="19"/>
    </row>
    <row r="6" spans="1:13" ht="15" customHeight="1" x14ac:dyDescent="0.25">
      <c r="A6" s="14" t="s">
        <v>36</v>
      </c>
      <c r="C6" s="192" t="str">
        <f>IF(Page3!C6="","",Page3!C6)</f>
        <v>1-120-1</v>
      </c>
      <c r="D6" s="192" t="str">
        <f>IF(Page3!D6="","",Page3!D6)</f>
        <v/>
      </c>
      <c r="E6" s="14" t="s">
        <v>3</v>
      </c>
      <c r="G6" s="205" t="str">
        <f>IF(Page3!G6="","",Page3!G6)</f>
        <v>Trapeze</v>
      </c>
      <c r="H6" s="205" t="str">
        <f>IF(Page3!H6="","",Page3!H6)</f>
        <v/>
      </c>
      <c r="I6" s="14" t="s">
        <v>4</v>
      </c>
      <c r="K6" s="205" t="str">
        <f>IF(Page3!K6="","",Page3!K6)</f>
        <v>THO</v>
      </c>
      <c r="L6" s="205" t="str">
        <f>IF(Page3!L6="","",Page3!L6)</f>
        <v/>
      </c>
      <c r="M6" s="19"/>
    </row>
    <row r="8" spans="1:13" ht="20.85" customHeight="1" x14ac:dyDescent="0.25">
      <c r="A8" s="90" t="s">
        <v>5</v>
      </c>
      <c r="B8" s="90"/>
      <c r="C8" s="91" t="str">
        <f>IF(Page3!C8="","",Page3!C8)</f>
        <v>34956.001 CDF</v>
      </c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0.85" customHeight="1" x14ac:dyDescent="0.25">
      <c r="A9" s="90" t="s">
        <v>6</v>
      </c>
      <c r="B9" s="109"/>
      <c r="C9" s="108"/>
      <c r="D9" s="94"/>
      <c r="E9" s="94"/>
      <c r="F9" s="95"/>
      <c r="G9" s="95"/>
      <c r="H9" s="95"/>
      <c r="I9" s="95"/>
      <c r="J9" s="95"/>
      <c r="K9" s="95"/>
      <c r="L9" s="95"/>
      <c r="M9" s="95"/>
    </row>
    <row r="10" spans="1:13" ht="20.85" customHeight="1" x14ac:dyDescent="0.25">
      <c r="A10" s="90" t="s">
        <v>7</v>
      </c>
      <c r="B10" s="109"/>
      <c r="C10" s="108"/>
      <c r="D10" s="94"/>
      <c r="E10" s="94"/>
      <c r="F10" s="95"/>
      <c r="G10" s="95"/>
      <c r="H10" s="95"/>
      <c r="I10" s="95"/>
      <c r="J10" s="95"/>
      <c r="K10" s="95"/>
      <c r="L10" s="95"/>
      <c r="M10" s="95"/>
    </row>
    <row r="11" spans="1:13" ht="20.85" customHeight="1" x14ac:dyDescent="0.25">
      <c r="A11" s="90" t="s">
        <v>32</v>
      </c>
      <c r="B11" s="109"/>
      <c r="C11" s="108"/>
      <c r="D11" s="94"/>
      <c r="E11" s="94"/>
      <c r="F11" s="95"/>
      <c r="G11" s="95"/>
      <c r="H11" s="95"/>
      <c r="I11" s="95"/>
      <c r="J11" s="95"/>
      <c r="K11" s="95"/>
      <c r="L11" s="95"/>
      <c r="M11" s="95"/>
    </row>
    <row r="12" spans="1:13" ht="20.85" customHeight="1" x14ac:dyDescent="0.25">
      <c r="A12" s="90" t="s">
        <v>31</v>
      </c>
      <c r="B12" s="109"/>
      <c r="C12" s="108"/>
      <c r="D12" s="94"/>
      <c r="E12" s="94"/>
      <c r="F12" s="95"/>
      <c r="G12" s="95"/>
      <c r="H12" s="95"/>
      <c r="I12" s="95"/>
      <c r="J12" s="95"/>
      <c r="K12" s="95"/>
      <c r="L12" s="95"/>
      <c r="M12" s="95"/>
    </row>
    <row r="13" spans="1:13" ht="20.85" customHeight="1" x14ac:dyDescent="0.25">
      <c r="A13" s="90" t="s">
        <v>8</v>
      </c>
      <c r="B13" s="109"/>
      <c r="C13" s="108"/>
      <c r="D13" s="96"/>
      <c r="E13" s="96"/>
      <c r="F13" s="97"/>
      <c r="G13" s="97"/>
      <c r="H13" s="97"/>
      <c r="I13" s="97"/>
      <c r="J13" s="97"/>
      <c r="K13" s="97"/>
      <c r="L13" s="97"/>
      <c r="M13" s="97"/>
    </row>
    <row r="14" spans="1:13" ht="20.85" customHeight="1" x14ac:dyDescent="0.25">
      <c r="A14" s="98" t="s">
        <v>9</v>
      </c>
      <c r="B14" s="109"/>
      <c r="C14" s="110" t="s">
        <v>25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1:13" ht="20.85" customHeight="1" x14ac:dyDescent="0.25">
      <c r="A15" s="90" t="s">
        <v>10</v>
      </c>
      <c r="B15" s="109"/>
      <c r="C15" s="110" t="s">
        <v>11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1:13" ht="20.85" customHeight="1" x14ac:dyDescent="0.25">
      <c r="A16" s="37" t="s">
        <v>88</v>
      </c>
      <c r="B16" s="43"/>
      <c r="C16" s="42" t="s">
        <v>12</v>
      </c>
      <c r="D16" s="38"/>
      <c r="E16" s="38"/>
      <c r="F16" s="39"/>
      <c r="G16" s="39"/>
      <c r="H16" s="39"/>
      <c r="I16" s="39"/>
      <c r="J16" s="39"/>
      <c r="K16" s="39"/>
      <c r="L16" s="39"/>
      <c r="M16" s="39"/>
    </row>
    <row r="17" spans="1:13" ht="20.85" customHeight="1" x14ac:dyDescent="0.25">
      <c r="A17" s="36" t="s">
        <v>86</v>
      </c>
      <c r="B17" s="43"/>
      <c r="C17" s="42" t="s">
        <v>12</v>
      </c>
      <c r="D17" s="38"/>
      <c r="E17" s="38"/>
      <c r="F17" s="39"/>
      <c r="G17" s="39"/>
      <c r="H17" s="39"/>
      <c r="I17" s="39"/>
      <c r="J17" s="39"/>
      <c r="K17" s="39"/>
      <c r="L17" s="39"/>
      <c r="M17" s="39"/>
    </row>
    <row r="18" spans="1:13" ht="20.85" customHeight="1" x14ac:dyDescent="0.25">
      <c r="A18" s="36" t="s">
        <v>87</v>
      </c>
      <c r="B18" s="43"/>
      <c r="C18" s="42" t="s">
        <v>12</v>
      </c>
      <c r="D18" s="38"/>
      <c r="E18" s="38"/>
      <c r="F18" s="39"/>
      <c r="G18" s="39"/>
      <c r="H18" s="39"/>
      <c r="I18" s="39"/>
      <c r="J18" s="39"/>
      <c r="K18" s="39"/>
      <c r="L18" s="39"/>
      <c r="M18" s="39"/>
    </row>
    <row r="19" spans="1:13" ht="20.85" customHeight="1" x14ac:dyDescent="0.25">
      <c r="A19" s="36" t="s">
        <v>89</v>
      </c>
      <c r="B19" s="37"/>
      <c r="C19" s="111"/>
      <c r="D19" s="40"/>
      <c r="E19" s="40"/>
      <c r="F19" s="41"/>
      <c r="G19" s="41"/>
      <c r="H19" s="41"/>
      <c r="I19" s="41"/>
      <c r="J19" s="41"/>
      <c r="K19" s="41"/>
      <c r="L19" s="41"/>
      <c r="M19" s="41"/>
    </row>
    <row r="20" spans="1:13" ht="20.85" customHeight="1" x14ac:dyDescent="0.25">
      <c r="A20" s="36" t="s">
        <v>89</v>
      </c>
      <c r="B20" s="37"/>
      <c r="C20" s="111"/>
      <c r="D20" s="40"/>
      <c r="E20" s="40"/>
      <c r="F20" s="41"/>
      <c r="G20" s="41"/>
      <c r="H20" s="41"/>
      <c r="I20" s="41"/>
      <c r="J20" s="41"/>
      <c r="K20" s="41"/>
      <c r="L20" s="41"/>
      <c r="M20" s="41"/>
    </row>
    <row r="21" spans="1:13" ht="20.85" customHeight="1" x14ac:dyDescent="0.25">
      <c r="A21" s="109" t="s">
        <v>13</v>
      </c>
      <c r="B21" s="20" t="s">
        <v>49</v>
      </c>
      <c r="C21" s="110" t="s">
        <v>14</v>
      </c>
      <c r="D21" s="101"/>
      <c r="E21" s="101"/>
      <c r="F21" s="102"/>
      <c r="G21" s="102"/>
      <c r="H21" s="102"/>
      <c r="I21" s="102"/>
      <c r="J21" s="102"/>
      <c r="K21" s="102"/>
      <c r="L21" s="102"/>
      <c r="M21" s="102"/>
    </row>
    <row r="22" spans="1:13" ht="20.85" customHeight="1" x14ac:dyDescent="0.25">
      <c r="A22" s="109" t="s">
        <v>13</v>
      </c>
      <c r="B22" s="20" t="s">
        <v>48</v>
      </c>
      <c r="C22" s="110" t="s">
        <v>14</v>
      </c>
      <c r="D22" s="103"/>
      <c r="E22" s="103"/>
      <c r="F22" s="104"/>
      <c r="G22" s="104"/>
      <c r="H22" s="104"/>
      <c r="I22" s="104"/>
      <c r="J22" s="104"/>
      <c r="K22" s="104"/>
      <c r="L22" s="104"/>
      <c r="M22" s="104"/>
    </row>
    <row r="23" spans="1:13" ht="20.85" customHeight="1" x14ac:dyDescent="0.25">
      <c r="A23" s="109" t="s">
        <v>13</v>
      </c>
      <c r="B23" s="20" t="s">
        <v>80</v>
      </c>
      <c r="C23" s="110" t="s">
        <v>14</v>
      </c>
      <c r="D23" s="103"/>
      <c r="E23" s="103"/>
      <c r="F23" s="104"/>
      <c r="G23" s="104"/>
      <c r="H23" s="104"/>
      <c r="I23" s="104"/>
      <c r="J23" s="104"/>
      <c r="K23" s="104"/>
      <c r="L23" s="104"/>
      <c r="M23" s="104"/>
    </row>
    <row r="24" spans="1:13" ht="20.85" customHeight="1" x14ac:dyDescent="0.25">
      <c r="A24" s="109" t="s">
        <v>13</v>
      </c>
      <c r="B24" s="20" t="s">
        <v>79</v>
      </c>
      <c r="C24" s="110" t="s">
        <v>14</v>
      </c>
      <c r="D24" s="101"/>
      <c r="E24" s="101"/>
      <c r="F24" s="102"/>
      <c r="G24" s="102"/>
      <c r="H24" s="102"/>
      <c r="I24" s="102"/>
      <c r="J24" s="102"/>
      <c r="K24" s="102"/>
      <c r="L24" s="102"/>
      <c r="M24" s="102"/>
    </row>
    <row r="25" spans="1:13" ht="20.85" customHeight="1" x14ac:dyDescent="0.25">
      <c r="A25" s="90" t="s">
        <v>15</v>
      </c>
      <c r="B25" s="109"/>
      <c r="C25" s="108"/>
      <c r="D25" s="95"/>
      <c r="E25" s="95"/>
      <c r="F25" s="95"/>
      <c r="G25" s="95"/>
      <c r="H25" s="95"/>
      <c r="I25" s="95"/>
      <c r="J25" s="95"/>
      <c r="K25" s="95"/>
      <c r="L25" s="95"/>
      <c r="M25" s="95"/>
    </row>
    <row r="26" spans="1:13" ht="20.85" customHeight="1" x14ac:dyDescent="0.25">
      <c r="A26" s="98" t="s">
        <v>16</v>
      </c>
      <c r="B26" s="109"/>
      <c r="C26" s="108"/>
      <c r="D26" s="95"/>
      <c r="E26" s="95"/>
      <c r="F26" s="95"/>
      <c r="G26" s="95"/>
      <c r="H26" s="95"/>
      <c r="I26" s="95"/>
      <c r="J26" s="95"/>
      <c r="K26" s="95"/>
      <c r="L26" s="95"/>
      <c r="M26" s="95"/>
    </row>
    <row r="27" spans="1:13" ht="20.85" customHeight="1" x14ac:dyDescent="0.25">
      <c r="A27" s="90" t="s">
        <v>17</v>
      </c>
      <c r="B27" s="109"/>
      <c r="C27" s="108"/>
      <c r="D27" s="94"/>
      <c r="E27" s="94"/>
      <c r="F27" s="95"/>
      <c r="G27" s="95"/>
      <c r="H27" s="95"/>
      <c r="I27" s="95"/>
      <c r="J27" s="95"/>
      <c r="K27" s="95"/>
      <c r="L27" s="95"/>
      <c r="M27" s="95"/>
    </row>
    <row r="28" spans="1:13" ht="20.85" customHeight="1" x14ac:dyDescent="0.25">
      <c r="A28" s="98" t="s">
        <v>18</v>
      </c>
      <c r="B28" s="109"/>
      <c r="C28" s="110" t="s">
        <v>19</v>
      </c>
      <c r="D28" s="103"/>
      <c r="E28" s="103"/>
      <c r="F28" s="103"/>
      <c r="G28" s="103"/>
      <c r="H28" s="103"/>
      <c r="I28" s="103"/>
      <c r="J28" s="104"/>
      <c r="K28" s="104"/>
      <c r="L28" s="104"/>
      <c r="M28" s="104"/>
    </row>
    <row r="29" spans="1:13" ht="20.85" customHeight="1" x14ac:dyDescent="0.25">
      <c r="A29" s="90" t="s">
        <v>20</v>
      </c>
      <c r="B29" s="109"/>
      <c r="C29" s="108"/>
      <c r="D29" s="105"/>
      <c r="E29" s="105"/>
      <c r="F29" s="105"/>
      <c r="G29" s="106"/>
      <c r="H29" s="105"/>
      <c r="I29" s="106"/>
      <c r="J29" s="106"/>
      <c r="K29" s="106"/>
      <c r="L29" s="106"/>
      <c r="M29" s="106"/>
    </row>
    <row r="30" spans="1:13" ht="20.85" customHeight="1" x14ac:dyDescent="0.25">
      <c r="A30" s="90" t="s">
        <v>21</v>
      </c>
      <c r="B30" s="109"/>
      <c r="C30" s="108"/>
      <c r="D30" s="103"/>
      <c r="E30" s="103"/>
      <c r="F30" s="104"/>
      <c r="G30" s="104"/>
      <c r="H30" s="104"/>
      <c r="I30" s="104"/>
      <c r="J30" s="104"/>
      <c r="K30" s="104"/>
      <c r="L30" s="104"/>
      <c r="M30" s="104"/>
    </row>
    <row r="31" spans="1:13" ht="20.85" customHeight="1" x14ac:dyDescent="0.25">
      <c r="A31" s="90" t="s">
        <v>24</v>
      </c>
      <c r="B31" s="90"/>
      <c r="C31" s="90"/>
      <c r="D31" s="99"/>
      <c r="E31" s="99"/>
      <c r="F31" s="107"/>
      <c r="G31" s="107"/>
      <c r="H31" s="107"/>
      <c r="I31" s="107"/>
      <c r="J31" s="107"/>
      <c r="K31" s="107"/>
      <c r="L31" s="107"/>
      <c r="M31" s="107"/>
    </row>
    <row r="32" spans="1:13" ht="122.45" customHeight="1" x14ac:dyDescent="0.25">
      <c r="A32" s="199" t="s">
        <v>90</v>
      </c>
      <c r="B32" s="199"/>
      <c r="C32" s="199"/>
      <c r="D32" s="103"/>
      <c r="E32" s="103"/>
      <c r="F32" s="104"/>
      <c r="G32" s="104"/>
      <c r="H32" s="104"/>
      <c r="I32" s="104"/>
      <c r="J32" s="104"/>
      <c r="K32" s="104"/>
      <c r="L32" s="104"/>
      <c r="M32" s="104"/>
    </row>
    <row r="33" spans="1:13" ht="6.95" customHeight="1" x14ac:dyDescent="0.25">
      <c r="A33" s="21"/>
      <c r="B33" s="21"/>
      <c r="C33" s="21"/>
      <c r="D33" s="29"/>
      <c r="E33" s="29"/>
      <c r="F33" s="28"/>
      <c r="G33" s="28"/>
      <c r="H33" s="28"/>
      <c r="I33" s="28"/>
      <c r="J33" s="28"/>
      <c r="K33" s="28"/>
      <c r="L33" s="28"/>
      <c r="M33" s="28"/>
    </row>
    <row r="34" spans="1:13" ht="12.95" customHeight="1" x14ac:dyDescent="0.25">
      <c r="A34" s="44" t="s">
        <v>91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4.45" customHeight="1" x14ac:dyDescent="0.25">
      <c r="A35" s="48" t="s">
        <v>92</v>
      </c>
      <c r="B35" s="48"/>
      <c r="C35" s="49"/>
      <c r="D35" s="50" t="str">
        <f>IF(ISBLANK(D34),"",(D34/(3600*D15)))</f>
        <v/>
      </c>
      <c r="E35" s="50" t="str">
        <f t="shared" ref="E35:M35" si="0">IF(ISBLANK(E34),"",(E34/(3600*E15)))</f>
        <v/>
      </c>
      <c r="F35" s="50" t="str">
        <f t="shared" si="0"/>
        <v/>
      </c>
      <c r="G35" s="50" t="str">
        <f t="shared" si="0"/>
        <v/>
      </c>
      <c r="H35" s="50" t="str">
        <f t="shared" si="0"/>
        <v/>
      </c>
      <c r="I35" s="50" t="str">
        <f t="shared" si="0"/>
        <v/>
      </c>
      <c r="J35" s="50" t="str">
        <f t="shared" si="0"/>
        <v/>
      </c>
      <c r="K35" s="50" t="str">
        <f t="shared" si="0"/>
        <v/>
      </c>
      <c r="L35" s="50" t="str">
        <f t="shared" si="0"/>
        <v/>
      </c>
      <c r="M35" s="50" t="str">
        <f t="shared" si="0"/>
        <v/>
      </c>
    </row>
    <row r="36" spans="1:13" ht="4.5" customHeight="1" x14ac:dyDescent="0.25">
      <c r="A36" s="87" t="s">
        <v>156</v>
      </c>
      <c r="B36" s="87"/>
      <c r="C36" s="87"/>
      <c r="D36" s="88">
        <f>IF(ISBLANK(D34),0,1)</f>
        <v>0</v>
      </c>
      <c r="E36" s="88">
        <f t="shared" ref="E36:M36" si="1">IF(ISBLANK(E34),0,1)</f>
        <v>0</v>
      </c>
      <c r="F36" s="88">
        <f t="shared" si="1"/>
        <v>0</v>
      </c>
      <c r="G36" s="88">
        <f t="shared" si="1"/>
        <v>0</v>
      </c>
      <c r="H36" s="88">
        <f t="shared" si="1"/>
        <v>0</v>
      </c>
      <c r="I36" s="88">
        <f t="shared" si="1"/>
        <v>0</v>
      </c>
      <c r="J36" s="88">
        <f t="shared" si="1"/>
        <v>0</v>
      </c>
      <c r="K36" s="88">
        <f t="shared" si="1"/>
        <v>0</v>
      </c>
      <c r="L36" s="88">
        <f t="shared" si="1"/>
        <v>0</v>
      </c>
      <c r="M36" s="88">
        <f t="shared" si="1"/>
        <v>0</v>
      </c>
    </row>
    <row r="37" spans="1:13" ht="6.95" customHeight="1" x14ac:dyDescent="0.25">
      <c r="A37" s="87" t="s">
        <v>157</v>
      </c>
      <c r="B37" s="87"/>
      <c r="C37" s="87"/>
      <c r="D37" s="88">
        <f>IF(ISBLANK(D34),0,IF(D35&lt;24,0,(D35-24)))</f>
        <v>0</v>
      </c>
      <c r="E37" s="88">
        <f t="shared" ref="E37:M37" si="2">IF(ISBLANK(E34),0,IF(E35&lt;24,0,(E35-24)))</f>
        <v>0</v>
      </c>
      <c r="F37" s="88">
        <f t="shared" si="2"/>
        <v>0</v>
      </c>
      <c r="G37" s="88">
        <f t="shared" si="2"/>
        <v>0</v>
      </c>
      <c r="H37" s="88">
        <f t="shared" si="2"/>
        <v>0</v>
      </c>
      <c r="I37" s="88">
        <f t="shared" si="2"/>
        <v>0</v>
      </c>
      <c r="J37" s="88">
        <f t="shared" si="2"/>
        <v>0</v>
      </c>
      <c r="K37" s="88">
        <f t="shared" si="2"/>
        <v>0</v>
      </c>
      <c r="L37" s="88">
        <f t="shared" si="2"/>
        <v>0</v>
      </c>
      <c r="M37" s="88">
        <f t="shared" si="2"/>
        <v>0</v>
      </c>
    </row>
    <row r="38" spans="1:13" ht="10.5" customHeight="1" x14ac:dyDescent="0.25">
      <c r="A38" s="21"/>
      <c r="B38" s="21"/>
      <c r="C38" s="21"/>
      <c r="D38" s="22"/>
      <c r="E38" s="23"/>
      <c r="F38" s="22"/>
      <c r="G38" s="22"/>
      <c r="H38" s="22"/>
      <c r="I38" s="22"/>
      <c r="J38" s="22"/>
      <c r="K38" s="22"/>
      <c r="L38" s="22"/>
      <c r="M38" s="22"/>
    </row>
    <row r="39" spans="1:13" ht="15" customHeight="1" x14ac:dyDescent="0.25">
      <c r="A39" s="24"/>
      <c r="B39" s="25" t="s">
        <v>53</v>
      </c>
      <c r="C39" s="26"/>
      <c r="D39" s="17" t="str">
        <f>Page3!D39</f>
        <v>o</v>
      </c>
      <c r="E39" s="27" t="s">
        <v>54</v>
      </c>
      <c r="F39" s="17" t="str">
        <f>Page3!F39</f>
        <v>x</v>
      </c>
      <c r="G39" s="28" t="s">
        <v>55</v>
      </c>
      <c r="H39" s="29"/>
      <c r="I39" s="25"/>
      <c r="J39" s="29"/>
      <c r="K39" s="30"/>
      <c r="L39" s="31"/>
    </row>
    <row r="40" spans="1:13" ht="5.45" customHeight="1" x14ac:dyDescent="0.25"/>
    <row r="41" spans="1:13" ht="15" customHeight="1" x14ac:dyDescent="0.25">
      <c r="B41" s="32" t="s">
        <v>26</v>
      </c>
      <c r="D41" s="17" t="str">
        <f>Page3!D41</f>
        <v>x</v>
      </c>
      <c r="E41" s="14" t="s">
        <v>27</v>
      </c>
      <c r="F41" s="17" t="str">
        <f>Page3!F41</f>
        <v>o</v>
      </c>
      <c r="G41" s="14" t="s">
        <v>28</v>
      </c>
      <c r="H41" s="190" t="str">
        <f>IF(Page3!H41="","",Page3!H41)</f>
        <v/>
      </c>
      <c r="I41" s="190" t="str">
        <f>IF(Page3!I41="","",Page3!I41)</f>
        <v/>
      </c>
      <c r="J41" s="14" t="s">
        <v>22</v>
      </c>
      <c r="K41" s="33">
        <f>+'Fiche de données d''essais HCF 1'!K40</f>
        <v>0</v>
      </c>
    </row>
    <row r="42" spans="1:13" ht="6.95" customHeight="1" x14ac:dyDescent="0.25">
      <c r="B42" s="32"/>
      <c r="H42" s="26"/>
      <c r="J42" s="34"/>
      <c r="K42" s="34"/>
    </row>
    <row r="43" spans="1:13" ht="15" customHeight="1" x14ac:dyDescent="0.25">
      <c r="B43" s="32" t="s">
        <v>56</v>
      </c>
      <c r="D43" s="19"/>
      <c r="E43" s="19"/>
      <c r="F43" s="19"/>
      <c r="G43" s="19"/>
      <c r="H43" s="26"/>
      <c r="I43" s="19"/>
      <c r="J43" s="35"/>
      <c r="K43" s="35"/>
      <c r="L43" s="19"/>
      <c r="M43" s="19"/>
    </row>
    <row r="44" spans="1:13" ht="15" customHeight="1" x14ac:dyDescent="0.25">
      <c r="B44" s="200" t="str">
        <f>IF(Page3!B44:M47="","",Page3!B44:M47)</f>
        <v/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</row>
    <row r="45" spans="1:13" ht="15" customHeight="1" x14ac:dyDescent="0.25">
      <c r="A45" s="34"/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</row>
    <row r="46" spans="1:13" ht="15" customHeight="1" x14ac:dyDescent="0.25">
      <c r="A46" s="34"/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</row>
    <row r="47" spans="1:13" ht="15" customHeight="1" x14ac:dyDescent="0.25">
      <c r="A47" s="34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</row>
    <row r="48" spans="1:13" ht="15" customHeight="1" x14ac:dyDescent="0.25">
      <c r="A48" s="34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82" t="s">
        <v>155</v>
      </c>
      <c r="M48" s="83">
        <f>SUM(D37:M37)</f>
        <v>0</v>
      </c>
    </row>
    <row r="49" spans="1:13" ht="15" customHeight="1" x14ac:dyDescent="0.25">
      <c r="A49" s="13" t="s">
        <v>52</v>
      </c>
      <c r="B49" s="13"/>
      <c r="L49" s="82" t="s">
        <v>100</v>
      </c>
      <c r="M49" s="84">
        <f>SUM(D36:M36)</f>
        <v>0</v>
      </c>
    </row>
    <row r="50" spans="1:13" ht="15" customHeight="1" x14ac:dyDescent="0.25">
      <c r="A50" s="13" t="s">
        <v>34</v>
      </c>
      <c r="B50" s="13"/>
      <c r="L50" s="85" t="s">
        <v>102</v>
      </c>
      <c r="M50" s="86">
        <f>(SUM(D35:M35)+9*(SUM(D36:M36)))/24</f>
        <v>0</v>
      </c>
    </row>
  </sheetData>
  <mergeCells count="14">
    <mergeCell ref="J2:K3"/>
    <mergeCell ref="L2:M3"/>
    <mergeCell ref="C4:D4"/>
    <mergeCell ref="G4:H4"/>
    <mergeCell ref="K4:L4"/>
    <mergeCell ref="A32:C32"/>
    <mergeCell ref="B44:M47"/>
    <mergeCell ref="H41:I41"/>
    <mergeCell ref="C5:D5"/>
    <mergeCell ref="G5:H5"/>
    <mergeCell ref="K5:L5"/>
    <mergeCell ref="C6:D6"/>
    <mergeCell ref="G6:H6"/>
    <mergeCell ref="K6:L6"/>
  </mergeCells>
  <phoneticPr fontId="3" type="noConversion"/>
  <dataValidations count="1">
    <dataValidation type="list" showInputMessage="1" showErrorMessage="1" errorTitle="Incorrect" error="Le choix est restreint à x ou o (en minuscule)" sqref="F41 F39 D39 D41">
      <formula1>choix</formula1>
    </dataValidation>
  </dataValidations>
  <printOptions horizontalCentered="1" verticalCentered="1"/>
  <pageMargins left="0.39370078740157483" right="0" top="0.39370078740157483" bottom="0.39370078740157483" header="0.51181102362204722" footer="0.51181102362204722"/>
  <pageSetup paperSize="9" scale="84" orientation="portrait" r:id="rId1"/>
  <headerFooter alignWithMargins="0">
    <oddHeader>&amp;R&amp;6REVISION :  Test JG160817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EA416B-FCDA-47CB-B04A-E85A6A9F1F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0C47B7-E9AE-46F9-B2F8-CD6056B15F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CC5678-F421-407E-BB3E-966FC97EA992}">
  <ds:schemaRefs>
    <ds:schemaRef ds:uri="http://purl.org/dc/elements/1.1/"/>
    <ds:schemaRef ds:uri="http://schemas.microsoft.com/office/2006/metadata/properties"/>
    <ds:schemaRef ds:uri="8fb9fcf7-a6bd-4cda-a801-5717a79e1e97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2</vt:i4>
      </vt:variant>
    </vt:vector>
  </HeadingPairs>
  <TitlesOfParts>
    <vt:vector size="17" baseType="lpstr">
      <vt:lpstr>Feuil1</vt:lpstr>
      <vt:lpstr>Insertion Job</vt:lpstr>
      <vt:lpstr>MRI Req</vt:lpstr>
      <vt:lpstr>Res Stress Req</vt:lpstr>
      <vt:lpstr>Evaluation</vt:lpstr>
      <vt:lpstr>Fiche de données d'essais HCF 1</vt:lpstr>
      <vt:lpstr>Page2</vt:lpstr>
      <vt:lpstr>Page3</vt:lpstr>
      <vt:lpstr>Page4</vt:lpstr>
      <vt:lpstr>Page5</vt:lpstr>
      <vt:lpstr>Page6</vt:lpstr>
      <vt:lpstr>Page7</vt:lpstr>
      <vt:lpstr>Page8</vt:lpstr>
      <vt:lpstr>Page9</vt:lpstr>
      <vt:lpstr>Page10</vt:lpstr>
      <vt:lpstr>choix</vt:lpstr>
      <vt:lpstr>choix_x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2016-12-27T16:22:57Z</cp:lastPrinted>
  <dcterms:created xsi:type="dcterms:W3CDTF">2004-01-23T10:35:26Z</dcterms:created>
  <dcterms:modified xsi:type="dcterms:W3CDTF">2017-08-30T10:07:35Z</dcterms:modified>
</cp:coreProperties>
</file>