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SN\B1\Introduction à la Data Intelligence\Module 4\Ex\Atelier 3 - Deep Learning-20231128\"/>
    </mc:Choice>
  </mc:AlternateContent>
  <xr:revisionPtr revIDLastSave="0" documentId="13_ncr:1_{3F1C5172-4F6B-49CB-B267-78293FD0FD65}" xr6:coauthVersionLast="47" xr6:coauthVersionMax="47" xr10:uidLastSave="{00000000-0000-0000-0000-000000000000}"/>
  <bookViews>
    <workbookView xWindow="-108" yWindow="-108" windowWidth="23256" windowHeight="12456" xr2:uid="{B736DA2E-4630-423D-A180-7D7BB01100B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E12" i="1"/>
  <c r="M16" i="1" s="1"/>
  <c r="E3" i="1"/>
  <c r="M7" i="1" s="1"/>
  <c r="E4" i="1"/>
  <c r="M8" i="1" s="1"/>
  <c r="E5" i="1"/>
  <c r="M9" i="1" s="1"/>
  <c r="E6" i="1"/>
  <c r="L10" i="1" s="1"/>
  <c r="E7" i="1"/>
  <c r="L11" i="1" s="1"/>
  <c r="E8" i="1"/>
  <c r="L12" i="1" s="1"/>
  <c r="E9" i="1"/>
  <c r="L13" i="1" s="1"/>
  <c r="E10" i="1"/>
  <c r="M14" i="1" s="1"/>
  <c r="E11" i="1"/>
  <c r="M15" i="1" s="1"/>
  <c r="E13" i="1"/>
  <c r="M17" i="1" s="1"/>
  <c r="E14" i="1"/>
  <c r="L18" i="1" s="1"/>
  <c r="E15" i="1"/>
  <c r="L19" i="1" s="1"/>
  <c r="E16" i="1"/>
  <c r="L20" i="1" s="1"/>
  <c r="E17" i="1"/>
  <c r="L21" i="1" s="1"/>
  <c r="E18" i="1"/>
  <c r="M22" i="1" s="1"/>
  <c r="E19" i="1"/>
  <c r="M23" i="1" s="1"/>
  <c r="E20" i="1"/>
  <c r="M24" i="1" s="1"/>
  <c r="E21" i="1"/>
  <c r="M25" i="1" s="1"/>
  <c r="E2" i="1"/>
  <c r="M6" i="1" s="1"/>
  <c r="I2" i="1" l="1"/>
  <c r="H2" i="1"/>
  <c r="J2" i="1"/>
  <c r="L25" i="1"/>
  <c r="L17" i="1"/>
  <c r="L9" i="1"/>
  <c r="M21" i="1"/>
  <c r="M13" i="1"/>
  <c r="L24" i="1"/>
  <c r="L16" i="1"/>
  <c r="L8" i="1"/>
  <c r="M20" i="1"/>
  <c r="M12" i="1"/>
  <c r="L23" i="1"/>
  <c r="L15" i="1"/>
  <c r="L7" i="1"/>
  <c r="M19" i="1"/>
  <c r="M11" i="1"/>
  <c r="L22" i="1"/>
  <c r="L14" i="1"/>
  <c r="L6" i="1"/>
  <c r="M18" i="1"/>
  <c r="M10" i="1"/>
  <c r="F3" i="1" l="1"/>
  <c r="G3" i="1" s="1"/>
  <c r="J3" i="1" l="1"/>
  <c r="H3" i="1"/>
  <c r="I3" i="1"/>
  <c r="F4" i="1" l="1"/>
  <c r="G4" i="1" s="1"/>
  <c r="I4" i="1" l="1"/>
  <c r="F5" i="1" s="1"/>
  <c r="G5" i="1" s="1"/>
  <c r="H4" i="1"/>
  <c r="J4" i="1"/>
  <c r="H5" i="1" l="1"/>
  <c r="I5" i="1"/>
  <c r="J5" i="1"/>
  <c r="F6" i="1" l="1"/>
  <c r="G6" i="1" s="1"/>
  <c r="J6" i="1" s="1"/>
  <c r="I6" i="1" l="1"/>
  <c r="H6" i="1"/>
  <c r="F7" i="1" s="1"/>
  <c r="G7" i="1" l="1"/>
  <c r="H7" i="1" l="1"/>
  <c r="J7" i="1"/>
  <c r="I7" i="1"/>
  <c r="F8" i="1" l="1"/>
  <c r="G8" i="1" s="1"/>
  <c r="J8" i="1" s="1"/>
  <c r="I8" i="1" l="1"/>
  <c r="F9" i="1" s="1"/>
  <c r="G9" i="1" s="1"/>
  <c r="J9" i="1" s="1"/>
  <c r="H8" i="1"/>
  <c r="I9" i="1" l="1"/>
  <c r="H9" i="1"/>
  <c r="F10" i="1"/>
  <c r="G10" i="1" s="1"/>
  <c r="J10" i="1" s="1"/>
  <c r="I10" i="1" l="1"/>
  <c r="H10" i="1"/>
  <c r="F11" i="1" l="1"/>
  <c r="G11" i="1" s="1"/>
  <c r="I11" i="1" l="1"/>
  <c r="J11" i="1"/>
  <c r="H11" i="1"/>
  <c r="F12" i="1" s="1"/>
  <c r="G12" i="1" s="1"/>
  <c r="I12" i="1" s="1"/>
  <c r="J12" i="1" l="1"/>
  <c r="H12" i="1"/>
  <c r="F13" i="1" l="1"/>
  <c r="G13" i="1" s="1"/>
  <c r="I13" i="1" l="1"/>
  <c r="J13" i="1"/>
  <c r="H13" i="1"/>
  <c r="J14" i="1" l="1"/>
  <c r="F14" i="1"/>
  <c r="G14" i="1" s="1"/>
  <c r="I14" i="1" s="1"/>
  <c r="H14" i="1" l="1"/>
  <c r="F15" i="1" s="1"/>
  <c r="G15" i="1" s="1"/>
  <c r="I15" i="1" s="1"/>
  <c r="J15" i="1" l="1"/>
  <c r="H15" i="1"/>
  <c r="F16" i="1" l="1"/>
  <c r="G16" i="1" s="1"/>
  <c r="I16" i="1" s="1"/>
  <c r="J16" i="1" l="1"/>
  <c r="H16" i="1"/>
  <c r="F17" i="1" l="1"/>
  <c r="G17" i="1" s="1"/>
  <c r="I17" i="1" s="1"/>
  <c r="J17" i="1" l="1"/>
  <c r="H17" i="1"/>
  <c r="F18" i="1" l="1"/>
  <c r="G18" i="1" s="1"/>
  <c r="I18" i="1" s="1"/>
  <c r="J18" i="1" l="1"/>
  <c r="H18" i="1"/>
  <c r="F19" i="1" l="1"/>
  <c r="G19" i="1" s="1"/>
  <c r="H19" i="1" l="1"/>
  <c r="I19" i="1"/>
  <c r="J19" i="1"/>
  <c r="F20" i="1" l="1"/>
  <c r="G20" i="1" s="1"/>
  <c r="J20" i="1" s="1"/>
  <c r="I20" i="1" l="1"/>
  <c r="F21" i="1" s="1"/>
  <c r="G21" i="1" s="1"/>
  <c r="H21" i="1" s="1"/>
  <c r="H20" i="1"/>
  <c r="J21" i="1" l="1"/>
  <c r="I21" i="1"/>
</calcChain>
</file>

<file path=xl/sharedStrings.xml><?xml version="1.0" encoding="utf-8"?>
<sst xmlns="http://schemas.openxmlformats.org/spreadsheetml/2006/main" count="38" uniqueCount="19">
  <si>
    <t>Sites n°</t>
  </si>
  <si>
    <t>Pollution</t>
  </si>
  <si>
    <t>OUI</t>
  </si>
  <si>
    <t>NON</t>
  </si>
  <si>
    <t>Latitude</t>
  </si>
  <si>
    <t>Longitude</t>
  </si>
  <si>
    <t>y_reel</t>
  </si>
  <si>
    <t>y pollution</t>
  </si>
  <si>
    <t>y non pollution</t>
  </si>
  <si>
    <t>a</t>
  </si>
  <si>
    <t>w0</t>
  </si>
  <si>
    <t>w1</t>
  </si>
  <si>
    <t>w2</t>
  </si>
  <si>
    <t>eq_perceptron</t>
  </si>
  <si>
    <t>argument</t>
  </si>
  <si>
    <t>y_estime</t>
  </si>
  <si>
    <t>w0_n</t>
  </si>
  <si>
    <t>w1_n</t>
  </si>
  <si>
    <t>w2_n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</si>
</sst>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theme="9" tint="0.39997558519241921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Position</a:t>
            </a:r>
            <a:r>
              <a:rPr lang="fr-BE" baseline="0"/>
              <a:t> des sites en Wallonie selon la pollution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Feuil1!$L$5</c:f>
              <c:strCache>
                <c:ptCount val="1"/>
                <c:pt idx="0">
                  <c:v>y pollution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Feuil1!$K$6:$K$25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Feuil1!$L$6:$L$25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12</c:v>
                </c:pt>
                <c:pt idx="7">
                  <c:v>#N/A</c:v>
                </c:pt>
                <c:pt idx="8">
                  <c:v>#N/A</c:v>
                </c:pt>
                <c:pt idx="9">
                  <c:v>13</c:v>
                </c:pt>
                <c:pt idx="10">
                  <c:v>#N/A</c:v>
                </c:pt>
                <c:pt idx="11">
                  <c:v>3</c:v>
                </c:pt>
                <c:pt idx="12">
                  <c:v>#N/A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4-4C54-AA16-A8FD3FF8D0F4}"/>
            </c:ext>
          </c:extLst>
        </c:ser>
        <c:ser>
          <c:idx val="1"/>
          <c:order val="1"/>
          <c:tx>
            <c:strRef>
              <c:f>Feuil1!$M$5</c:f>
              <c:strCache>
                <c:ptCount val="1"/>
                <c:pt idx="0">
                  <c:v>y non pollution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Feuil1!$K$6:$K$25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Feuil1!$M$6:$M$25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8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11</c:v>
                </c:pt>
                <c:pt idx="8">
                  <c:v>6</c:v>
                </c:pt>
                <c:pt idx="9">
                  <c:v>#N/A</c:v>
                </c:pt>
                <c:pt idx="10">
                  <c:v>4</c:v>
                </c:pt>
                <c:pt idx="11">
                  <c:v>#N/A</c:v>
                </c:pt>
                <c:pt idx="12">
                  <c:v>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</c:v>
                </c:pt>
                <c:pt idx="17">
                  <c:v>13</c:v>
                </c:pt>
                <c:pt idx="18">
                  <c:v>4</c:v>
                </c:pt>
                <c:pt idx="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4-4C54-AA16-A8FD3FF8D0F4}"/>
            </c:ext>
          </c:extLst>
        </c:ser>
        <c:ser>
          <c:idx val="2"/>
          <c:order val="2"/>
          <c:tx>
            <c:strRef>
              <c:f>Feuil1!$N$5</c:f>
              <c:strCache>
                <c:ptCount val="1"/>
                <c:pt idx="0">
                  <c:v>eq_perceptron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Feuil1!$K$6:$K$25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</c:numCache>
            </c:numRef>
          </c:xVal>
          <c:yVal>
            <c:numRef>
              <c:f>Feuil1!$N$6:$N$25</c:f>
              <c:numCache>
                <c:formatCode>General</c:formatCode>
                <c:ptCount val="20"/>
                <c:pt idx="0">
                  <c:v>-2</c:v>
                </c:pt>
                <c:pt idx="1">
                  <c:v>-7</c:v>
                </c:pt>
                <c:pt idx="2">
                  <c:v>-7</c:v>
                </c:pt>
                <c:pt idx="3">
                  <c:v>-10</c:v>
                </c:pt>
                <c:pt idx="4">
                  <c:v>-1</c:v>
                </c:pt>
                <c:pt idx="5">
                  <c:v>-7</c:v>
                </c:pt>
                <c:pt idx="6">
                  <c:v>-6</c:v>
                </c:pt>
                <c:pt idx="7">
                  <c:v>-10</c:v>
                </c:pt>
                <c:pt idx="8">
                  <c:v>-11</c:v>
                </c:pt>
                <c:pt idx="9">
                  <c:v>-4</c:v>
                </c:pt>
                <c:pt idx="10">
                  <c:v>-7</c:v>
                </c:pt>
                <c:pt idx="11">
                  <c:v>-3</c:v>
                </c:pt>
                <c:pt idx="12">
                  <c:v>-9</c:v>
                </c:pt>
                <c:pt idx="13">
                  <c:v>-5</c:v>
                </c:pt>
                <c:pt idx="14">
                  <c:v>-7</c:v>
                </c:pt>
                <c:pt idx="15">
                  <c:v>-5</c:v>
                </c:pt>
                <c:pt idx="16">
                  <c:v>-7</c:v>
                </c:pt>
                <c:pt idx="17">
                  <c:v>-11</c:v>
                </c:pt>
                <c:pt idx="18">
                  <c:v>-8</c:v>
                </c:pt>
                <c:pt idx="1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5-491C-B799-A4FC9DED3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198367"/>
        <c:axId val="2092767519"/>
      </c:scatterChart>
      <c:valAx>
        <c:axId val="19361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latitude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2767519"/>
        <c:crosses val="autoZero"/>
        <c:crossBetween val="midCat"/>
      </c:valAx>
      <c:valAx>
        <c:axId val="20927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198367"/>
        <c:crosses val="autoZero"/>
        <c:crossBetween val="midCat"/>
      </c:valAx>
      <c:spPr>
        <a:noFill/>
        <a:ln>
          <a:solidFill>
            <a:schemeClr val="accent6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9</xdr:row>
      <xdr:rowOff>144780</xdr:rowOff>
    </xdr:from>
    <xdr:to>
      <xdr:col>20</xdr:col>
      <xdr:colOff>259080</xdr:colOff>
      <xdr:row>24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AEC3E0-7E62-C15D-6FE9-1AA048C0D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9729AF-FBB8-4DD2-96BC-5A9A07976A0C}" name="Tableau2" displayName="Tableau2" ref="A1:J21" totalsRowShown="0" headerRowDxfId="14" dataDxfId="13">
  <autoFilter ref="A1:J21" xr:uid="{859729AF-FBB8-4DD2-96BC-5A9A07976A0C}"/>
  <tableColumns count="10">
    <tableColumn id="1" xr3:uid="{7A55452D-1AD0-4D92-B57F-409DE54B69B8}" name="Sites n°" dataDxfId="9"/>
    <tableColumn id="2" xr3:uid="{A431BABB-3175-4442-8A4A-968C3A34472A}" name="Latitude" dataDxfId="8"/>
    <tableColumn id="3" xr3:uid="{18248EBB-AE12-43E7-BB64-E6C3034BC815}" name="Longitude" dataDxfId="7"/>
    <tableColumn id="4" xr3:uid="{0860A4CF-94AC-44D7-B50F-E24AAFE4CEBC}" name="Pollution" dataDxfId="6"/>
    <tableColumn id="5" xr3:uid="{465DCBD0-3221-484A-900B-8097EA896B34}" name="y_reel">
      <calculatedColumnFormula>IF(D2="OUI",1,0)</calculatedColumnFormula>
    </tableColumn>
    <tableColumn id="7" xr3:uid="{827B0777-9A25-430F-BDBA-942221A0BFAC}" name="argument" dataDxfId="0">
      <calculatedColumnFormula>$B$27+$B$28*Tableau2[[#This Row],[Latitude]]+$B$29*Tableau2[[#This Row],[Longitude]]</calculatedColumnFormula>
    </tableColumn>
    <tableColumn id="9" xr3:uid="{4EB89FE2-6E02-404E-BBC8-3F5DB7EA472F}" name="y_estime" dataDxfId="4">
      <calculatedColumnFormula>IF(Tableau2[[#This Row],[argument]]&gt;=0,1,0)</calculatedColumnFormula>
    </tableColumn>
    <tableColumn id="10" xr3:uid="{731F33C3-AFD2-4E26-AB17-FDB29D4F61F5}" name="w0_n" dataDxfId="3">
      <calculatedColumnFormula>$B$27-$B$26*(Tableau2[[#This Row],[y_estime]]-Tableau2[[#This Row],[y_reel]])</calculatedColumnFormula>
    </tableColumn>
    <tableColumn id="11" xr3:uid="{00E2AD2D-2E56-40E4-BB10-C1BF417AFB5B}" name="w1_n" dataDxfId="2">
      <calculatedColumnFormula>$B$28-$B$26*(Tableau2[[#This Row],[y_estime]]-Tableau2[[#This Row],[y_reel]])*Tableau2[[#This Row],[Sites n°]]</calculatedColumnFormula>
    </tableColumn>
    <tableColumn id="12" xr3:uid="{7B10DDB4-22D8-4107-86FE-4B7FEB1CFDD0}" name="w2_n" dataDxfId="1">
      <calculatedColumnFormula>$B$29-$B$26*(Tableau2[[#This Row],[y_estime]]-Tableau2[[#This Row],[y_reel]])*Tableau2[[#This Row],[Longitude]]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DA14D9-E931-4CCD-9E33-4BC4F7BC6881}" name="Tableau3" displayName="Tableau3" ref="K5:N25" totalsRowShown="0">
  <autoFilter ref="K5:N25" xr:uid="{A7DA14D9-E931-4CCD-9E33-4BC4F7BC6881}"/>
  <tableColumns count="4">
    <tableColumn id="1" xr3:uid="{0FF11F77-94A5-44E4-8F32-8DF20EE33643}" name="Latitude" dataDxfId="12"/>
    <tableColumn id="2" xr3:uid="{67B64F1A-0321-4CA0-8078-E24DA1D270E1}" name="y pollution" dataDxfId="11">
      <calculatedColumnFormula>IF(E2=1,C2,NA())</calculatedColumnFormula>
    </tableColumn>
    <tableColumn id="3" xr3:uid="{FF35617A-4BBE-415F-B450-B93803E67AF6}" name="y non pollution" dataDxfId="10">
      <calculatedColumnFormula>IF(E2=0,C2,NA())</calculatedColumnFormula>
    </tableColumn>
    <tableColumn id="5" xr3:uid="{28C62F28-D003-4615-BAD9-EE117780C0CA}" name="eq_perceptron" dataDxfId="5">
      <calculatedColumnFormula>(-$B$27/$B$29)+(-B$29/$B$29)*B2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F7C3-3806-41DF-84CA-3CAE75EE8164}">
  <dimension ref="A1:N29"/>
  <sheetViews>
    <sheetView tabSelected="1" workbookViewId="0">
      <selection activeCell="L4" sqref="L4"/>
    </sheetView>
  </sheetViews>
  <sheetFormatPr baseColWidth="10" defaultRowHeight="14.4" x14ac:dyDescent="0.3"/>
  <cols>
    <col min="13" max="13" width="15" customWidth="1"/>
  </cols>
  <sheetData>
    <row r="1" spans="1:14" x14ac:dyDescent="0.3">
      <c r="A1" s="1" t="s">
        <v>0</v>
      </c>
      <c r="B1" s="2" t="s">
        <v>4</v>
      </c>
      <c r="C1" s="3" t="s">
        <v>5</v>
      </c>
      <c r="D1" s="1" t="s">
        <v>1</v>
      </c>
      <c r="E1" s="6" t="s">
        <v>6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</row>
    <row r="2" spans="1:14" ht="15" thickBot="1" x14ac:dyDescent="0.35">
      <c r="A2" s="4">
        <v>1</v>
      </c>
      <c r="B2" s="5">
        <v>2</v>
      </c>
      <c r="C2" s="5">
        <v>6</v>
      </c>
      <c r="D2" s="5" t="s">
        <v>2</v>
      </c>
      <c r="E2">
        <f>IF(D2="OUI",1,0)</f>
        <v>1</v>
      </c>
      <c r="F2" s="9">
        <f>$B$27+$B$28*Tableau2[[#This Row],[Latitude]]+$B$29*Tableau2[[#This Row],[Longitude]]</f>
        <v>8</v>
      </c>
      <c r="G2" s="9">
        <f>IF(Tableau2[[#This Row],[argument]]&gt;=0,1,0)</f>
        <v>1</v>
      </c>
      <c r="H2" s="10">
        <f>$B$27-$B$26*(Tableau2[[#This Row],[y_estime]]-Tableau2[[#This Row],[y_reel]])</f>
        <v>0</v>
      </c>
      <c r="I2" s="10">
        <f>$B$28-$B$26*(Tableau2[[#This Row],[y_estime]]-Tableau2[[#This Row],[y_reel]])*Tableau2[[#This Row],[Sites n°]]</f>
        <v>1</v>
      </c>
      <c r="J2" s="10">
        <f>$B$29-$B$26*(Tableau2[[#This Row],[y_estime]]-Tableau2[[#This Row],[y_reel]])*Tableau2[[#This Row],[Longitude]]</f>
        <v>1</v>
      </c>
    </row>
    <row r="3" spans="1:14" ht="15" thickBot="1" x14ac:dyDescent="0.35">
      <c r="A3" s="4">
        <v>2</v>
      </c>
      <c r="B3" s="5">
        <v>7</v>
      </c>
      <c r="C3" s="5">
        <v>11</v>
      </c>
      <c r="D3" s="5" t="s">
        <v>2</v>
      </c>
      <c r="E3">
        <f t="shared" ref="E3:E21" si="0">IF(D3="OUI",1,0)</f>
        <v>1</v>
      </c>
      <c r="F3" s="9">
        <f>H2+I2*Tableau2[[#This Row],[Latitude]]+J2*Tableau2[[#This Row],[Longitude]]</f>
        <v>18</v>
      </c>
      <c r="G3" s="9">
        <f>IF(Tableau2[[#This Row],[argument]]&gt;=0,1,0)</f>
        <v>1</v>
      </c>
      <c r="H3" s="10">
        <f>H2-$B$26*(Tableau2[[#This Row],[y_estime]]-Tableau2[[#This Row],[y_reel]])</f>
        <v>0</v>
      </c>
      <c r="I3" s="10">
        <f>I2-$B$26*(Tableau2[[#This Row],[y_estime]]-Tableau2[[#This Row],[y_reel]])*Tableau2[[#This Row],[Sites n°]]</f>
        <v>1</v>
      </c>
      <c r="J3" s="10">
        <f>J2-$B$26*(Tableau2[[#This Row],[y_estime]]-Tableau2[[#This Row],[y_reel]])*Tableau2[[#This Row],[Longitude]]</f>
        <v>1</v>
      </c>
    </row>
    <row r="4" spans="1:14" ht="15" thickBot="1" x14ac:dyDescent="0.35">
      <c r="A4" s="4">
        <v>3</v>
      </c>
      <c r="B4" s="5">
        <v>7</v>
      </c>
      <c r="C4" s="5">
        <v>4</v>
      </c>
      <c r="D4" s="5" t="s">
        <v>3</v>
      </c>
      <c r="E4">
        <f t="shared" si="0"/>
        <v>0</v>
      </c>
      <c r="F4" s="9">
        <f>H3+I3*Tableau2[[#This Row],[Latitude]]+J3*Tableau2[[#This Row],[Longitude]]</f>
        <v>11</v>
      </c>
      <c r="G4" s="9">
        <f>IF(Tableau2[[#This Row],[argument]]&gt;=0,1,0)</f>
        <v>1</v>
      </c>
      <c r="H4" s="10">
        <f>H3-$B$26*(Tableau2[[#This Row],[y_estime]]-Tableau2[[#This Row],[y_reel]])</f>
        <v>-0.5</v>
      </c>
      <c r="I4" s="10">
        <f>I3-$B$26*(Tableau2[[#This Row],[y_estime]]-Tableau2[[#This Row],[y_reel]])*Tableau2[[#This Row],[Sites n°]]</f>
        <v>-0.5</v>
      </c>
      <c r="J4" s="10">
        <f>J3-$B$26*(Tableau2[[#This Row],[y_estime]]-Tableau2[[#This Row],[y_reel]])*Tableau2[[#This Row],[Longitude]]</f>
        <v>-1</v>
      </c>
    </row>
    <row r="5" spans="1:14" ht="15" thickBot="1" x14ac:dyDescent="0.35">
      <c r="A5" s="4">
        <v>4</v>
      </c>
      <c r="B5" s="5">
        <v>10</v>
      </c>
      <c r="C5" s="5">
        <v>8</v>
      </c>
      <c r="D5" s="5" t="s">
        <v>3</v>
      </c>
      <c r="E5">
        <f t="shared" si="0"/>
        <v>0</v>
      </c>
      <c r="F5" s="9">
        <f>H4+I4*Tableau2[[#This Row],[Latitude]]+J4*Tableau2[[#This Row],[Longitude]]</f>
        <v>-13.5</v>
      </c>
      <c r="G5" s="9">
        <f>IF(Tableau2[[#This Row],[argument]]&gt;=0,1,0)</f>
        <v>0</v>
      </c>
      <c r="H5" s="10">
        <f>H4-$B$26*(Tableau2[[#This Row],[y_estime]]-Tableau2[[#This Row],[y_reel]])</f>
        <v>-0.5</v>
      </c>
      <c r="I5" s="10">
        <f>I4-$B$26*(Tableau2[[#This Row],[y_estime]]-Tableau2[[#This Row],[y_reel]])*Tableau2[[#This Row],[Sites n°]]</f>
        <v>-0.5</v>
      </c>
      <c r="J5" s="10">
        <f>J4-$B$26*(Tableau2[[#This Row],[y_estime]]-Tableau2[[#This Row],[y_reel]])*Tableau2[[#This Row],[Longitude]]</f>
        <v>-1</v>
      </c>
      <c r="K5" s="2" t="s">
        <v>4</v>
      </c>
      <c r="L5" t="s">
        <v>7</v>
      </c>
      <c r="M5" t="s">
        <v>8</v>
      </c>
      <c r="N5" t="s">
        <v>13</v>
      </c>
    </row>
    <row r="6" spans="1:14" ht="15" thickBot="1" x14ac:dyDescent="0.35">
      <c r="A6" s="4">
        <v>5</v>
      </c>
      <c r="B6" s="5">
        <v>1</v>
      </c>
      <c r="C6" s="5">
        <v>0</v>
      </c>
      <c r="D6" s="5" t="s">
        <v>2</v>
      </c>
      <c r="E6">
        <f t="shared" si="0"/>
        <v>1</v>
      </c>
      <c r="F6" s="9">
        <f>H5+I5*Tableau2[[#This Row],[Latitude]]+J5*Tableau2[[#This Row],[Longitude]]</f>
        <v>-1</v>
      </c>
      <c r="G6" s="9">
        <f>IF(Tableau2[[#This Row],[argument]]&gt;=0,1,0)</f>
        <v>0</v>
      </c>
      <c r="H6" s="10">
        <f>H5-$B$26*(Tableau2[[#This Row],[y_estime]]-Tableau2[[#This Row],[y_reel]])</f>
        <v>0</v>
      </c>
      <c r="I6" s="10">
        <f>I5-$B$26*(Tableau2[[#This Row],[y_estime]]-Tableau2[[#This Row],[y_reel]])*Tableau2[[#This Row],[Sites n°]]</f>
        <v>2</v>
      </c>
      <c r="J6" s="10">
        <f>J5-$B$26*(Tableau2[[#This Row],[y_estime]]-Tableau2[[#This Row],[y_reel]])*Tableau2[[#This Row],[Longitude]]</f>
        <v>-1</v>
      </c>
      <c r="K6" s="7">
        <v>2</v>
      </c>
      <c r="L6">
        <f t="shared" ref="L6:L15" si="1">IF(E2=1,C2,NA())</f>
        <v>6</v>
      </c>
      <c r="M6" t="e">
        <f t="shared" ref="M6:M15" si="2">IF(E2=0,C2,NA())</f>
        <v>#N/A</v>
      </c>
      <c r="N6">
        <f t="shared" ref="N6:N25" si="3">(-$B$27/$B$29)+(-B$29/$B$29)*B2</f>
        <v>-2</v>
      </c>
    </row>
    <row r="7" spans="1:14" ht="15" thickBot="1" x14ac:dyDescent="0.35">
      <c r="A7" s="4">
        <v>6</v>
      </c>
      <c r="B7" s="5">
        <v>7</v>
      </c>
      <c r="C7" s="5">
        <v>5</v>
      </c>
      <c r="D7" s="5" t="s">
        <v>3</v>
      </c>
      <c r="E7">
        <f t="shared" si="0"/>
        <v>0</v>
      </c>
      <c r="F7" s="9">
        <f>H6+I6*Tableau2[[#This Row],[Latitude]]+J6*Tableau2[[#This Row],[Longitude]]</f>
        <v>9</v>
      </c>
      <c r="G7" s="9">
        <f>IF(Tableau2[[#This Row],[argument]]&gt;=0,1,0)</f>
        <v>1</v>
      </c>
      <c r="H7" s="10">
        <f>H6-$B$26*(Tableau2[[#This Row],[y_estime]]-Tableau2[[#This Row],[y_reel]])</f>
        <v>-0.5</v>
      </c>
      <c r="I7" s="10">
        <f>I6-$B$26*(Tableau2[[#This Row],[y_estime]]-Tableau2[[#This Row],[y_reel]])*Tableau2[[#This Row],[Sites n°]]</f>
        <v>-1</v>
      </c>
      <c r="J7" s="10">
        <f>J6-$B$26*(Tableau2[[#This Row],[y_estime]]-Tableau2[[#This Row],[y_reel]])*Tableau2[[#This Row],[Longitude]]</f>
        <v>-3.5</v>
      </c>
      <c r="K7" s="8">
        <v>7</v>
      </c>
      <c r="L7">
        <f t="shared" si="1"/>
        <v>11</v>
      </c>
      <c r="M7" t="e">
        <f t="shared" si="2"/>
        <v>#N/A</v>
      </c>
      <c r="N7">
        <f t="shared" si="3"/>
        <v>-7</v>
      </c>
    </row>
    <row r="8" spans="1:14" ht="15" thickBot="1" x14ac:dyDescent="0.35">
      <c r="A8" s="4">
        <v>7</v>
      </c>
      <c r="B8" s="5">
        <v>6</v>
      </c>
      <c r="C8" s="5">
        <v>12</v>
      </c>
      <c r="D8" s="5" t="s">
        <v>2</v>
      </c>
      <c r="E8">
        <f t="shared" si="0"/>
        <v>1</v>
      </c>
      <c r="F8" s="9">
        <f>H7+I7*Tableau2[[#This Row],[Latitude]]+J7*Tableau2[[#This Row],[Longitude]]</f>
        <v>-48.5</v>
      </c>
      <c r="G8" s="9">
        <f>IF(Tableau2[[#This Row],[argument]]&gt;=0,1,0)</f>
        <v>0</v>
      </c>
      <c r="H8" s="10">
        <f>H7-$B$26*(Tableau2[[#This Row],[y_estime]]-Tableau2[[#This Row],[y_reel]])</f>
        <v>0</v>
      </c>
      <c r="I8" s="10">
        <f>I7-$B$26*(Tableau2[[#This Row],[y_estime]]-Tableau2[[#This Row],[y_reel]])*Tableau2[[#This Row],[Sites n°]]</f>
        <v>2.5</v>
      </c>
      <c r="J8" s="10">
        <f>J7-$B$26*(Tableau2[[#This Row],[y_estime]]-Tableau2[[#This Row],[y_reel]])*Tableau2[[#This Row],[Longitude]]</f>
        <v>2.5</v>
      </c>
      <c r="K8" s="7">
        <v>7</v>
      </c>
      <c r="L8" t="e">
        <f t="shared" si="1"/>
        <v>#N/A</v>
      </c>
      <c r="M8">
        <f t="shared" si="2"/>
        <v>4</v>
      </c>
      <c r="N8">
        <f t="shared" si="3"/>
        <v>-7</v>
      </c>
    </row>
    <row r="9" spans="1:14" ht="15" thickBot="1" x14ac:dyDescent="0.35">
      <c r="A9" s="4">
        <v>8</v>
      </c>
      <c r="B9" s="5">
        <v>10</v>
      </c>
      <c r="C9" s="5">
        <v>11</v>
      </c>
      <c r="D9" s="5" t="s">
        <v>3</v>
      </c>
      <c r="E9">
        <f t="shared" si="0"/>
        <v>0</v>
      </c>
      <c r="F9" s="9">
        <f>H8+I8*Tableau2[[#This Row],[Latitude]]+J8*Tableau2[[#This Row],[Longitude]]</f>
        <v>52.5</v>
      </c>
      <c r="G9" s="9">
        <f>IF(Tableau2[[#This Row],[argument]]&gt;=0,1,0)</f>
        <v>1</v>
      </c>
      <c r="H9" s="10">
        <f>H8-$B$26*(Tableau2[[#This Row],[y_estime]]-Tableau2[[#This Row],[y_reel]])</f>
        <v>-0.5</v>
      </c>
      <c r="I9" s="10">
        <f>I8-$B$26*(Tableau2[[#This Row],[y_estime]]-Tableau2[[#This Row],[y_reel]])*Tableau2[[#This Row],[Sites n°]]</f>
        <v>-1.5</v>
      </c>
      <c r="J9" s="10">
        <f>J8-$B$26*(Tableau2[[#This Row],[y_estime]]-Tableau2[[#This Row],[y_reel]])*Tableau2[[#This Row],[Longitude]]</f>
        <v>-3</v>
      </c>
      <c r="K9" s="8">
        <v>10</v>
      </c>
      <c r="L9" t="e">
        <f t="shared" si="1"/>
        <v>#N/A</v>
      </c>
      <c r="M9">
        <f t="shared" si="2"/>
        <v>8</v>
      </c>
      <c r="N9">
        <f t="shared" si="3"/>
        <v>-10</v>
      </c>
    </row>
    <row r="10" spans="1:14" ht="15" thickBot="1" x14ac:dyDescent="0.35">
      <c r="A10" s="4">
        <v>9</v>
      </c>
      <c r="B10" s="5">
        <v>11</v>
      </c>
      <c r="C10" s="5">
        <v>6</v>
      </c>
      <c r="D10" s="5" t="s">
        <v>3</v>
      </c>
      <c r="E10">
        <f t="shared" si="0"/>
        <v>0</v>
      </c>
      <c r="F10" s="9">
        <f>H9+I9*Tableau2[[#This Row],[Latitude]]+J9*Tableau2[[#This Row],[Longitude]]</f>
        <v>-35</v>
      </c>
      <c r="G10" s="9">
        <f>IF(Tableau2[[#This Row],[argument]]&gt;=0,1,0)</f>
        <v>0</v>
      </c>
      <c r="H10" s="10">
        <f>H9-$B$26*(Tableau2[[#This Row],[y_estime]]-Tableau2[[#This Row],[y_reel]])</f>
        <v>-0.5</v>
      </c>
      <c r="I10" s="10">
        <f>I9-$B$26*(Tableau2[[#This Row],[y_estime]]-Tableau2[[#This Row],[y_reel]])*Tableau2[[#This Row],[Sites n°]]</f>
        <v>-1.5</v>
      </c>
      <c r="J10" s="10">
        <f>J9-$B$26*(Tableau2[[#This Row],[y_estime]]-Tableau2[[#This Row],[y_reel]])*Tableau2[[#This Row],[Longitude]]</f>
        <v>-3</v>
      </c>
      <c r="K10" s="7">
        <v>1</v>
      </c>
      <c r="L10">
        <f t="shared" si="1"/>
        <v>0</v>
      </c>
      <c r="M10" t="e">
        <f t="shared" si="2"/>
        <v>#N/A</v>
      </c>
      <c r="N10">
        <f t="shared" si="3"/>
        <v>-1</v>
      </c>
    </row>
    <row r="11" spans="1:14" ht="15" thickBot="1" x14ac:dyDescent="0.35">
      <c r="A11" s="4">
        <v>10</v>
      </c>
      <c r="B11" s="5">
        <v>4</v>
      </c>
      <c r="C11" s="5">
        <v>13</v>
      </c>
      <c r="D11" s="5" t="s">
        <v>2</v>
      </c>
      <c r="E11">
        <f t="shared" si="0"/>
        <v>1</v>
      </c>
      <c r="F11" s="9">
        <f>H10+I10*Tableau2[[#This Row],[Latitude]]+J10*Tableau2[[#This Row],[Longitude]]</f>
        <v>-45.5</v>
      </c>
      <c r="G11" s="9">
        <f>IF(Tableau2[[#This Row],[argument]]&gt;=0,1,0)</f>
        <v>0</v>
      </c>
      <c r="H11" s="10">
        <f>H10-$B$26*(Tableau2[[#This Row],[y_estime]]-Tableau2[[#This Row],[y_reel]])</f>
        <v>0</v>
      </c>
      <c r="I11" s="10">
        <f>I10-$B$26*(Tableau2[[#This Row],[y_estime]]-Tableau2[[#This Row],[y_reel]])*Tableau2[[#This Row],[Sites n°]]</f>
        <v>3.5</v>
      </c>
      <c r="J11" s="10">
        <f>J10-$B$26*(Tableau2[[#This Row],[y_estime]]-Tableau2[[#This Row],[y_reel]])*Tableau2[[#This Row],[Longitude]]</f>
        <v>3.5</v>
      </c>
      <c r="K11" s="8">
        <v>7</v>
      </c>
      <c r="L11" t="e">
        <f t="shared" si="1"/>
        <v>#N/A</v>
      </c>
      <c r="M11">
        <f t="shared" si="2"/>
        <v>5</v>
      </c>
      <c r="N11">
        <f t="shared" si="3"/>
        <v>-7</v>
      </c>
    </row>
    <row r="12" spans="1:14" ht="15" thickBot="1" x14ac:dyDescent="0.35">
      <c r="A12" s="4">
        <v>11</v>
      </c>
      <c r="B12" s="5">
        <v>7</v>
      </c>
      <c r="C12" s="5">
        <v>4</v>
      </c>
      <c r="D12" s="5" t="s">
        <v>3</v>
      </c>
      <c r="E12">
        <f t="shared" si="0"/>
        <v>0</v>
      </c>
      <c r="F12" s="9">
        <f>H11+I11*Tableau2[[#This Row],[Latitude]]+J11*Tableau2[[#This Row],[Longitude]]</f>
        <v>38.5</v>
      </c>
      <c r="G12" s="9">
        <f>IF(Tableau2[[#This Row],[argument]]&gt;=0,1,0)</f>
        <v>1</v>
      </c>
      <c r="H12" s="10">
        <f>H11-$B$26*(Tableau2[[#This Row],[y_estime]]-Tableau2[[#This Row],[y_reel]])</f>
        <v>-0.5</v>
      </c>
      <c r="I12" s="10">
        <f>I11-$B$26*(Tableau2[[#This Row],[y_estime]]-Tableau2[[#This Row],[y_reel]])*Tableau2[[#This Row],[Sites n°]]</f>
        <v>-2</v>
      </c>
      <c r="J12" s="10">
        <f>J11-$B$26*(Tableau2[[#This Row],[y_estime]]-Tableau2[[#This Row],[y_reel]])*Tableau2[[#This Row],[Longitude]]</f>
        <v>1.5</v>
      </c>
      <c r="K12" s="7">
        <v>6</v>
      </c>
      <c r="L12">
        <f t="shared" si="1"/>
        <v>12</v>
      </c>
      <c r="M12" t="e">
        <f t="shared" si="2"/>
        <v>#N/A</v>
      </c>
      <c r="N12">
        <f t="shared" si="3"/>
        <v>-6</v>
      </c>
    </row>
    <row r="13" spans="1:14" ht="15" thickBot="1" x14ac:dyDescent="0.35">
      <c r="A13" s="4">
        <v>12</v>
      </c>
      <c r="B13" s="5">
        <v>3</v>
      </c>
      <c r="C13" s="5">
        <v>3</v>
      </c>
      <c r="D13" s="5" t="s">
        <v>2</v>
      </c>
      <c r="E13">
        <f t="shared" si="0"/>
        <v>1</v>
      </c>
      <c r="F13" s="9">
        <f>H12+I12*Tableau2[[#This Row],[Latitude]]+J12*Tableau2[[#This Row],[Longitude]]</f>
        <v>-2</v>
      </c>
      <c r="G13" s="9">
        <f>IF(Tableau2[[#This Row],[argument]]&gt;=0,1,0)</f>
        <v>0</v>
      </c>
      <c r="H13" s="10">
        <f>H12-$B$26*(Tableau2[[#This Row],[y_estime]]-Tableau2[[#This Row],[y_reel]])</f>
        <v>0</v>
      </c>
      <c r="I13" s="10">
        <f>I12-$B$26*(Tableau2[[#This Row],[y_estime]]-Tableau2[[#This Row],[y_reel]])*Tableau2[[#This Row],[Sites n°]]</f>
        <v>4</v>
      </c>
      <c r="J13" s="10">
        <f>J12-$B$26*(Tableau2[[#This Row],[y_estime]]-Tableau2[[#This Row],[y_reel]])*Tableau2[[#This Row],[Longitude]]</f>
        <v>3</v>
      </c>
      <c r="K13" s="8">
        <v>10</v>
      </c>
      <c r="L13" t="e">
        <f t="shared" si="1"/>
        <v>#N/A</v>
      </c>
      <c r="M13">
        <f t="shared" si="2"/>
        <v>11</v>
      </c>
      <c r="N13">
        <f t="shared" si="3"/>
        <v>-10</v>
      </c>
    </row>
    <row r="14" spans="1:14" ht="15" thickBot="1" x14ac:dyDescent="0.35">
      <c r="A14" s="4">
        <v>13</v>
      </c>
      <c r="B14" s="5">
        <v>9</v>
      </c>
      <c r="C14" s="5">
        <v>2</v>
      </c>
      <c r="D14" s="5" t="s">
        <v>3</v>
      </c>
      <c r="E14">
        <f t="shared" si="0"/>
        <v>0</v>
      </c>
      <c r="F14" s="9">
        <f>H13+I13*Tableau2[[#This Row],[Latitude]]+J13*Tableau2[[#This Row],[Longitude]]</f>
        <v>42</v>
      </c>
      <c r="G14" s="9">
        <f>IF(Tableau2[[#This Row],[argument]]&gt;=0,1,0)</f>
        <v>1</v>
      </c>
      <c r="H14" s="10">
        <f>H13-$B$26*(Tableau2[[#This Row],[y_estime]]-Tableau2[[#This Row],[y_reel]])</f>
        <v>-0.5</v>
      </c>
      <c r="I14" s="10">
        <f>I13-$B$26*(Tableau2[[#This Row],[y_estime]]-Tableau2[[#This Row],[y_reel]])*Tableau2[[#This Row],[Sites n°]]</f>
        <v>-2.5</v>
      </c>
      <c r="J14" s="10">
        <f>J13-$B$26*(Tableau2[[#This Row],[y_estime]]-Tableau2[[#This Row],[y_reel]])*Tableau2[[#This Row],[Longitude]]</f>
        <v>2</v>
      </c>
      <c r="K14" s="7">
        <v>11</v>
      </c>
      <c r="L14" t="e">
        <f t="shared" si="1"/>
        <v>#N/A</v>
      </c>
      <c r="M14">
        <f t="shared" si="2"/>
        <v>6</v>
      </c>
      <c r="N14">
        <f t="shared" si="3"/>
        <v>-11</v>
      </c>
    </row>
    <row r="15" spans="1:14" ht="15" thickBot="1" x14ac:dyDescent="0.35">
      <c r="A15" s="4">
        <v>14</v>
      </c>
      <c r="B15" s="5">
        <v>5</v>
      </c>
      <c r="C15" s="5">
        <v>8</v>
      </c>
      <c r="D15" s="5" t="s">
        <v>2</v>
      </c>
      <c r="E15">
        <f t="shared" si="0"/>
        <v>1</v>
      </c>
      <c r="F15" s="9">
        <f>H14+I14*Tableau2[[#This Row],[Latitude]]+J14*Tableau2[[#This Row],[Longitude]]</f>
        <v>3</v>
      </c>
      <c r="G15" s="9">
        <f>IF(Tableau2[[#This Row],[argument]]&gt;=0,1,0)</f>
        <v>1</v>
      </c>
      <c r="H15" s="10">
        <f>H14-$B$26*(Tableau2[[#This Row],[y_estime]]-Tableau2[[#This Row],[y_reel]])</f>
        <v>-0.5</v>
      </c>
      <c r="I15" s="10">
        <f>I14-$B$26*(Tableau2[[#This Row],[y_estime]]-Tableau2[[#This Row],[y_reel]])*Tableau2[[#This Row],[Sites n°]]</f>
        <v>-2.5</v>
      </c>
      <c r="J15" s="10">
        <f>J14-$B$26*(Tableau2[[#This Row],[y_estime]]-Tableau2[[#This Row],[y_reel]])*Tableau2[[#This Row],[Longitude]]</f>
        <v>2</v>
      </c>
      <c r="K15" s="8">
        <v>4</v>
      </c>
      <c r="L15">
        <f t="shared" si="1"/>
        <v>13</v>
      </c>
      <c r="M15" t="e">
        <f t="shared" si="2"/>
        <v>#N/A</v>
      </c>
      <c r="N15">
        <f t="shared" si="3"/>
        <v>-4</v>
      </c>
    </row>
    <row r="16" spans="1:14" ht="15" thickBot="1" x14ac:dyDescent="0.35">
      <c r="A16" s="4">
        <v>15</v>
      </c>
      <c r="B16" s="5">
        <v>7</v>
      </c>
      <c r="C16" s="5">
        <v>14</v>
      </c>
      <c r="D16" s="5" t="s">
        <v>2</v>
      </c>
      <c r="E16">
        <f t="shared" si="0"/>
        <v>1</v>
      </c>
      <c r="F16" s="9">
        <f>H15+I15*Tableau2[[#This Row],[Latitude]]+J15*Tableau2[[#This Row],[Longitude]]</f>
        <v>10</v>
      </c>
      <c r="G16" s="9">
        <f>IF(Tableau2[[#This Row],[argument]]&gt;=0,1,0)</f>
        <v>1</v>
      </c>
      <c r="H16" s="10">
        <f>H15-$B$26*(Tableau2[[#This Row],[y_estime]]-Tableau2[[#This Row],[y_reel]])</f>
        <v>-0.5</v>
      </c>
      <c r="I16" s="10">
        <f>I15-$B$26*(Tableau2[[#This Row],[y_estime]]-Tableau2[[#This Row],[y_reel]])*Tableau2[[#This Row],[Sites n°]]</f>
        <v>-2.5</v>
      </c>
      <c r="J16" s="10">
        <f>J15-$B$26*(Tableau2[[#This Row],[y_estime]]-Tableau2[[#This Row],[y_reel]])*Tableau2[[#This Row],[Longitude]]</f>
        <v>2</v>
      </c>
      <c r="K16" s="7">
        <v>7</v>
      </c>
      <c r="L16" t="e">
        <f>IF(E12=1,C12,NA())</f>
        <v>#N/A</v>
      </c>
      <c r="M16">
        <f>IF(E12=0,C12,NA())</f>
        <v>4</v>
      </c>
      <c r="N16">
        <f t="shared" si="3"/>
        <v>-7</v>
      </c>
    </row>
    <row r="17" spans="1:14" ht="15" thickBot="1" x14ac:dyDescent="0.35">
      <c r="A17" s="4">
        <v>16</v>
      </c>
      <c r="B17" s="5">
        <v>5</v>
      </c>
      <c r="C17" s="5">
        <v>12</v>
      </c>
      <c r="D17" s="5" t="s">
        <v>2</v>
      </c>
      <c r="E17">
        <f t="shared" si="0"/>
        <v>1</v>
      </c>
      <c r="F17" s="9">
        <f>H16+I16*Tableau2[[#This Row],[Latitude]]+J16*Tableau2[[#This Row],[Longitude]]</f>
        <v>11</v>
      </c>
      <c r="G17" s="9">
        <f>IF(Tableau2[[#This Row],[argument]]&gt;=0,1,0)</f>
        <v>1</v>
      </c>
      <c r="H17" s="10">
        <f>H16-$B$26*(Tableau2[[#This Row],[y_estime]]-Tableau2[[#This Row],[y_reel]])</f>
        <v>-0.5</v>
      </c>
      <c r="I17" s="10">
        <f>I16-$B$26*(Tableau2[[#This Row],[y_estime]]-Tableau2[[#This Row],[y_reel]])*Tableau2[[#This Row],[Sites n°]]</f>
        <v>-2.5</v>
      </c>
      <c r="J17" s="10">
        <f>J16-$B$26*(Tableau2[[#This Row],[y_estime]]-Tableau2[[#This Row],[y_reel]])*Tableau2[[#This Row],[Longitude]]</f>
        <v>2</v>
      </c>
      <c r="K17" s="8">
        <v>3</v>
      </c>
      <c r="L17">
        <f>IF(E13=1,C13,NA())</f>
        <v>3</v>
      </c>
      <c r="M17" t="e">
        <f>IF(E13=0,C13,NA())</f>
        <v>#N/A</v>
      </c>
      <c r="N17">
        <f t="shared" si="3"/>
        <v>-3</v>
      </c>
    </row>
    <row r="18" spans="1:14" ht="15" thickBot="1" x14ac:dyDescent="0.35">
      <c r="A18" s="4">
        <v>17</v>
      </c>
      <c r="B18" s="5">
        <v>7</v>
      </c>
      <c r="C18" s="5">
        <v>4</v>
      </c>
      <c r="D18" s="5" t="s">
        <v>3</v>
      </c>
      <c r="E18">
        <f t="shared" si="0"/>
        <v>0</v>
      </c>
      <c r="F18" s="9">
        <f>H17+I17*Tableau2[[#This Row],[Latitude]]+J17*Tableau2[[#This Row],[Longitude]]</f>
        <v>-10</v>
      </c>
      <c r="G18" s="9">
        <f>IF(Tableau2[[#This Row],[argument]]&gt;=0,1,0)</f>
        <v>0</v>
      </c>
      <c r="H18" s="10">
        <f>H17-$B$26*(Tableau2[[#This Row],[y_estime]]-Tableau2[[#This Row],[y_reel]])</f>
        <v>-0.5</v>
      </c>
      <c r="I18" s="10">
        <f>I17-$B$26*(Tableau2[[#This Row],[y_estime]]-Tableau2[[#This Row],[y_reel]])*Tableau2[[#This Row],[Sites n°]]</f>
        <v>-2.5</v>
      </c>
      <c r="J18" s="10">
        <f>J17-$B$26*(Tableau2[[#This Row],[y_estime]]-Tableau2[[#This Row],[y_reel]])*Tableau2[[#This Row],[Longitude]]</f>
        <v>2</v>
      </c>
      <c r="K18" s="7">
        <v>9</v>
      </c>
      <c r="L18" t="e">
        <f>IF(E14=1,C14,NA())</f>
        <v>#N/A</v>
      </c>
      <c r="M18">
        <f>IF(E14=0,C14,NA())</f>
        <v>2</v>
      </c>
      <c r="N18">
        <f t="shared" si="3"/>
        <v>-9</v>
      </c>
    </row>
    <row r="19" spans="1:14" ht="15" thickBot="1" x14ac:dyDescent="0.35">
      <c r="A19" s="4">
        <v>18</v>
      </c>
      <c r="B19" s="5">
        <v>11</v>
      </c>
      <c r="C19" s="5">
        <v>13</v>
      </c>
      <c r="D19" s="5" t="s">
        <v>3</v>
      </c>
      <c r="E19">
        <f t="shared" si="0"/>
        <v>0</v>
      </c>
      <c r="F19" s="9">
        <f>H18+I18*Tableau2[[#This Row],[Latitude]]+J18*Tableau2[[#This Row],[Longitude]]</f>
        <v>-2</v>
      </c>
      <c r="G19" s="9">
        <f>IF(Tableau2[[#This Row],[argument]]&gt;=0,1,0)</f>
        <v>0</v>
      </c>
      <c r="H19" s="10">
        <f>H18-$B$26*(Tableau2[[#This Row],[y_estime]]-Tableau2[[#This Row],[y_reel]])</f>
        <v>-0.5</v>
      </c>
      <c r="I19" s="10">
        <f>I18-$B$26*(Tableau2[[#This Row],[y_estime]]-Tableau2[[#This Row],[y_reel]])*Tableau2[[#This Row],[Sites n°]]</f>
        <v>-2.5</v>
      </c>
      <c r="J19" s="10">
        <f>J18-$B$26*(Tableau2[[#This Row],[y_estime]]-Tableau2[[#This Row],[y_reel]])*Tableau2[[#This Row],[Longitude]]</f>
        <v>2</v>
      </c>
      <c r="K19" s="8">
        <v>5</v>
      </c>
      <c r="L19">
        <f>IF(E15=1,C15,NA())</f>
        <v>8</v>
      </c>
      <c r="M19" t="e">
        <f>IF(E15=0,C15,NA())</f>
        <v>#N/A</v>
      </c>
      <c r="N19">
        <f t="shared" si="3"/>
        <v>-5</v>
      </c>
    </row>
    <row r="20" spans="1:14" ht="15" thickBot="1" x14ac:dyDescent="0.35">
      <c r="A20" s="4">
        <v>19</v>
      </c>
      <c r="B20" s="5">
        <v>8</v>
      </c>
      <c r="C20" s="5">
        <v>4</v>
      </c>
      <c r="D20" s="5" t="s">
        <v>3</v>
      </c>
      <c r="E20">
        <f t="shared" si="0"/>
        <v>0</v>
      </c>
      <c r="F20" s="9">
        <f>H19+I19*Tableau2[[#This Row],[Latitude]]+J19*Tableau2[[#This Row],[Longitude]]</f>
        <v>-12.5</v>
      </c>
      <c r="G20" s="9">
        <f>IF(Tableau2[[#This Row],[argument]]&gt;=0,1,0)</f>
        <v>0</v>
      </c>
      <c r="H20" s="10">
        <f>H19-$B$26*(Tableau2[[#This Row],[y_estime]]-Tableau2[[#This Row],[y_reel]])</f>
        <v>-0.5</v>
      </c>
      <c r="I20" s="10">
        <f>I19-$B$26*(Tableau2[[#This Row],[y_estime]]-Tableau2[[#This Row],[y_reel]])*Tableau2[[#This Row],[Sites n°]]</f>
        <v>-2.5</v>
      </c>
      <c r="J20" s="10">
        <f>J19-$B$26*(Tableau2[[#This Row],[y_estime]]-Tableau2[[#This Row],[y_reel]])*Tableau2[[#This Row],[Longitude]]</f>
        <v>2</v>
      </c>
      <c r="K20" s="7">
        <v>7</v>
      </c>
      <c r="L20">
        <f>IF(E16=1,C16,NA())</f>
        <v>14</v>
      </c>
      <c r="M20" t="e">
        <f>IF(E16=0,C16,NA())</f>
        <v>#N/A</v>
      </c>
      <c r="N20">
        <f t="shared" si="3"/>
        <v>-7</v>
      </c>
    </row>
    <row r="21" spans="1:14" ht="15" thickBot="1" x14ac:dyDescent="0.35">
      <c r="A21" s="4">
        <v>20</v>
      </c>
      <c r="B21" s="5">
        <v>2</v>
      </c>
      <c r="C21" s="5">
        <v>2</v>
      </c>
      <c r="D21" s="5" t="s">
        <v>2</v>
      </c>
      <c r="E21">
        <f t="shared" si="0"/>
        <v>1</v>
      </c>
      <c r="F21" s="9">
        <f>H20+I20*Tableau2[[#This Row],[Latitude]]+J20*Tableau2[[#This Row],[Longitude]]</f>
        <v>-1.5</v>
      </c>
      <c r="G21" s="9">
        <f>IF(Tableau2[[#This Row],[argument]]&gt;=0,1,0)</f>
        <v>0</v>
      </c>
      <c r="H21" s="10">
        <f>H20-$B$26*(Tableau2[[#This Row],[y_estime]]-Tableau2[[#This Row],[y_reel]])</f>
        <v>0</v>
      </c>
      <c r="I21" s="10">
        <f>I20-$B$26*(Tableau2[[#This Row],[y_estime]]-Tableau2[[#This Row],[y_reel]])*Tableau2[[#This Row],[Sites n°]]</f>
        <v>7.5</v>
      </c>
      <c r="J21" s="10">
        <f>J20-$B$26*(Tableau2[[#This Row],[y_estime]]-Tableau2[[#This Row],[y_reel]])*Tableau2[[#This Row],[Longitude]]</f>
        <v>3</v>
      </c>
      <c r="K21" s="8">
        <v>5</v>
      </c>
      <c r="L21">
        <f>IF(E17=1,C17,NA())</f>
        <v>12</v>
      </c>
      <c r="M21" t="e">
        <f>IF(E17=0,C17,NA())</f>
        <v>#N/A</v>
      </c>
      <c r="N21">
        <f t="shared" si="3"/>
        <v>-5</v>
      </c>
    </row>
    <row r="22" spans="1:14" ht="15" thickBot="1" x14ac:dyDescent="0.35">
      <c r="K22" s="7">
        <v>7</v>
      </c>
      <c r="L22" t="e">
        <f>IF(E18=1,C18,NA())</f>
        <v>#N/A</v>
      </c>
      <c r="M22">
        <f>IF(E18=0,C18,NA())</f>
        <v>4</v>
      </c>
      <c r="N22">
        <f t="shared" si="3"/>
        <v>-7</v>
      </c>
    </row>
    <row r="23" spans="1:14" ht="15" thickBot="1" x14ac:dyDescent="0.35">
      <c r="K23" s="8">
        <v>11</v>
      </c>
      <c r="L23" t="e">
        <f>IF(E19=1,C19,NA())</f>
        <v>#N/A</v>
      </c>
      <c r="M23">
        <f>IF(E19=0,C19,NA())</f>
        <v>13</v>
      </c>
      <c r="N23">
        <f t="shared" si="3"/>
        <v>-11</v>
      </c>
    </row>
    <row r="24" spans="1:14" ht="15" thickBot="1" x14ac:dyDescent="0.35">
      <c r="K24" s="7">
        <v>8</v>
      </c>
      <c r="L24" t="e">
        <f>IF(E20=1,C20,NA())</f>
        <v>#N/A</v>
      </c>
      <c r="M24">
        <f>IF(E20=0,C20,NA())</f>
        <v>4</v>
      </c>
      <c r="N24">
        <f t="shared" si="3"/>
        <v>-8</v>
      </c>
    </row>
    <row r="25" spans="1:14" ht="15" thickBot="1" x14ac:dyDescent="0.35">
      <c r="K25" s="8">
        <v>2</v>
      </c>
      <c r="L25">
        <f>IF(E21=1,C21,NA())</f>
        <v>2</v>
      </c>
      <c r="M25" t="e">
        <f>IF(E21=0,C21,NA())</f>
        <v>#N/A</v>
      </c>
      <c r="N25">
        <f t="shared" si="3"/>
        <v>-2</v>
      </c>
    </row>
    <row r="26" spans="1:14" x14ac:dyDescent="0.3">
      <c r="A26" t="s">
        <v>9</v>
      </c>
      <c r="B26">
        <v>0.5</v>
      </c>
    </row>
    <row r="27" spans="1:14" x14ac:dyDescent="0.3">
      <c r="A27" t="s">
        <v>10</v>
      </c>
      <c r="B27">
        <v>0</v>
      </c>
    </row>
    <row r="28" spans="1:14" x14ac:dyDescent="0.3">
      <c r="A28" t="s">
        <v>11</v>
      </c>
      <c r="B28">
        <v>1</v>
      </c>
    </row>
    <row r="29" spans="1:14" x14ac:dyDescent="0.3">
      <c r="A29" t="s">
        <v>12</v>
      </c>
      <c r="B29">
        <v>1</v>
      </c>
    </row>
  </sheetData>
  <pageMargins left="0.7" right="0.7" top="0.75" bottom="0.75" header="0.3" footer="0.3"/>
  <ignoredErrors>
    <ignoredError sqref="F3" calculatedColumn="1"/>
  </ignoredErrors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SONVEAUX</dc:creator>
  <cp:lastModifiedBy>Dorian Michaux</cp:lastModifiedBy>
  <dcterms:created xsi:type="dcterms:W3CDTF">2023-11-27T07:44:18Z</dcterms:created>
  <dcterms:modified xsi:type="dcterms:W3CDTF">2023-12-04T20:17:35Z</dcterms:modified>
</cp:coreProperties>
</file>